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88BB181-C9FB-41E8-9893-1A4CD29824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35" i="1" l="1"/>
  <c r="F535" i="1" s="1"/>
  <c r="Q535" i="1"/>
  <c r="E536" i="1"/>
  <c r="F536" i="1"/>
  <c r="Z536" i="1" s="1"/>
  <c r="G536" i="1"/>
  <c r="Q536" i="1"/>
  <c r="AU536" i="1"/>
  <c r="E537" i="1"/>
  <c r="F537" i="1" s="1"/>
  <c r="Q537" i="1"/>
  <c r="E538" i="1"/>
  <c r="F538" i="1"/>
  <c r="Z538" i="1" s="1"/>
  <c r="G538" i="1"/>
  <c r="K538" i="1"/>
  <c r="Q538" i="1"/>
  <c r="AU538" i="1"/>
  <c r="E539" i="1"/>
  <c r="F539" i="1"/>
  <c r="G539" i="1" s="1"/>
  <c r="Q539" i="1"/>
  <c r="Z539" i="1"/>
  <c r="E534" i="1"/>
  <c r="F534" i="1" s="1"/>
  <c r="G534" i="1" s="1"/>
  <c r="Q534" i="1"/>
  <c r="E533" i="1"/>
  <c r="F533" i="1" s="1"/>
  <c r="Q533" i="1"/>
  <c r="E525" i="1"/>
  <c r="F525" i="1" s="1"/>
  <c r="Q525" i="1"/>
  <c r="E532" i="1"/>
  <c r="F532" i="1" s="1"/>
  <c r="Q532" i="1"/>
  <c r="E520" i="1"/>
  <c r="F520" i="1" s="1"/>
  <c r="Q520" i="1"/>
  <c r="E526" i="1"/>
  <c r="F526" i="1" s="1"/>
  <c r="Z526" i="1" s="1"/>
  <c r="Q526" i="1"/>
  <c r="AF539" i="1" l="1"/>
  <c r="AC539" i="1"/>
  <c r="K539" i="1"/>
  <c r="R539" i="1"/>
  <c r="G537" i="1"/>
  <c r="AU537" i="1"/>
  <c r="Z537" i="1"/>
  <c r="G535" i="1"/>
  <c r="AU535" i="1"/>
  <c r="Z535" i="1"/>
  <c r="K536" i="1"/>
  <c r="AS538" i="1"/>
  <c r="AR538" i="1" s="1"/>
  <c r="AQ538" i="1" s="1"/>
  <c r="AP538" i="1" s="1"/>
  <c r="AO538" i="1" s="1"/>
  <c r="AN538" i="1" s="1"/>
  <c r="AM538" i="1" s="1"/>
  <c r="AL538" i="1" s="1"/>
  <c r="AC538" i="1"/>
  <c r="AU539" i="1"/>
  <c r="R538" i="1"/>
  <c r="R536" i="1"/>
  <c r="AT538" i="1"/>
  <c r="AC536" i="1"/>
  <c r="AF538" i="1"/>
  <c r="AF536" i="1"/>
  <c r="AT536" i="1"/>
  <c r="AS536" i="1" s="1"/>
  <c r="AR536" i="1" s="1"/>
  <c r="AQ536" i="1" s="1"/>
  <c r="AP536" i="1" s="1"/>
  <c r="AO536" i="1" s="1"/>
  <c r="AN536" i="1" s="1"/>
  <c r="AM536" i="1" s="1"/>
  <c r="AL536" i="1" s="1"/>
  <c r="AC534" i="1"/>
  <c r="AF534" i="1"/>
  <c r="K534" i="1"/>
  <c r="R534" i="1"/>
  <c r="Z534" i="1"/>
  <c r="Z533" i="1"/>
  <c r="G533" i="1"/>
  <c r="G525" i="1"/>
  <c r="Z525" i="1"/>
  <c r="Z532" i="1"/>
  <c r="G532" i="1"/>
  <c r="G520" i="1"/>
  <c r="Z520" i="1"/>
  <c r="G526" i="1"/>
  <c r="Q506" i="1"/>
  <c r="Q509" i="1"/>
  <c r="Q512" i="1"/>
  <c r="Q513" i="1"/>
  <c r="Q515" i="1"/>
  <c r="Q517" i="1"/>
  <c r="Q518" i="1"/>
  <c r="Q519" i="1"/>
  <c r="Q521" i="1"/>
  <c r="E522" i="1"/>
  <c r="F522" i="1" s="1"/>
  <c r="Z522" i="1" s="1"/>
  <c r="Q522" i="1"/>
  <c r="Q527" i="1"/>
  <c r="Q528" i="1"/>
  <c r="Q529" i="1"/>
  <c r="Q530" i="1"/>
  <c r="Q531" i="1"/>
  <c r="Q511" i="1"/>
  <c r="E514" i="1"/>
  <c r="F514" i="1" s="1"/>
  <c r="Z514" i="1" s="1"/>
  <c r="Q514" i="1"/>
  <c r="Q516" i="1"/>
  <c r="Q523" i="1"/>
  <c r="Q524" i="1"/>
  <c r="Q499" i="1"/>
  <c r="Q502" i="1"/>
  <c r="Q503" i="1"/>
  <c r="Q504" i="1"/>
  <c r="Q505" i="1"/>
  <c r="Q508" i="1"/>
  <c r="Q489" i="1"/>
  <c r="Q507" i="1"/>
  <c r="Q510" i="1"/>
  <c r="Q500" i="1"/>
  <c r="Q501" i="1"/>
  <c r="Q492" i="1"/>
  <c r="Q493" i="1"/>
  <c r="Q494" i="1"/>
  <c r="Q495" i="1"/>
  <c r="Q475" i="1"/>
  <c r="Q477" i="1"/>
  <c r="Q476" i="1"/>
  <c r="Q478" i="1"/>
  <c r="Q486" i="1"/>
  <c r="Q487" i="1"/>
  <c r="Q488" i="1"/>
  <c r="Q490" i="1"/>
  <c r="Q491" i="1"/>
  <c r="Q496" i="1"/>
  <c r="Q497" i="1"/>
  <c r="Q498" i="1"/>
  <c r="Q482" i="1"/>
  <c r="Q484" i="1"/>
  <c r="Q485" i="1"/>
  <c r="Q483" i="1"/>
  <c r="Q479" i="1"/>
  <c r="Q480" i="1"/>
  <c r="Q481" i="1"/>
  <c r="A11" i="2"/>
  <c r="C11" i="2"/>
  <c r="D11" i="2"/>
  <c r="G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C31" i="2"/>
  <c r="D31" i="2"/>
  <c r="G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D48" i="2"/>
  <c r="G48" i="2"/>
  <c r="C48" i="2"/>
  <c r="H48" i="2"/>
  <c r="B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C51" i="2"/>
  <c r="D51" i="2"/>
  <c r="G51" i="2"/>
  <c r="H51" i="2"/>
  <c r="B51" i="2"/>
  <c r="A52" i="2"/>
  <c r="D52" i="2"/>
  <c r="G52" i="2"/>
  <c r="C52" i="2"/>
  <c r="H52" i="2"/>
  <c r="B52" i="2"/>
  <c r="A53" i="2"/>
  <c r="B53" i="2"/>
  <c r="D53" i="2"/>
  <c r="G53" i="2"/>
  <c r="C53" i="2"/>
  <c r="H53" i="2"/>
  <c r="A54" i="2"/>
  <c r="D54" i="2"/>
  <c r="G54" i="2"/>
  <c r="C54" i="2"/>
  <c r="H54" i="2"/>
  <c r="B54" i="2"/>
  <c r="A55" i="2"/>
  <c r="C55" i="2"/>
  <c r="D55" i="2"/>
  <c r="G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D61" i="2"/>
  <c r="G61" i="2"/>
  <c r="C61" i="2"/>
  <c r="H61" i="2"/>
  <c r="A62" i="2"/>
  <c r="D62" i="2"/>
  <c r="G62" i="2"/>
  <c r="C62" i="2"/>
  <c r="H62" i="2"/>
  <c r="B62" i="2"/>
  <c r="A63" i="2"/>
  <c r="C63" i="2"/>
  <c r="D63" i="2"/>
  <c r="G63" i="2"/>
  <c r="H63" i="2"/>
  <c r="B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D70" i="2"/>
  <c r="G70" i="2"/>
  <c r="C70" i="2"/>
  <c r="H70" i="2"/>
  <c r="B70" i="2"/>
  <c r="A71" i="2"/>
  <c r="C71" i="2"/>
  <c r="D71" i="2"/>
  <c r="G71" i="2"/>
  <c r="H71" i="2"/>
  <c r="B71" i="2"/>
  <c r="A72" i="2"/>
  <c r="D72" i="2"/>
  <c r="G72" i="2"/>
  <c r="C72" i="2"/>
  <c r="H72" i="2"/>
  <c r="B72" i="2"/>
  <c r="A73" i="2"/>
  <c r="B73" i="2"/>
  <c r="D73" i="2"/>
  <c r="G73" i="2"/>
  <c r="C73" i="2"/>
  <c r="H73" i="2"/>
  <c r="A74" i="2"/>
  <c r="D74" i="2"/>
  <c r="G74" i="2"/>
  <c r="C74" i="2"/>
  <c r="H74" i="2"/>
  <c r="B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B77" i="2"/>
  <c r="D77" i="2"/>
  <c r="G77" i="2"/>
  <c r="C77" i="2"/>
  <c r="H77" i="2"/>
  <c r="A78" i="2"/>
  <c r="F78" i="2"/>
  <c r="D78" i="2"/>
  <c r="G78" i="2"/>
  <c r="C78" i="2"/>
  <c r="H78" i="2"/>
  <c r="B78" i="2"/>
  <c r="A79" i="2"/>
  <c r="B79" i="2"/>
  <c r="F79" i="2"/>
  <c r="D79" i="2"/>
  <c r="G79" i="2"/>
  <c r="C79" i="2"/>
  <c r="H79" i="2"/>
  <c r="A80" i="2"/>
  <c r="F80" i="2"/>
  <c r="D80" i="2"/>
  <c r="G80" i="2"/>
  <c r="C80" i="2"/>
  <c r="H80" i="2"/>
  <c r="B80" i="2"/>
  <c r="A81" i="2"/>
  <c r="F81" i="2"/>
  <c r="D81" i="2"/>
  <c r="G81" i="2"/>
  <c r="C81" i="2"/>
  <c r="H81" i="2"/>
  <c r="B81" i="2"/>
  <c r="A82" i="2"/>
  <c r="F82" i="2"/>
  <c r="D82" i="2"/>
  <c r="G82" i="2"/>
  <c r="C82" i="2"/>
  <c r="H82" i="2"/>
  <c r="B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D100" i="2"/>
  <c r="G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D103" i="2"/>
  <c r="G103" i="2"/>
  <c r="C103" i="2"/>
  <c r="H103" i="2"/>
  <c r="B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C108" i="2"/>
  <c r="D108" i="2"/>
  <c r="G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D111" i="2"/>
  <c r="G111" i="2"/>
  <c r="C111" i="2"/>
  <c r="H111" i="2"/>
  <c r="B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C116" i="2"/>
  <c r="D116" i="2"/>
  <c r="G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D119" i="2"/>
  <c r="G119" i="2"/>
  <c r="C119" i="2"/>
  <c r="H119" i="2"/>
  <c r="B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D122" i="2"/>
  <c r="G122" i="2"/>
  <c r="C122" i="2"/>
  <c r="H122" i="2"/>
  <c r="B122" i="2"/>
  <c r="A123" i="2"/>
  <c r="D123" i="2"/>
  <c r="G123" i="2"/>
  <c r="C123" i="2"/>
  <c r="H123" i="2"/>
  <c r="B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D127" i="2"/>
  <c r="G127" i="2"/>
  <c r="C127" i="2"/>
  <c r="H127" i="2"/>
  <c r="B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D130" i="2"/>
  <c r="G130" i="2"/>
  <c r="C130" i="2"/>
  <c r="H130" i="2"/>
  <c r="B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D135" i="2"/>
  <c r="G135" i="2"/>
  <c r="C135" i="2"/>
  <c r="H135" i="2"/>
  <c r="B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D138" i="2"/>
  <c r="G138" i="2"/>
  <c r="C138" i="2"/>
  <c r="H138" i="2"/>
  <c r="B138" i="2"/>
  <c r="A139" i="2"/>
  <c r="D139" i="2"/>
  <c r="G139" i="2"/>
  <c r="C139" i="2"/>
  <c r="H139" i="2"/>
  <c r="B139" i="2"/>
  <c r="A140" i="2"/>
  <c r="C140" i="2"/>
  <c r="D140" i="2"/>
  <c r="G140" i="2"/>
  <c r="H140" i="2"/>
  <c r="B140" i="2"/>
  <c r="A141" i="2"/>
  <c r="D141" i="2"/>
  <c r="G141" i="2"/>
  <c r="C141" i="2"/>
  <c r="H141" i="2"/>
  <c r="B141" i="2"/>
  <c r="A142" i="2"/>
  <c r="D142" i="2"/>
  <c r="G142" i="2"/>
  <c r="C142" i="2"/>
  <c r="H142" i="2"/>
  <c r="B142" i="2"/>
  <c r="A143" i="2"/>
  <c r="D143" i="2"/>
  <c r="G143" i="2"/>
  <c r="C143" i="2"/>
  <c r="H143" i="2"/>
  <c r="B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D146" i="2"/>
  <c r="G146" i="2"/>
  <c r="C146" i="2"/>
  <c r="H146" i="2"/>
  <c r="B146" i="2"/>
  <c r="A147" i="2"/>
  <c r="D147" i="2"/>
  <c r="G147" i="2"/>
  <c r="C147" i="2"/>
  <c r="H147" i="2"/>
  <c r="B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D150" i="2"/>
  <c r="G150" i="2"/>
  <c r="C150" i="2"/>
  <c r="H150" i="2"/>
  <c r="B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D154" i="2"/>
  <c r="G154" i="2"/>
  <c r="C154" i="2"/>
  <c r="H154" i="2"/>
  <c r="B154" i="2"/>
  <c r="A155" i="2"/>
  <c r="D155" i="2"/>
  <c r="G155" i="2"/>
  <c r="C155" i="2"/>
  <c r="H155" i="2"/>
  <c r="B155" i="2"/>
  <c r="A156" i="2"/>
  <c r="C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H158" i="2"/>
  <c r="B158" i="2"/>
  <c r="A159" i="2"/>
  <c r="D159" i="2"/>
  <c r="G159" i="2"/>
  <c r="C159" i="2"/>
  <c r="H159" i="2"/>
  <c r="B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D162" i="2"/>
  <c r="G162" i="2"/>
  <c r="C162" i="2"/>
  <c r="H162" i="2"/>
  <c r="B162" i="2"/>
  <c r="A163" i="2"/>
  <c r="D163" i="2"/>
  <c r="G163" i="2"/>
  <c r="C163" i="2"/>
  <c r="H163" i="2"/>
  <c r="B163" i="2"/>
  <c r="A164" i="2"/>
  <c r="C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H166" i="2"/>
  <c r="B166" i="2"/>
  <c r="A167" i="2"/>
  <c r="D167" i="2"/>
  <c r="G167" i="2"/>
  <c r="C167" i="2"/>
  <c r="H167" i="2"/>
  <c r="B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D170" i="2"/>
  <c r="G170" i="2"/>
  <c r="C170" i="2"/>
  <c r="H170" i="2"/>
  <c r="B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D173" i="2"/>
  <c r="G173" i="2"/>
  <c r="C173" i="2"/>
  <c r="H173" i="2"/>
  <c r="B173" i="2"/>
  <c r="A174" i="2"/>
  <c r="D174" i="2"/>
  <c r="G174" i="2"/>
  <c r="C174" i="2"/>
  <c r="H174" i="2"/>
  <c r="B174" i="2"/>
  <c r="A175" i="2"/>
  <c r="C175" i="2"/>
  <c r="D175" i="2"/>
  <c r="G175" i="2"/>
  <c r="H175" i="2"/>
  <c r="B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D178" i="2"/>
  <c r="G178" i="2"/>
  <c r="C178" i="2"/>
  <c r="H178" i="2"/>
  <c r="B178" i="2"/>
  <c r="A179" i="2"/>
  <c r="C179" i="2"/>
  <c r="D179" i="2"/>
  <c r="G179" i="2"/>
  <c r="H179" i="2"/>
  <c r="B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D182" i="2"/>
  <c r="G182" i="2"/>
  <c r="C182" i="2"/>
  <c r="H182" i="2"/>
  <c r="B182" i="2"/>
  <c r="A183" i="2"/>
  <c r="C183" i="2"/>
  <c r="D183" i="2"/>
  <c r="G183" i="2"/>
  <c r="H183" i="2"/>
  <c r="B183" i="2"/>
  <c r="A184" i="2"/>
  <c r="D184" i="2"/>
  <c r="G184" i="2"/>
  <c r="C184" i="2"/>
  <c r="H184" i="2"/>
  <c r="B184" i="2"/>
  <c r="A185" i="2"/>
  <c r="D185" i="2"/>
  <c r="G185" i="2"/>
  <c r="C185" i="2"/>
  <c r="H185" i="2"/>
  <c r="B185" i="2"/>
  <c r="A186" i="2"/>
  <c r="D186" i="2"/>
  <c r="G186" i="2"/>
  <c r="C186" i="2"/>
  <c r="H186" i="2"/>
  <c r="B186" i="2"/>
  <c r="A187" i="2"/>
  <c r="C187" i="2"/>
  <c r="D187" i="2"/>
  <c r="G187" i="2"/>
  <c r="H187" i="2"/>
  <c r="B187" i="2"/>
  <c r="A188" i="2"/>
  <c r="C188" i="2"/>
  <c r="D188" i="2"/>
  <c r="G188" i="2"/>
  <c r="H188" i="2"/>
  <c r="B188" i="2"/>
  <c r="A189" i="2"/>
  <c r="D189" i="2"/>
  <c r="G189" i="2"/>
  <c r="C189" i="2"/>
  <c r="H189" i="2"/>
  <c r="B189" i="2"/>
  <c r="A190" i="2"/>
  <c r="D190" i="2"/>
  <c r="G190" i="2"/>
  <c r="C190" i="2"/>
  <c r="H190" i="2"/>
  <c r="B190" i="2"/>
  <c r="A191" i="2"/>
  <c r="C191" i="2"/>
  <c r="D191" i="2"/>
  <c r="G191" i="2"/>
  <c r="H191" i="2"/>
  <c r="B191" i="2"/>
  <c r="A192" i="2"/>
  <c r="D192" i="2"/>
  <c r="G192" i="2"/>
  <c r="C192" i="2"/>
  <c r="H192" i="2"/>
  <c r="B192" i="2"/>
  <c r="A193" i="2"/>
  <c r="D193" i="2"/>
  <c r="G193" i="2"/>
  <c r="C193" i="2"/>
  <c r="H193" i="2"/>
  <c r="B193" i="2"/>
  <c r="A194" i="2"/>
  <c r="D194" i="2"/>
  <c r="G194" i="2"/>
  <c r="C194" i="2"/>
  <c r="H194" i="2"/>
  <c r="B194" i="2"/>
  <c r="A195" i="2"/>
  <c r="C195" i="2"/>
  <c r="D195" i="2"/>
  <c r="G195" i="2"/>
  <c r="H195" i="2"/>
  <c r="B195" i="2"/>
  <c r="A196" i="2"/>
  <c r="C196" i="2"/>
  <c r="D196" i="2"/>
  <c r="G196" i="2"/>
  <c r="H196" i="2"/>
  <c r="B196" i="2"/>
  <c r="A197" i="2"/>
  <c r="D197" i="2"/>
  <c r="G197" i="2"/>
  <c r="C197" i="2"/>
  <c r="H197" i="2"/>
  <c r="B197" i="2"/>
  <c r="A198" i="2"/>
  <c r="D198" i="2"/>
  <c r="G198" i="2"/>
  <c r="C198" i="2"/>
  <c r="H198" i="2"/>
  <c r="B198" i="2"/>
  <c r="A199" i="2"/>
  <c r="C199" i="2"/>
  <c r="D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H201" i="2"/>
  <c r="B201" i="2"/>
  <c r="A202" i="2"/>
  <c r="D202" i="2"/>
  <c r="G202" i="2"/>
  <c r="C202" i="2"/>
  <c r="H202" i="2"/>
  <c r="B202" i="2"/>
  <c r="A203" i="2"/>
  <c r="C203" i="2"/>
  <c r="D203" i="2"/>
  <c r="G203" i="2"/>
  <c r="H203" i="2"/>
  <c r="B203" i="2"/>
  <c r="A204" i="2"/>
  <c r="C204" i="2"/>
  <c r="D204" i="2"/>
  <c r="G204" i="2"/>
  <c r="H204" i="2"/>
  <c r="B204" i="2"/>
  <c r="A205" i="2"/>
  <c r="D205" i="2"/>
  <c r="G205" i="2"/>
  <c r="C205" i="2"/>
  <c r="H205" i="2"/>
  <c r="B205" i="2"/>
  <c r="A206" i="2"/>
  <c r="D206" i="2"/>
  <c r="G206" i="2"/>
  <c r="C206" i="2"/>
  <c r="H206" i="2"/>
  <c r="B206" i="2"/>
  <c r="A207" i="2"/>
  <c r="C207" i="2"/>
  <c r="D207" i="2"/>
  <c r="G207" i="2"/>
  <c r="H207" i="2"/>
  <c r="B207" i="2"/>
  <c r="A208" i="2"/>
  <c r="D208" i="2"/>
  <c r="G208" i="2"/>
  <c r="C208" i="2"/>
  <c r="H208" i="2"/>
  <c r="B208" i="2"/>
  <c r="A209" i="2"/>
  <c r="D209" i="2"/>
  <c r="G209" i="2"/>
  <c r="C209" i="2"/>
  <c r="H209" i="2"/>
  <c r="B209" i="2"/>
  <c r="A210" i="2"/>
  <c r="D210" i="2"/>
  <c r="G210" i="2"/>
  <c r="C210" i="2"/>
  <c r="H210" i="2"/>
  <c r="B210" i="2"/>
  <c r="A211" i="2"/>
  <c r="C211" i="2"/>
  <c r="D211" i="2"/>
  <c r="G211" i="2"/>
  <c r="H211" i="2"/>
  <c r="B211" i="2"/>
  <c r="A212" i="2"/>
  <c r="C212" i="2"/>
  <c r="D212" i="2"/>
  <c r="G212" i="2"/>
  <c r="H212" i="2"/>
  <c r="B212" i="2"/>
  <c r="A213" i="2"/>
  <c r="D213" i="2"/>
  <c r="G213" i="2"/>
  <c r="C213" i="2"/>
  <c r="H213" i="2"/>
  <c r="B213" i="2"/>
  <c r="A214" i="2"/>
  <c r="D214" i="2"/>
  <c r="G214" i="2"/>
  <c r="C214" i="2"/>
  <c r="H214" i="2"/>
  <c r="B214" i="2"/>
  <c r="A215" i="2"/>
  <c r="C215" i="2"/>
  <c r="D215" i="2"/>
  <c r="G215" i="2"/>
  <c r="H215" i="2"/>
  <c r="B215" i="2"/>
  <c r="A216" i="2"/>
  <c r="C216" i="2"/>
  <c r="D216" i="2"/>
  <c r="G216" i="2"/>
  <c r="H216" i="2"/>
  <c r="B216" i="2"/>
  <c r="A217" i="2"/>
  <c r="D217" i="2"/>
  <c r="G217" i="2"/>
  <c r="C217" i="2"/>
  <c r="H217" i="2"/>
  <c r="B217" i="2"/>
  <c r="A218" i="2"/>
  <c r="D218" i="2"/>
  <c r="G218" i="2"/>
  <c r="C218" i="2"/>
  <c r="H218" i="2"/>
  <c r="B218" i="2"/>
  <c r="A219" i="2"/>
  <c r="C219" i="2"/>
  <c r="D219" i="2"/>
  <c r="G219" i="2"/>
  <c r="H219" i="2"/>
  <c r="B219" i="2"/>
  <c r="A220" i="2"/>
  <c r="D220" i="2"/>
  <c r="G220" i="2"/>
  <c r="C220" i="2"/>
  <c r="H220" i="2"/>
  <c r="B220" i="2"/>
  <c r="A221" i="2"/>
  <c r="D221" i="2"/>
  <c r="G221" i="2"/>
  <c r="C221" i="2"/>
  <c r="H221" i="2"/>
  <c r="B221" i="2"/>
  <c r="A222" i="2"/>
  <c r="D222" i="2"/>
  <c r="G222" i="2"/>
  <c r="C222" i="2"/>
  <c r="H222" i="2"/>
  <c r="B222" i="2"/>
  <c r="A223" i="2"/>
  <c r="C223" i="2"/>
  <c r="D223" i="2"/>
  <c r="G223" i="2"/>
  <c r="H223" i="2"/>
  <c r="B223" i="2"/>
  <c r="A224" i="2"/>
  <c r="D224" i="2"/>
  <c r="G224" i="2"/>
  <c r="C224" i="2"/>
  <c r="H224" i="2"/>
  <c r="B224" i="2"/>
  <c r="A225" i="2"/>
  <c r="D225" i="2"/>
  <c r="G225" i="2"/>
  <c r="C225" i="2"/>
  <c r="H225" i="2"/>
  <c r="B225" i="2"/>
  <c r="A226" i="2"/>
  <c r="D226" i="2"/>
  <c r="G226" i="2"/>
  <c r="C226" i="2"/>
  <c r="H226" i="2"/>
  <c r="B226" i="2"/>
  <c r="A227" i="2"/>
  <c r="C227" i="2"/>
  <c r="D227" i="2"/>
  <c r="G227" i="2"/>
  <c r="H227" i="2"/>
  <c r="B227" i="2"/>
  <c r="A228" i="2"/>
  <c r="C228" i="2"/>
  <c r="D228" i="2"/>
  <c r="G228" i="2"/>
  <c r="H228" i="2"/>
  <c r="B228" i="2"/>
  <c r="A229" i="2"/>
  <c r="D229" i="2"/>
  <c r="G229" i="2"/>
  <c r="C229" i="2"/>
  <c r="H229" i="2"/>
  <c r="B229" i="2"/>
  <c r="A230" i="2"/>
  <c r="D230" i="2"/>
  <c r="G230" i="2"/>
  <c r="C230" i="2"/>
  <c r="H230" i="2"/>
  <c r="B230" i="2"/>
  <c r="A231" i="2"/>
  <c r="C231" i="2"/>
  <c r="D231" i="2"/>
  <c r="G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H233" i="2"/>
  <c r="B233" i="2"/>
  <c r="A234" i="2"/>
  <c r="B234" i="2"/>
  <c r="D234" i="2"/>
  <c r="G234" i="2"/>
  <c r="C234" i="2"/>
  <c r="H234" i="2"/>
  <c r="A235" i="2"/>
  <c r="C235" i="2"/>
  <c r="D235" i="2"/>
  <c r="G235" i="2"/>
  <c r="H235" i="2"/>
  <c r="B235" i="2"/>
  <c r="A236" i="2"/>
  <c r="C236" i="2"/>
  <c r="D236" i="2"/>
  <c r="G236" i="2"/>
  <c r="H236" i="2"/>
  <c r="B236" i="2"/>
  <c r="A237" i="2"/>
  <c r="D237" i="2"/>
  <c r="G237" i="2"/>
  <c r="C237" i="2"/>
  <c r="H237" i="2"/>
  <c r="B237" i="2"/>
  <c r="A238" i="2"/>
  <c r="B238" i="2"/>
  <c r="D238" i="2"/>
  <c r="G238" i="2"/>
  <c r="C238" i="2"/>
  <c r="H238" i="2"/>
  <c r="A239" i="2"/>
  <c r="D239" i="2"/>
  <c r="G239" i="2"/>
  <c r="C239" i="2"/>
  <c r="H239" i="2"/>
  <c r="B239" i="2"/>
  <c r="A240" i="2"/>
  <c r="D240" i="2"/>
  <c r="G240" i="2"/>
  <c r="C240" i="2"/>
  <c r="H240" i="2"/>
  <c r="B240" i="2"/>
  <c r="A241" i="2"/>
  <c r="D241" i="2"/>
  <c r="G241" i="2"/>
  <c r="C241" i="2"/>
  <c r="H241" i="2"/>
  <c r="B241" i="2"/>
  <c r="A242" i="2"/>
  <c r="D242" i="2"/>
  <c r="G242" i="2"/>
  <c r="C242" i="2"/>
  <c r="H242" i="2"/>
  <c r="B242" i="2"/>
  <c r="A243" i="2"/>
  <c r="C243" i="2"/>
  <c r="D243" i="2"/>
  <c r="G243" i="2"/>
  <c r="H243" i="2"/>
  <c r="B243" i="2"/>
  <c r="A244" i="2"/>
  <c r="C244" i="2"/>
  <c r="D244" i="2"/>
  <c r="G244" i="2"/>
  <c r="H244" i="2"/>
  <c r="B244" i="2"/>
  <c r="A245" i="2"/>
  <c r="D245" i="2"/>
  <c r="G245" i="2"/>
  <c r="C245" i="2"/>
  <c r="H245" i="2"/>
  <c r="B245" i="2"/>
  <c r="A246" i="2"/>
  <c r="D246" i="2"/>
  <c r="G246" i="2"/>
  <c r="C246" i="2"/>
  <c r="H246" i="2"/>
  <c r="B246" i="2"/>
  <c r="A247" i="2"/>
  <c r="C247" i="2"/>
  <c r="D247" i="2"/>
  <c r="G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H249" i="2"/>
  <c r="B249" i="2"/>
  <c r="A250" i="2"/>
  <c r="B250" i="2"/>
  <c r="D250" i="2"/>
  <c r="G250" i="2"/>
  <c r="C250" i="2"/>
  <c r="H250" i="2"/>
  <c r="A251" i="2"/>
  <c r="C251" i="2"/>
  <c r="D251" i="2"/>
  <c r="G251" i="2"/>
  <c r="H251" i="2"/>
  <c r="B251" i="2"/>
  <c r="A252" i="2"/>
  <c r="C252" i="2"/>
  <c r="D252" i="2"/>
  <c r="G252" i="2"/>
  <c r="H252" i="2"/>
  <c r="B252" i="2"/>
  <c r="A253" i="2"/>
  <c r="D253" i="2"/>
  <c r="G253" i="2"/>
  <c r="C253" i="2"/>
  <c r="H253" i="2"/>
  <c r="B253" i="2"/>
  <c r="A254" i="2"/>
  <c r="B254" i="2"/>
  <c r="D254" i="2"/>
  <c r="G254" i="2"/>
  <c r="C254" i="2"/>
  <c r="H254" i="2"/>
  <c r="A255" i="2"/>
  <c r="D255" i="2"/>
  <c r="G255" i="2"/>
  <c r="C255" i="2"/>
  <c r="H255" i="2"/>
  <c r="B255" i="2"/>
  <c r="A256" i="2"/>
  <c r="D256" i="2"/>
  <c r="G256" i="2"/>
  <c r="C256" i="2"/>
  <c r="H256" i="2"/>
  <c r="B256" i="2"/>
  <c r="A257" i="2"/>
  <c r="D257" i="2"/>
  <c r="G257" i="2"/>
  <c r="C257" i="2"/>
  <c r="H257" i="2"/>
  <c r="B257" i="2"/>
  <c r="A258" i="2"/>
  <c r="D258" i="2"/>
  <c r="G258" i="2"/>
  <c r="C258" i="2"/>
  <c r="H258" i="2"/>
  <c r="B258" i="2"/>
  <c r="A259" i="2"/>
  <c r="C259" i="2"/>
  <c r="D259" i="2"/>
  <c r="G259" i="2"/>
  <c r="H259" i="2"/>
  <c r="B259" i="2"/>
  <c r="A260" i="2"/>
  <c r="C260" i="2"/>
  <c r="D260" i="2"/>
  <c r="G260" i="2"/>
  <c r="H260" i="2"/>
  <c r="B260" i="2"/>
  <c r="A261" i="2"/>
  <c r="D261" i="2"/>
  <c r="G261" i="2"/>
  <c r="C261" i="2"/>
  <c r="H261" i="2"/>
  <c r="B261" i="2"/>
  <c r="A262" i="2"/>
  <c r="D262" i="2"/>
  <c r="G262" i="2"/>
  <c r="C262" i="2"/>
  <c r="H262" i="2"/>
  <c r="B262" i="2"/>
  <c r="A263" i="2"/>
  <c r="C263" i="2"/>
  <c r="D263" i="2"/>
  <c r="G263" i="2"/>
  <c r="H263" i="2"/>
  <c r="B263" i="2"/>
  <c r="A264" i="2"/>
  <c r="D264" i="2"/>
  <c r="G264" i="2"/>
  <c r="C264" i="2"/>
  <c r="H264" i="2"/>
  <c r="B264" i="2"/>
  <c r="A265" i="2"/>
  <c r="D265" i="2"/>
  <c r="G265" i="2"/>
  <c r="C265" i="2"/>
  <c r="H265" i="2"/>
  <c r="B265" i="2"/>
  <c r="A266" i="2"/>
  <c r="B266" i="2"/>
  <c r="D266" i="2"/>
  <c r="G266" i="2"/>
  <c r="C266" i="2"/>
  <c r="H266" i="2"/>
  <c r="A267" i="2"/>
  <c r="C267" i="2"/>
  <c r="D267" i="2"/>
  <c r="G267" i="2"/>
  <c r="H267" i="2"/>
  <c r="B267" i="2"/>
  <c r="A268" i="2"/>
  <c r="C268" i="2"/>
  <c r="D268" i="2"/>
  <c r="G268" i="2"/>
  <c r="H268" i="2"/>
  <c r="B268" i="2"/>
  <c r="A269" i="2"/>
  <c r="D269" i="2"/>
  <c r="G269" i="2"/>
  <c r="C269" i="2"/>
  <c r="H269" i="2"/>
  <c r="B269" i="2"/>
  <c r="A270" i="2"/>
  <c r="B270" i="2"/>
  <c r="D270" i="2"/>
  <c r="G270" i="2"/>
  <c r="C270" i="2"/>
  <c r="H270" i="2"/>
  <c r="A271" i="2"/>
  <c r="D271" i="2"/>
  <c r="G271" i="2"/>
  <c r="C271" i="2"/>
  <c r="H271" i="2"/>
  <c r="B271" i="2"/>
  <c r="A272" i="2"/>
  <c r="D272" i="2"/>
  <c r="G272" i="2"/>
  <c r="C272" i="2"/>
  <c r="H272" i="2"/>
  <c r="B272" i="2"/>
  <c r="A273" i="2"/>
  <c r="D273" i="2"/>
  <c r="G273" i="2"/>
  <c r="C273" i="2"/>
  <c r="H273" i="2"/>
  <c r="B273" i="2"/>
  <c r="A274" i="2"/>
  <c r="D274" i="2"/>
  <c r="G274" i="2"/>
  <c r="C274" i="2"/>
  <c r="H274" i="2"/>
  <c r="B274" i="2"/>
  <c r="A275" i="2"/>
  <c r="C275" i="2"/>
  <c r="D275" i="2"/>
  <c r="G275" i="2"/>
  <c r="H275" i="2"/>
  <c r="B275" i="2"/>
  <c r="A276" i="2"/>
  <c r="C276" i="2"/>
  <c r="D276" i="2"/>
  <c r="G276" i="2"/>
  <c r="H276" i="2"/>
  <c r="B276" i="2"/>
  <c r="A277" i="2"/>
  <c r="D277" i="2"/>
  <c r="G277" i="2"/>
  <c r="C277" i="2"/>
  <c r="H277" i="2"/>
  <c r="B277" i="2"/>
  <c r="A278" i="2"/>
  <c r="D278" i="2"/>
  <c r="G278" i="2"/>
  <c r="C278" i="2"/>
  <c r="H278" i="2"/>
  <c r="B278" i="2"/>
  <c r="A279" i="2"/>
  <c r="C279" i="2"/>
  <c r="D279" i="2"/>
  <c r="G279" i="2"/>
  <c r="H279" i="2"/>
  <c r="B279" i="2"/>
  <c r="A280" i="2"/>
  <c r="D280" i="2"/>
  <c r="G280" i="2"/>
  <c r="C280" i="2"/>
  <c r="H280" i="2"/>
  <c r="B280" i="2"/>
  <c r="A281" i="2"/>
  <c r="D281" i="2"/>
  <c r="G281" i="2"/>
  <c r="C281" i="2"/>
  <c r="H281" i="2"/>
  <c r="B281" i="2"/>
  <c r="A282" i="2"/>
  <c r="B282" i="2"/>
  <c r="D282" i="2"/>
  <c r="G282" i="2"/>
  <c r="C282" i="2"/>
  <c r="H282" i="2"/>
  <c r="A283" i="2"/>
  <c r="D283" i="2"/>
  <c r="G283" i="2"/>
  <c r="C283" i="2"/>
  <c r="H283" i="2"/>
  <c r="B283" i="2"/>
  <c r="A284" i="2"/>
  <c r="C284" i="2"/>
  <c r="D284" i="2"/>
  <c r="G284" i="2"/>
  <c r="H284" i="2"/>
  <c r="B284" i="2"/>
  <c r="A285" i="2"/>
  <c r="D285" i="2"/>
  <c r="G285" i="2"/>
  <c r="C285" i="2"/>
  <c r="H285" i="2"/>
  <c r="B285" i="2"/>
  <c r="A286" i="2"/>
  <c r="B286" i="2"/>
  <c r="D286" i="2"/>
  <c r="G286" i="2"/>
  <c r="C286" i="2"/>
  <c r="H286" i="2"/>
  <c r="A287" i="2"/>
  <c r="D287" i="2"/>
  <c r="G287" i="2"/>
  <c r="C287" i="2"/>
  <c r="H287" i="2"/>
  <c r="B287" i="2"/>
  <c r="A288" i="2"/>
  <c r="D288" i="2"/>
  <c r="G288" i="2"/>
  <c r="C288" i="2"/>
  <c r="H288" i="2"/>
  <c r="B288" i="2"/>
  <c r="A289" i="2"/>
  <c r="D289" i="2"/>
  <c r="G289" i="2"/>
  <c r="C289" i="2"/>
  <c r="H289" i="2"/>
  <c r="B289" i="2"/>
  <c r="A290" i="2"/>
  <c r="D290" i="2"/>
  <c r="G290" i="2"/>
  <c r="C290" i="2"/>
  <c r="H290" i="2"/>
  <c r="B290" i="2"/>
  <c r="A291" i="2"/>
  <c r="D291" i="2"/>
  <c r="G291" i="2"/>
  <c r="C291" i="2"/>
  <c r="H291" i="2"/>
  <c r="B291" i="2"/>
  <c r="A292" i="2"/>
  <c r="C292" i="2"/>
  <c r="D292" i="2"/>
  <c r="G292" i="2"/>
  <c r="H292" i="2"/>
  <c r="B292" i="2"/>
  <c r="A293" i="2"/>
  <c r="D293" i="2"/>
  <c r="G293" i="2"/>
  <c r="C293" i="2"/>
  <c r="H293" i="2"/>
  <c r="B293" i="2"/>
  <c r="A294" i="2"/>
  <c r="D294" i="2"/>
  <c r="G294" i="2"/>
  <c r="C294" i="2"/>
  <c r="H294" i="2"/>
  <c r="B294" i="2"/>
  <c r="A295" i="2"/>
  <c r="D295" i="2"/>
  <c r="G295" i="2"/>
  <c r="C295" i="2"/>
  <c r="H295" i="2"/>
  <c r="B295" i="2"/>
  <c r="A296" i="2"/>
  <c r="D296" i="2"/>
  <c r="G296" i="2"/>
  <c r="C296" i="2"/>
  <c r="H296" i="2"/>
  <c r="B296" i="2"/>
  <c r="A297" i="2"/>
  <c r="D297" i="2"/>
  <c r="G297" i="2"/>
  <c r="C297" i="2"/>
  <c r="H297" i="2"/>
  <c r="B297" i="2"/>
  <c r="A298" i="2"/>
  <c r="B298" i="2"/>
  <c r="D298" i="2"/>
  <c r="G298" i="2"/>
  <c r="C298" i="2"/>
  <c r="H298" i="2"/>
  <c r="A299" i="2"/>
  <c r="C299" i="2"/>
  <c r="D299" i="2"/>
  <c r="G299" i="2"/>
  <c r="H299" i="2"/>
  <c r="B299" i="2"/>
  <c r="A300" i="2"/>
  <c r="C300" i="2"/>
  <c r="D300" i="2"/>
  <c r="G300" i="2"/>
  <c r="H300" i="2"/>
  <c r="B300" i="2"/>
  <c r="A301" i="2"/>
  <c r="D301" i="2"/>
  <c r="G301" i="2"/>
  <c r="C301" i="2"/>
  <c r="H301" i="2"/>
  <c r="B301" i="2"/>
  <c r="A302" i="2"/>
  <c r="B302" i="2"/>
  <c r="D302" i="2"/>
  <c r="G302" i="2"/>
  <c r="C302" i="2"/>
  <c r="H302" i="2"/>
  <c r="A303" i="2"/>
  <c r="D303" i="2"/>
  <c r="G303" i="2"/>
  <c r="C303" i="2"/>
  <c r="H303" i="2"/>
  <c r="B303" i="2"/>
  <c r="A304" i="2"/>
  <c r="D304" i="2"/>
  <c r="G304" i="2"/>
  <c r="C304" i="2"/>
  <c r="H304" i="2"/>
  <c r="B304" i="2"/>
  <c r="A305" i="2"/>
  <c r="D305" i="2"/>
  <c r="G305" i="2"/>
  <c r="C305" i="2"/>
  <c r="H305" i="2"/>
  <c r="B305" i="2"/>
  <c r="A306" i="2"/>
  <c r="D306" i="2"/>
  <c r="G306" i="2"/>
  <c r="C306" i="2"/>
  <c r="H306" i="2"/>
  <c r="B306" i="2"/>
  <c r="A307" i="2"/>
  <c r="D307" i="2"/>
  <c r="G307" i="2"/>
  <c r="C307" i="2"/>
  <c r="H307" i="2"/>
  <c r="B307" i="2"/>
  <c r="A308" i="2"/>
  <c r="C308" i="2"/>
  <c r="D308" i="2"/>
  <c r="G308" i="2"/>
  <c r="H308" i="2"/>
  <c r="B308" i="2"/>
  <c r="A309" i="2"/>
  <c r="D309" i="2"/>
  <c r="G309" i="2"/>
  <c r="C309" i="2"/>
  <c r="H309" i="2"/>
  <c r="B309" i="2"/>
  <c r="A310" i="2"/>
  <c r="D310" i="2"/>
  <c r="G310" i="2"/>
  <c r="C310" i="2"/>
  <c r="H310" i="2"/>
  <c r="B310" i="2"/>
  <c r="A311" i="2"/>
  <c r="D311" i="2"/>
  <c r="G311" i="2"/>
  <c r="C311" i="2"/>
  <c r="H311" i="2"/>
  <c r="B311" i="2"/>
  <c r="A312" i="2"/>
  <c r="D312" i="2"/>
  <c r="G312" i="2"/>
  <c r="C312" i="2"/>
  <c r="H312" i="2"/>
  <c r="B312" i="2"/>
  <c r="A313" i="2"/>
  <c r="D313" i="2"/>
  <c r="G313" i="2"/>
  <c r="C313" i="2"/>
  <c r="H313" i="2"/>
  <c r="B313" i="2"/>
  <c r="A314" i="2"/>
  <c r="B314" i="2"/>
  <c r="D314" i="2"/>
  <c r="G314" i="2"/>
  <c r="C314" i="2"/>
  <c r="H314" i="2"/>
  <c r="A315" i="2"/>
  <c r="C315" i="2"/>
  <c r="D315" i="2"/>
  <c r="G315" i="2"/>
  <c r="H315" i="2"/>
  <c r="B315" i="2"/>
  <c r="A316" i="2"/>
  <c r="C316" i="2"/>
  <c r="D316" i="2"/>
  <c r="G316" i="2"/>
  <c r="H316" i="2"/>
  <c r="B316" i="2"/>
  <c r="A317" i="2"/>
  <c r="D317" i="2"/>
  <c r="G317" i="2"/>
  <c r="C317" i="2"/>
  <c r="H317" i="2"/>
  <c r="B317" i="2"/>
  <c r="A318" i="2"/>
  <c r="B318" i="2"/>
  <c r="D318" i="2"/>
  <c r="G318" i="2"/>
  <c r="C318" i="2"/>
  <c r="H318" i="2"/>
  <c r="A319" i="2"/>
  <c r="D319" i="2"/>
  <c r="G319" i="2"/>
  <c r="C319" i="2"/>
  <c r="H319" i="2"/>
  <c r="B319" i="2"/>
  <c r="A320" i="2"/>
  <c r="D320" i="2"/>
  <c r="G320" i="2"/>
  <c r="C320" i="2"/>
  <c r="H320" i="2"/>
  <c r="B320" i="2"/>
  <c r="A321" i="2"/>
  <c r="D321" i="2"/>
  <c r="G321" i="2"/>
  <c r="C321" i="2"/>
  <c r="H321" i="2"/>
  <c r="B321" i="2"/>
  <c r="A322" i="2"/>
  <c r="D322" i="2"/>
  <c r="G322" i="2"/>
  <c r="C322" i="2"/>
  <c r="H322" i="2"/>
  <c r="B322" i="2"/>
  <c r="A323" i="2"/>
  <c r="C323" i="2"/>
  <c r="D323" i="2"/>
  <c r="G323" i="2"/>
  <c r="H323" i="2"/>
  <c r="B323" i="2"/>
  <c r="A324" i="2"/>
  <c r="B324" i="2"/>
  <c r="D324" i="2"/>
  <c r="G324" i="2"/>
  <c r="C324" i="2"/>
  <c r="H324" i="2"/>
  <c r="A325" i="2"/>
  <c r="D325" i="2"/>
  <c r="G325" i="2"/>
  <c r="C325" i="2"/>
  <c r="H325" i="2"/>
  <c r="B325" i="2"/>
  <c r="A326" i="2"/>
  <c r="B326" i="2"/>
  <c r="D326" i="2"/>
  <c r="G326" i="2"/>
  <c r="C326" i="2"/>
  <c r="H326" i="2"/>
  <c r="A327" i="2"/>
  <c r="C327" i="2"/>
  <c r="D327" i="2"/>
  <c r="G327" i="2"/>
  <c r="H327" i="2"/>
  <c r="B327" i="2"/>
  <c r="A328" i="2"/>
  <c r="D328" i="2"/>
  <c r="G328" i="2"/>
  <c r="C328" i="2"/>
  <c r="H328" i="2"/>
  <c r="B328" i="2"/>
  <c r="A329" i="2"/>
  <c r="D329" i="2"/>
  <c r="G329" i="2"/>
  <c r="C329" i="2"/>
  <c r="H329" i="2"/>
  <c r="B329" i="2"/>
  <c r="A330" i="2"/>
  <c r="D330" i="2"/>
  <c r="G330" i="2"/>
  <c r="C330" i="2"/>
  <c r="H330" i="2"/>
  <c r="B330" i="2"/>
  <c r="A331" i="2"/>
  <c r="D331" i="2"/>
  <c r="G331" i="2"/>
  <c r="C331" i="2"/>
  <c r="H331" i="2"/>
  <c r="B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D334" i="2"/>
  <c r="G334" i="2"/>
  <c r="H334" i="2"/>
  <c r="B334" i="2"/>
  <c r="A335" i="2"/>
  <c r="D335" i="2"/>
  <c r="G335" i="2"/>
  <c r="C335" i="2"/>
  <c r="H335" i="2"/>
  <c r="B335" i="2"/>
  <c r="A336" i="2"/>
  <c r="B336" i="2"/>
  <c r="D336" i="2"/>
  <c r="G336" i="2"/>
  <c r="C336" i="2"/>
  <c r="H336" i="2"/>
  <c r="A337" i="2"/>
  <c r="D337" i="2"/>
  <c r="G337" i="2"/>
  <c r="C337" i="2"/>
  <c r="H337" i="2"/>
  <c r="B337" i="2"/>
  <c r="A338" i="2"/>
  <c r="C338" i="2"/>
  <c r="D338" i="2"/>
  <c r="G338" i="2"/>
  <c r="H338" i="2"/>
  <c r="B338" i="2"/>
  <c r="A339" i="2"/>
  <c r="C339" i="2"/>
  <c r="D339" i="2"/>
  <c r="G339" i="2"/>
  <c r="H339" i="2"/>
  <c r="B339" i="2"/>
  <c r="A340" i="2"/>
  <c r="B340" i="2"/>
  <c r="D340" i="2"/>
  <c r="G340" i="2"/>
  <c r="C340" i="2"/>
  <c r="H340" i="2"/>
  <c r="A341" i="2"/>
  <c r="D341" i="2"/>
  <c r="G341" i="2"/>
  <c r="C341" i="2"/>
  <c r="H341" i="2"/>
  <c r="B341" i="2"/>
  <c r="A342" i="2"/>
  <c r="C342" i="2"/>
  <c r="D342" i="2"/>
  <c r="G342" i="2"/>
  <c r="H342" i="2"/>
  <c r="B342" i="2"/>
  <c r="A343" i="2"/>
  <c r="C343" i="2"/>
  <c r="D343" i="2"/>
  <c r="G343" i="2"/>
  <c r="H343" i="2"/>
  <c r="B343" i="2"/>
  <c r="A344" i="2"/>
  <c r="D344" i="2"/>
  <c r="G344" i="2"/>
  <c r="C344" i="2"/>
  <c r="H344" i="2"/>
  <c r="B344" i="2"/>
  <c r="A345" i="2"/>
  <c r="D345" i="2"/>
  <c r="G345" i="2"/>
  <c r="C345" i="2"/>
  <c r="H345" i="2"/>
  <c r="B345" i="2"/>
  <c r="A346" i="2"/>
  <c r="C346" i="2"/>
  <c r="D346" i="2"/>
  <c r="G346" i="2"/>
  <c r="H346" i="2"/>
  <c r="B346" i="2"/>
  <c r="A347" i="2"/>
  <c r="D347" i="2"/>
  <c r="G347" i="2"/>
  <c r="C347" i="2"/>
  <c r="H347" i="2"/>
  <c r="B347" i="2"/>
  <c r="A348" i="2"/>
  <c r="B348" i="2"/>
  <c r="D348" i="2"/>
  <c r="G348" i="2"/>
  <c r="C348" i="2"/>
  <c r="H348" i="2"/>
  <c r="A349" i="2"/>
  <c r="D349" i="2"/>
  <c r="G349" i="2"/>
  <c r="C349" i="2"/>
  <c r="H349" i="2"/>
  <c r="B349" i="2"/>
  <c r="A350" i="2"/>
  <c r="C350" i="2"/>
  <c r="D350" i="2"/>
  <c r="G350" i="2"/>
  <c r="H350" i="2"/>
  <c r="B350" i="2"/>
  <c r="A351" i="2"/>
  <c r="C351" i="2"/>
  <c r="D351" i="2"/>
  <c r="G351" i="2"/>
  <c r="H351" i="2"/>
  <c r="B351" i="2"/>
  <c r="A352" i="2"/>
  <c r="B352" i="2"/>
  <c r="D352" i="2"/>
  <c r="G352" i="2"/>
  <c r="C352" i="2"/>
  <c r="H352" i="2"/>
  <c r="A353" i="2"/>
  <c r="D353" i="2"/>
  <c r="G353" i="2"/>
  <c r="C353" i="2"/>
  <c r="H353" i="2"/>
  <c r="B353" i="2"/>
  <c r="A354" i="2"/>
  <c r="C354" i="2"/>
  <c r="D354" i="2"/>
  <c r="G354" i="2"/>
  <c r="H354" i="2"/>
  <c r="B354" i="2"/>
  <c r="A355" i="2"/>
  <c r="C355" i="2"/>
  <c r="D355" i="2"/>
  <c r="G355" i="2"/>
  <c r="H355" i="2"/>
  <c r="B355" i="2"/>
  <c r="A356" i="2"/>
  <c r="D356" i="2"/>
  <c r="G356" i="2"/>
  <c r="C356" i="2"/>
  <c r="H356" i="2"/>
  <c r="B356" i="2"/>
  <c r="A357" i="2"/>
  <c r="D357" i="2"/>
  <c r="G357" i="2"/>
  <c r="C357" i="2"/>
  <c r="H357" i="2"/>
  <c r="B357" i="2"/>
  <c r="A358" i="2"/>
  <c r="C358" i="2"/>
  <c r="D358" i="2"/>
  <c r="G358" i="2"/>
  <c r="H358" i="2"/>
  <c r="B358" i="2"/>
  <c r="A359" i="2"/>
  <c r="D359" i="2"/>
  <c r="G359" i="2"/>
  <c r="C359" i="2"/>
  <c r="H359" i="2"/>
  <c r="B359" i="2"/>
  <c r="A360" i="2"/>
  <c r="B360" i="2"/>
  <c r="D360" i="2"/>
  <c r="G360" i="2"/>
  <c r="C360" i="2"/>
  <c r="H360" i="2"/>
  <c r="A361" i="2"/>
  <c r="D361" i="2"/>
  <c r="G361" i="2"/>
  <c r="C361" i="2"/>
  <c r="H361" i="2"/>
  <c r="B361" i="2"/>
  <c r="A362" i="2"/>
  <c r="C362" i="2"/>
  <c r="D362" i="2"/>
  <c r="G362" i="2"/>
  <c r="H362" i="2"/>
  <c r="B362" i="2"/>
  <c r="A363" i="2"/>
  <c r="C363" i="2"/>
  <c r="D363" i="2"/>
  <c r="G363" i="2"/>
  <c r="H363" i="2"/>
  <c r="B363" i="2"/>
  <c r="A364" i="2"/>
  <c r="D364" i="2"/>
  <c r="G364" i="2"/>
  <c r="C364" i="2"/>
  <c r="H364" i="2"/>
  <c r="B364" i="2"/>
  <c r="A365" i="2"/>
  <c r="D365" i="2"/>
  <c r="G365" i="2"/>
  <c r="C365" i="2"/>
  <c r="H365" i="2"/>
  <c r="B365" i="2"/>
  <c r="A366" i="2"/>
  <c r="C366" i="2"/>
  <c r="D366" i="2"/>
  <c r="G366" i="2"/>
  <c r="H366" i="2"/>
  <c r="B366" i="2"/>
  <c r="A367" i="2"/>
  <c r="D367" i="2"/>
  <c r="G367" i="2"/>
  <c r="C367" i="2"/>
  <c r="H367" i="2"/>
  <c r="B367" i="2"/>
  <c r="A368" i="2"/>
  <c r="B368" i="2"/>
  <c r="D368" i="2"/>
  <c r="G368" i="2"/>
  <c r="C368" i="2"/>
  <c r="H368" i="2"/>
  <c r="A369" i="2"/>
  <c r="D369" i="2"/>
  <c r="G369" i="2"/>
  <c r="C369" i="2"/>
  <c r="H369" i="2"/>
  <c r="B369" i="2"/>
  <c r="A370" i="2"/>
  <c r="C370" i="2"/>
  <c r="D370" i="2"/>
  <c r="G370" i="2"/>
  <c r="H370" i="2"/>
  <c r="B370" i="2"/>
  <c r="A371" i="2"/>
  <c r="C371" i="2"/>
  <c r="D371" i="2"/>
  <c r="G371" i="2"/>
  <c r="H371" i="2"/>
  <c r="B371" i="2"/>
  <c r="A372" i="2"/>
  <c r="D372" i="2"/>
  <c r="G372" i="2"/>
  <c r="C372" i="2"/>
  <c r="H372" i="2"/>
  <c r="B372" i="2"/>
  <c r="A373" i="2"/>
  <c r="D373" i="2"/>
  <c r="G373" i="2"/>
  <c r="C373" i="2"/>
  <c r="H373" i="2"/>
  <c r="B373" i="2"/>
  <c r="A374" i="2"/>
  <c r="C374" i="2"/>
  <c r="D374" i="2"/>
  <c r="G374" i="2"/>
  <c r="H374" i="2"/>
  <c r="B374" i="2"/>
  <c r="A375" i="2"/>
  <c r="D375" i="2"/>
  <c r="G375" i="2"/>
  <c r="C375" i="2"/>
  <c r="H375" i="2"/>
  <c r="B375" i="2"/>
  <c r="A376" i="2"/>
  <c r="B376" i="2"/>
  <c r="D376" i="2"/>
  <c r="G376" i="2"/>
  <c r="C376" i="2"/>
  <c r="H376" i="2"/>
  <c r="A377" i="2"/>
  <c r="D377" i="2"/>
  <c r="G377" i="2"/>
  <c r="C377" i="2"/>
  <c r="H377" i="2"/>
  <c r="B377" i="2"/>
  <c r="A378" i="2"/>
  <c r="C378" i="2"/>
  <c r="D378" i="2"/>
  <c r="G378" i="2"/>
  <c r="H378" i="2"/>
  <c r="B378" i="2"/>
  <c r="A379" i="2"/>
  <c r="D379" i="2"/>
  <c r="G379" i="2"/>
  <c r="C379" i="2"/>
  <c r="H379" i="2"/>
  <c r="B379" i="2"/>
  <c r="A380" i="2"/>
  <c r="D380" i="2"/>
  <c r="G380" i="2"/>
  <c r="C380" i="2"/>
  <c r="H380" i="2"/>
  <c r="B380" i="2"/>
  <c r="A381" i="2"/>
  <c r="D381" i="2"/>
  <c r="G381" i="2"/>
  <c r="C381" i="2"/>
  <c r="H381" i="2"/>
  <c r="B381" i="2"/>
  <c r="A382" i="2"/>
  <c r="C382" i="2"/>
  <c r="D382" i="2"/>
  <c r="G382" i="2"/>
  <c r="H382" i="2"/>
  <c r="B382" i="2"/>
  <c r="A383" i="2"/>
  <c r="D383" i="2"/>
  <c r="G383" i="2"/>
  <c r="C383" i="2"/>
  <c r="H383" i="2"/>
  <c r="B383" i="2"/>
  <c r="A384" i="2"/>
  <c r="B384" i="2"/>
  <c r="D384" i="2"/>
  <c r="G384" i="2"/>
  <c r="C384" i="2"/>
  <c r="H384" i="2"/>
  <c r="A385" i="2"/>
  <c r="D385" i="2"/>
  <c r="G385" i="2"/>
  <c r="C385" i="2"/>
  <c r="H385" i="2"/>
  <c r="B385" i="2"/>
  <c r="A386" i="2"/>
  <c r="C386" i="2"/>
  <c r="D386" i="2"/>
  <c r="G386" i="2"/>
  <c r="H386" i="2"/>
  <c r="B386" i="2"/>
  <c r="A387" i="2"/>
  <c r="D387" i="2"/>
  <c r="G387" i="2"/>
  <c r="C387" i="2"/>
  <c r="H387" i="2"/>
  <c r="B387" i="2"/>
  <c r="A388" i="2"/>
  <c r="B388" i="2"/>
  <c r="D388" i="2"/>
  <c r="G388" i="2"/>
  <c r="C388" i="2"/>
  <c r="H388" i="2"/>
  <c r="A389" i="2"/>
  <c r="D389" i="2"/>
  <c r="G389" i="2"/>
  <c r="C389" i="2"/>
  <c r="H389" i="2"/>
  <c r="B389" i="2"/>
  <c r="A390" i="2"/>
  <c r="C390" i="2"/>
  <c r="D390" i="2"/>
  <c r="G390" i="2"/>
  <c r="H390" i="2"/>
  <c r="B390" i="2"/>
  <c r="A391" i="2"/>
  <c r="D391" i="2"/>
  <c r="G391" i="2"/>
  <c r="C391" i="2"/>
  <c r="H391" i="2"/>
  <c r="B391" i="2"/>
  <c r="A392" i="2"/>
  <c r="D392" i="2"/>
  <c r="G392" i="2"/>
  <c r="C392" i="2"/>
  <c r="H392" i="2"/>
  <c r="B392" i="2"/>
  <c r="A393" i="2"/>
  <c r="D393" i="2"/>
  <c r="G393" i="2"/>
  <c r="C393" i="2"/>
  <c r="H393" i="2"/>
  <c r="B393" i="2"/>
  <c r="A394" i="2"/>
  <c r="C394" i="2"/>
  <c r="D394" i="2"/>
  <c r="G394" i="2"/>
  <c r="H394" i="2"/>
  <c r="B394" i="2"/>
  <c r="A395" i="2"/>
  <c r="D395" i="2"/>
  <c r="G395" i="2"/>
  <c r="C395" i="2"/>
  <c r="H395" i="2"/>
  <c r="B395" i="2"/>
  <c r="A396" i="2"/>
  <c r="B396" i="2"/>
  <c r="D396" i="2"/>
  <c r="G396" i="2"/>
  <c r="C396" i="2"/>
  <c r="H396" i="2"/>
  <c r="A397" i="2"/>
  <c r="D397" i="2"/>
  <c r="G397" i="2"/>
  <c r="C397" i="2"/>
  <c r="H397" i="2"/>
  <c r="B397" i="2"/>
  <c r="A398" i="2"/>
  <c r="C398" i="2"/>
  <c r="D398" i="2"/>
  <c r="G398" i="2"/>
  <c r="H398" i="2"/>
  <c r="B398" i="2"/>
  <c r="A399" i="2"/>
  <c r="D399" i="2"/>
  <c r="G399" i="2"/>
  <c r="C399" i="2"/>
  <c r="H399" i="2"/>
  <c r="B399" i="2"/>
  <c r="A400" i="2"/>
  <c r="B400" i="2"/>
  <c r="D400" i="2"/>
  <c r="G400" i="2"/>
  <c r="C400" i="2"/>
  <c r="H400" i="2"/>
  <c r="A401" i="2"/>
  <c r="B401" i="2"/>
  <c r="D401" i="2"/>
  <c r="G401" i="2"/>
  <c r="C401" i="2"/>
  <c r="H401" i="2"/>
  <c r="A402" i="2"/>
  <c r="C402" i="2"/>
  <c r="D402" i="2"/>
  <c r="G402" i="2"/>
  <c r="H402" i="2"/>
  <c r="B402" i="2"/>
  <c r="A403" i="2"/>
  <c r="D403" i="2"/>
  <c r="G403" i="2"/>
  <c r="C403" i="2"/>
  <c r="H403" i="2"/>
  <c r="B403" i="2"/>
  <c r="A404" i="2"/>
  <c r="B404" i="2"/>
  <c r="D404" i="2"/>
  <c r="G404" i="2"/>
  <c r="C404" i="2"/>
  <c r="H404" i="2"/>
  <c r="A405" i="2"/>
  <c r="D405" i="2"/>
  <c r="G405" i="2"/>
  <c r="C405" i="2"/>
  <c r="H405" i="2"/>
  <c r="B405" i="2"/>
  <c r="A406" i="2"/>
  <c r="D406" i="2"/>
  <c r="G406" i="2"/>
  <c r="C406" i="2"/>
  <c r="H406" i="2"/>
  <c r="B406" i="2"/>
  <c r="A407" i="2"/>
  <c r="D407" i="2"/>
  <c r="G407" i="2"/>
  <c r="C407" i="2"/>
  <c r="H407" i="2"/>
  <c r="B407" i="2"/>
  <c r="A408" i="2"/>
  <c r="D408" i="2"/>
  <c r="G408" i="2"/>
  <c r="C408" i="2"/>
  <c r="H408" i="2"/>
  <c r="B408" i="2"/>
  <c r="A409" i="2"/>
  <c r="C409" i="2"/>
  <c r="D409" i="2"/>
  <c r="G409" i="2"/>
  <c r="H409" i="2"/>
  <c r="B409" i="2"/>
  <c r="A410" i="2"/>
  <c r="D410" i="2"/>
  <c r="G410" i="2"/>
  <c r="C410" i="2"/>
  <c r="H410" i="2"/>
  <c r="B410" i="2"/>
  <c r="A411" i="2"/>
  <c r="D411" i="2"/>
  <c r="G411" i="2"/>
  <c r="C411" i="2"/>
  <c r="H411" i="2"/>
  <c r="B411" i="2"/>
  <c r="A412" i="2"/>
  <c r="D412" i="2"/>
  <c r="G412" i="2"/>
  <c r="C412" i="2"/>
  <c r="H412" i="2"/>
  <c r="B412" i="2"/>
  <c r="A413" i="2"/>
  <c r="D413" i="2"/>
  <c r="G413" i="2"/>
  <c r="C413" i="2"/>
  <c r="H413" i="2"/>
  <c r="B413" i="2"/>
  <c r="A414" i="2"/>
  <c r="C414" i="2"/>
  <c r="D414" i="2"/>
  <c r="G414" i="2"/>
  <c r="H414" i="2"/>
  <c r="B414" i="2"/>
  <c r="A415" i="2"/>
  <c r="D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G417" i="2"/>
  <c r="C417" i="2"/>
  <c r="H417" i="2"/>
  <c r="B417" i="2"/>
  <c r="A418" i="2"/>
  <c r="C418" i="2"/>
  <c r="D418" i="2"/>
  <c r="G418" i="2"/>
  <c r="H418" i="2"/>
  <c r="B418" i="2"/>
  <c r="A419" i="2"/>
  <c r="D419" i="2"/>
  <c r="G419" i="2"/>
  <c r="C419" i="2"/>
  <c r="H419" i="2"/>
  <c r="B419" i="2"/>
  <c r="A420" i="2"/>
  <c r="D420" i="2"/>
  <c r="G420" i="2"/>
  <c r="C420" i="2"/>
  <c r="H420" i="2"/>
  <c r="B420" i="2"/>
  <c r="A421" i="2"/>
  <c r="D421" i="2"/>
  <c r="G421" i="2"/>
  <c r="C421" i="2"/>
  <c r="H421" i="2"/>
  <c r="B421" i="2"/>
  <c r="A422" i="2"/>
  <c r="C422" i="2"/>
  <c r="D422" i="2"/>
  <c r="G422" i="2"/>
  <c r="H422" i="2"/>
  <c r="B422" i="2"/>
  <c r="A423" i="2"/>
  <c r="D423" i="2"/>
  <c r="G423" i="2"/>
  <c r="C423" i="2"/>
  <c r="H423" i="2"/>
  <c r="B423" i="2"/>
  <c r="A424" i="2"/>
  <c r="B424" i="2"/>
  <c r="D424" i="2"/>
  <c r="G424" i="2"/>
  <c r="C424" i="2"/>
  <c r="H424" i="2"/>
  <c r="A425" i="2"/>
  <c r="C425" i="2"/>
  <c r="D425" i="2"/>
  <c r="G425" i="2"/>
  <c r="H425" i="2"/>
  <c r="B425" i="2"/>
  <c r="A426" i="2"/>
  <c r="D426" i="2"/>
  <c r="G426" i="2"/>
  <c r="C426" i="2"/>
  <c r="H426" i="2"/>
  <c r="B426" i="2"/>
  <c r="A427" i="2"/>
  <c r="D427" i="2"/>
  <c r="G427" i="2"/>
  <c r="C427" i="2"/>
  <c r="H427" i="2"/>
  <c r="B427" i="2"/>
  <c r="A428" i="2"/>
  <c r="B428" i="2"/>
  <c r="D428" i="2"/>
  <c r="G428" i="2"/>
  <c r="C428" i="2"/>
  <c r="H428" i="2"/>
  <c r="A429" i="2"/>
  <c r="D429" i="2"/>
  <c r="G429" i="2"/>
  <c r="C429" i="2"/>
  <c r="H429" i="2"/>
  <c r="B429" i="2"/>
  <c r="A430" i="2"/>
  <c r="D430" i="2"/>
  <c r="G430" i="2"/>
  <c r="C430" i="2"/>
  <c r="H430" i="2"/>
  <c r="B430" i="2"/>
  <c r="A431" i="2"/>
  <c r="D431" i="2"/>
  <c r="G431" i="2"/>
  <c r="C431" i="2"/>
  <c r="H431" i="2"/>
  <c r="B431" i="2"/>
  <c r="A432" i="2"/>
  <c r="B432" i="2"/>
  <c r="D432" i="2"/>
  <c r="G432" i="2"/>
  <c r="C432" i="2"/>
  <c r="H432" i="2"/>
  <c r="A433" i="2"/>
  <c r="D433" i="2"/>
  <c r="G433" i="2"/>
  <c r="C433" i="2"/>
  <c r="H433" i="2"/>
  <c r="B433" i="2"/>
  <c r="A434" i="2"/>
  <c r="C434" i="2"/>
  <c r="D434" i="2"/>
  <c r="G434" i="2"/>
  <c r="H434" i="2"/>
  <c r="B434" i="2"/>
  <c r="A435" i="2"/>
  <c r="D435" i="2"/>
  <c r="G435" i="2"/>
  <c r="C435" i="2"/>
  <c r="H435" i="2"/>
  <c r="B435" i="2"/>
  <c r="A436" i="2"/>
  <c r="B436" i="2"/>
  <c r="D436" i="2"/>
  <c r="G436" i="2"/>
  <c r="C436" i="2"/>
  <c r="H436" i="2"/>
  <c r="A437" i="2"/>
  <c r="D437" i="2"/>
  <c r="G437" i="2"/>
  <c r="C437" i="2"/>
  <c r="H437" i="2"/>
  <c r="B437" i="2"/>
  <c r="A438" i="2"/>
  <c r="D438" i="2"/>
  <c r="G438" i="2"/>
  <c r="C438" i="2"/>
  <c r="H438" i="2"/>
  <c r="B438" i="2"/>
  <c r="A439" i="2"/>
  <c r="D439" i="2"/>
  <c r="G439" i="2"/>
  <c r="C439" i="2"/>
  <c r="H439" i="2"/>
  <c r="B439" i="2"/>
  <c r="A440" i="2"/>
  <c r="D440" i="2"/>
  <c r="G440" i="2"/>
  <c r="C440" i="2"/>
  <c r="H440" i="2"/>
  <c r="B440" i="2"/>
  <c r="A441" i="2"/>
  <c r="C441" i="2"/>
  <c r="D441" i="2"/>
  <c r="G441" i="2"/>
  <c r="H441" i="2"/>
  <c r="B441" i="2"/>
  <c r="A442" i="2"/>
  <c r="D442" i="2"/>
  <c r="G442" i="2"/>
  <c r="C442" i="2"/>
  <c r="H442" i="2"/>
  <c r="B442" i="2"/>
  <c r="A443" i="2"/>
  <c r="D443" i="2"/>
  <c r="G443" i="2"/>
  <c r="C443" i="2"/>
  <c r="H443" i="2"/>
  <c r="B443" i="2"/>
  <c r="A444" i="2"/>
  <c r="D444" i="2"/>
  <c r="G444" i="2"/>
  <c r="C444" i="2"/>
  <c r="H444" i="2"/>
  <c r="B444" i="2"/>
  <c r="A445" i="2"/>
  <c r="D445" i="2"/>
  <c r="G445" i="2"/>
  <c r="C445" i="2"/>
  <c r="H445" i="2"/>
  <c r="B445" i="2"/>
  <c r="A446" i="2"/>
  <c r="C446" i="2"/>
  <c r="D446" i="2"/>
  <c r="G446" i="2"/>
  <c r="H446" i="2"/>
  <c r="B446" i="2"/>
  <c r="A447" i="2"/>
  <c r="D447" i="2"/>
  <c r="G447" i="2"/>
  <c r="C447" i="2"/>
  <c r="H447" i="2"/>
  <c r="B447" i="2"/>
  <c r="A448" i="2"/>
  <c r="B448" i="2"/>
  <c r="D448" i="2"/>
  <c r="G448" i="2"/>
  <c r="C448" i="2"/>
  <c r="H448" i="2"/>
  <c r="A449" i="2"/>
  <c r="B449" i="2"/>
  <c r="D449" i="2"/>
  <c r="G449" i="2"/>
  <c r="C449" i="2"/>
  <c r="H449" i="2"/>
  <c r="A450" i="2"/>
  <c r="C450" i="2"/>
  <c r="D450" i="2"/>
  <c r="G450" i="2"/>
  <c r="H450" i="2"/>
  <c r="B450" i="2"/>
  <c r="AB3" i="1"/>
  <c r="AY5" i="1" s="1"/>
  <c r="AB4" i="1"/>
  <c r="AB5" i="1"/>
  <c r="AB6" i="1"/>
  <c r="AB13" i="1" s="1"/>
  <c r="AB17" i="1" s="1"/>
  <c r="E506" i="1"/>
  <c r="F506" i="1" s="1"/>
  <c r="AB7" i="1"/>
  <c r="AD2" i="1"/>
  <c r="AB8" i="1"/>
  <c r="D9" i="1"/>
  <c r="E9" i="1"/>
  <c r="AB9" i="1"/>
  <c r="AB10" i="1"/>
  <c r="F14" i="1"/>
  <c r="F15" i="1" s="1"/>
  <c r="AB16" i="1"/>
  <c r="C17" i="1"/>
  <c r="E21" i="1"/>
  <c r="Q21" i="1"/>
  <c r="E22" i="1"/>
  <c r="Q22" i="1"/>
  <c r="E23" i="1"/>
  <c r="Q23" i="1"/>
  <c r="E24" i="1"/>
  <c r="Q24" i="1"/>
  <c r="Q25" i="1"/>
  <c r="E26" i="1"/>
  <c r="Q26" i="1"/>
  <c r="E27" i="1"/>
  <c r="F27" i="1" s="1"/>
  <c r="Q27" i="1"/>
  <c r="E28" i="1"/>
  <c r="F28" i="1" s="1"/>
  <c r="G28" i="1" s="1"/>
  <c r="AC28" i="1" s="1"/>
  <c r="Q28" i="1"/>
  <c r="E29" i="1"/>
  <c r="F29" i="1" s="1"/>
  <c r="Q29" i="1"/>
  <c r="E30" i="1"/>
  <c r="Q30" i="1"/>
  <c r="E31" i="1"/>
  <c r="Q31" i="1"/>
  <c r="Q32" i="1"/>
  <c r="E33" i="1"/>
  <c r="Q33" i="1"/>
  <c r="E34" i="1"/>
  <c r="Q34" i="1"/>
  <c r="Q35" i="1"/>
  <c r="Q36" i="1"/>
  <c r="E37" i="1"/>
  <c r="Q37" i="1"/>
  <c r="Q38" i="1"/>
  <c r="E39" i="1"/>
  <c r="Q39" i="1"/>
  <c r="E40" i="1"/>
  <c r="Q40" i="1"/>
  <c r="Q41" i="1"/>
  <c r="E42" i="1"/>
  <c r="Q42" i="1"/>
  <c r="E43" i="1"/>
  <c r="Q43" i="1"/>
  <c r="E44" i="1"/>
  <c r="Q44" i="1"/>
  <c r="E45" i="1"/>
  <c r="F45" i="1" s="1"/>
  <c r="Z45" i="1" s="1"/>
  <c r="Q45" i="1"/>
  <c r="E46" i="1"/>
  <c r="F46" i="1" s="1"/>
  <c r="Q46" i="1"/>
  <c r="E47" i="1"/>
  <c r="Q47" i="1"/>
  <c r="E48" i="1"/>
  <c r="Q48" i="1"/>
  <c r="E49" i="1"/>
  <c r="F49" i="1" s="1"/>
  <c r="Z49" i="1" s="1"/>
  <c r="Q49" i="1"/>
  <c r="E50" i="1"/>
  <c r="Q50" i="1"/>
  <c r="E51" i="1"/>
  <c r="Q51" i="1"/>
  <c r="Q52" i="1"/>
  <c r="E53" i="1"/>
  <c r="F53" i="1" s="1"/>
  <c r="Q53" i="1"/>
  <c r="Q54" i="1"/>
  <c r="E55" i="1"/>
  <c r="Q55" i="1"/>
  <c r="E56" i="1"/>
  <c r="Q56" i="1"/>
  <c r="Q57" i="1"/>
  <c r="Q58" i="1"/>
  <c r="Q59" i="1"/>
  <c r="E60" i="1"/>
  <c r="F60" i="1" s="1"/>
  <c r="Q60" i="1"/>
  <c r="E61" i="1"/>
  <c r="Q61" i="1"/>
  <c r="E62" i="1"/>
  <c r="Q62" i="1"/>
  <c r="E63" i="1"/>
  <c r="F63" i="1" s="1"/>
  <c r="Q63" i="1"/>
  <c r="E64" i="1"/>
  <c r="Q64" i="1"/>
  <c r="Q65" i="1"/>
  <c r="Q66" i="1"/>
  <c r="AY66" i="1"/>
  <c r="E67" i="1"/>
  <c r="F67" i="1" s="1"/>
  <c r="G67" i="1" s="1"/>
  <c r="R67" i="1" s="1"/>
  <c r="Q67" i="1"/>
  <c r="Q68" i="1"/>
  <c r="E69" i="1"/>
  <c r="Q69" i="1"/>
  <c r="E70" i="1"/>
  <c r="Q70" i="1"/>
  <c r="E71" i="1"/>
  <c r="Q71" i="1"/>
  <c r="Q72" i="1"/>
  <c r="Q73" i="1"/>
  <c r="E74" i="1"/>
  <c r="Q74" i="1"/>
  <c r="E75" i="1"/>
  <c r="F75" i="1" s="1"/>
  <c r="Q75" i="1"/>
  <c r="E76" i="1"/>
  <c r="Q76" i="1"/>
  <c r="E77" i="1"/>
  <c r="F77" i="1" s="1"/>
  <c r="G77" i="1" s="1"/>
  <c r="Q77" i="1"/>
  <c r="E78" i="1"/>
  <c r="Q78" i="1"/>
  <c r="E79" i="1"/>
  <c r="E68" i="2" s="1"/>
  <c r="Q79" i="1"/>
  <c r="E80" i="1"/>
  <c r="Q80" i="1"/>
  <c r="AY80" i="1"/>
  <c r="E81" i="1"/>
  <c r="F81" i="1" s="1"/>
  <c r="G81" i="1" s="1"/>
  <c r="H81" i="1" s="1"/>
  <c r="Q81" i="1"/>
  <c r="E82" i="1"/>
  <c r="Q82" i="1"/>
  <c r="Q83" i="1"/>
  <c r="Q84" i="1"/>
  <c r="E85" i="1"/>
  <c r="Q85" i="1"/>
  <c r="E86" i="1"/>
  <c r="F86" i="1" s="1"/>
  <c r="G86" i="1" s="1"/>
  <c r="Q86" i="1"/>
  <c r="E87" i="1"/>
  <c r="Q87" i="1"/>
  <c r="E88" i="1"/>
  <c r="F88" i="1" s="1"/>
  <c r="G88" i="1" s="1"/>
  <c r="H88" i="1" s="1"/>
  <c r="Q88" i="1"/>
  <c r="E89" i="1"/>
  <c r="F89" i="1" s="1"/>
  <c r="Q89" i="1"/>
  <c r="Q90" i="1"/>
  <c r="E91" i="1"/>
  <c r="E80" i="2" s="1"/>
  <c r="Q91" i="1"/>
  <c r="E92" i="1"/>
  <c r="F92" i="1" s="1"/>
  <c r="Z92" i="1" s="1"/>
  <c r="Q92" i="1"/>
  <c r="E93" i="1"/>
  <c r="F93" i="1" s="1"/>
  <c r="Q93" i="1"/>
  <c r="E94" i="1"/>
  <c r="F94" i="1" s="1"/>
  <c r="Z94" i="1" s="1"/>
  <c r="Q94" i="1"/>
  <c r="E95" i="1"/>
  <c r="Q95" i="1"/>
  <c r="E96" i="1"/>
  <c r="E85" i="2" s="1"/>
  <c r="Q96" i="1"/>
  <c r="E97" i="1"/>
  <c r="F97" i="1" s="1"/>
  <c r="Q97" i="1"/>
  <c r="E98" i="1"/>
  <c r="Q98" i="1"/>
  <c r="E99" i="1"/>
  <c r="Q99" i="1"/>
  <c r="AY99" i="1"/>
  <c r="E100" i="1"/>
  <c r="Q100" i="1"/>
  <c r="E101" i="1"/>
  <c r="F101" i="1" s="1"/>
  <c r="Q101" i="1"/>
  <c r="E102" i="1"/>
  <c r="Q102" i="1"/>
  <c r="E103" i="1"/>
  <c r="Q103" i="1"/>
  <c r="E104" i="1"/>
  <c r="Q104" i="1"/>
  <c r="E105" i="1"/>
  <c r="F105" i="1" s="1"/>
  <c r="Z105" i="1" s="1"/>
  <c r="Q105" i="1"/>
  <c r="AY105" i="1"/>
  <c r="E106" i="1"/>
  <c r="Q106" i="1"/>
  <c r="E107" i="1"/>
  <c r="F107" i="1" s="1"/>
  <c r="Q107" i="1"/>
  <c r="E108" i="1"/>
  <c r="E97" i="2" s="1"/>
  <c r="Q108" i="1"/>
  <c r="E109" i="1"/>
  <c r="Q109" i="1"/>
  <c r="E110" i="1"/>
  <c r="F110" i="1" s="1"/>
  <c r="Q110" i="1"/>
  <c r="E111" i="1"/>
  <c r="Q111" i="1"/>
  <c r="E112" i="1"/>
  <c r="F112" i="1" s="1"/>
  <c r="Q112" i="1"/>
  <c r="E113" i="1"/>
  <c r="Q113" i="1"/>
  <c r="E114" i="1"/>
  <c r="F114" i="1" s="1"/>
  <c r="Z114" i="1" s="1"/>
  <c r="Q114" i="1"/>
  <c r="E115" i="1"/>
  <c r="F115" i="1" s="1"/>
  <c r="Q115" i="1"/>
  <c r="E116" i="1"/>
  <c r="Q116" i="1"/>
  <c r="E117" i="1"/>
  <c r="Q117" i="1"/>
  <c r="E118" i="1"/>
  <c r="F118" i="1" s="1"/>
  <c r="Q118" i="1"/>
  <c r="E119" i="1"/>
  <c r="Q119" i="1"/>
  <c r="E120" i="1"/>
  <c r="Q120" i="1"/>
  <c r="E121" i="1"/>
  <c r="Q121" i="1"/>
  <c r="E122" i="1"/>
  <c r="F122" i="1" s="1"/>
  <c r="Z122" i="1" s="1"/>
  <c r="Q122" i="1"/>
  <c r="E123" i="1"/>
  <c r="Q123" i="1"/>
  <c r="E124" i="1"/>
  <c r="Q124" i="1"/>
  <c r="E125" i="1"/>
  <c r="Q125" i="1"/>
  <c r="E126" i="1"/>
  <c r="F126" i="1" s="1"/>
  <c r="Q126" i="1"/>
  <c r="E127" i="1"/>
  <c r="Q127" i="1"/>
  <c r="E128" i="1"/>
  <c r="Q128" i="1"/>
  <c r="E129" i="1"/>
  <c r="Q129" i="1"/>
  <c r="E130" i="1"/>
  <c r="F130" i="1" s="1"/>
  <c r="Z130" i="1" s="1"/>
  <c r="Q130" i="1"/>
  <c r="E131" i="1"/>
  <c r="Q131" i="1"/>
  <c r="E132" i="1"/>
  <c r="Q132" i="1"/>
  <c r="E133" i="1"/>
  <c r="F133" i="1" s="1"/>
  <c r="Q133" i="1"/>
  <c r="E134" i="1"/>
  <c r="F134" i="1" s="1"/>
  <c r="G134" i="1" s="1"/>
  <c r="Q134" i="1"/>
  <c r="E135" i="1"/>
  <c r="Q135" i="1"/>
  <c r="E136" i="1"/>
  <c r="E125" i="2" s="1"/>
  <c r="Q136" i="1"/>
  <c r="E137" i="1"/>
  <c r="F137" i="1" s="1"/>
  <c r="Q137" i="1"/>
  <c r="E138" i="1"/>
  <c r="F138" i="1" s="1"/>
  <c r="Q138" i="1"/>
  <c r="E139" i="1"/>
  <c r="F139" i="1" s="1"/>
  <c r="Q139" i="1"/>
  <c r="E140" i="1"/>
  <c r="E129" i="2" s="1"/>
  <c r="Q140" i="1"/>
  <c r="E141" i="1"/>
  <c r="Q141" i="1"/>
  <c r="E142" i="1"/>
  <c r="F142" i="1" s="1"/>
  <c r="Q142" i="1"/>
  <c r="E143" i="1"/>
  <c r="Q143" i="1"/>
  <c r="E144" i="1"/>
  <c r="E133" i="2" s="1"/>
  <c r="Q144" i="1"/>
  <c r="E145" i="1"/>
  <c r="Q145" i="1"/>
  <c r="E146" i="1"/>
  <c r="F146" i="1" s="1"/>
  <c r="Z146" i="1" s="1"/>
  <c r="Q146" i="1"/>
  <c r="E147" i="1"/>
  <c r="Q147" i="1"/>
  <c r="E148" i="1"/>
  <c r="Q148" i="1"/>
  <c r="E149" i="1"/>
  <c r="Q149" i="1"/>
  <c r="E150" i="1"/>
  <c r="F150" i="1" s="1"/>
  <c r="Q150" i="1"/>
  <c r="E151" i="1"/>
  <c r="Q151" i="1"/>
  <c r="E152" i="1"/>
  <c r="Q152" i="1"/>
  <c r="E153" i="1"/>
  <c r="Q153" i="1"/>
  <c r="E154" i="1"/>
  <c r="F154" i="1" s="1"/>
  <c r="G154" i="1" s="1"/>
  <c r="Q154" i="1"/>
  <c r="E155" i="1"/>
  <c r="F155" i="1" s="1"/>
  <c r="Q155" i="1"/>
  <c r="E156" i="1"/>
  <c r="Q156" i="1"/>
  <c r="E157" i="1"/>
  <c r="Q157" i="1"/>
  <c r="E158" i="1"/>
  <c r="F158" i="1" s="1"/>
  <c r="Q158" i="1"/>
  <c r="E159" i="1"/>
  <c r="Q159" i="1"/>
  <c r="E160" i="1"/>
  <c r="F160" i="1" s="1"/>
  <c r="Q160" i="1"/>
  <c r="E161" i="1"/>
  <c r="Q161" i="1"/>
  <c r="E162" i="1"/>
  <c r="F162" i="1" s="1"/>
  <c r="G162" i="1" s="1"/>
  <c r="Q162" i="1"/>
  <c r="E163" i="1"/>
  <c r="Q163" i="1"/>
  <c r="E164" i="1"/>
  <c r="F164" i="1" s="1"/>
  <c r="Q164" i="1"/>
  <c r="E165" i="1"/>
  <c r="Q165" i="1"/>
  <c r="E166" i="1"/>
  <c r="F166" i="1" s="1"/>
  <c r="Q166" i="1"/>
  <c r="E167" i="1"/>
  <c r="Q167" i="1"/>
  <c r="E168" i="1"/>
  <c r="E157" i="2" s="1"/>
  <c r="Q168" i="1"/>
  <c r="E169" i="1"/>
  <c r="Q169" i="1"/>
  <c r="E170" i="1"/>
  <c r="F170" i="1" s="1"/>
  <c r="G170" i="1" s="1"/>
  <c r="I170" i="1" s="1"/>
  <c r="Q170" i="1"/>
  <c r="E171" i="1"/>
  <c r="Q171" i="1"/>
  <c r="E172" i="1"/>
  <c r="E161" i="2" s="1"/>
  <c r="Q172" i="1"/>
  <c r="E173" i="1"/>
  <c r="Q173" i="1"/>
  <c r="E174" i="1"/>
  <c r="Q174" i="1"/>
  <c r="E175" i="1"/>
  <c r="Q175" i="1"/>
  <c r="E176" i="1"/>
  <c r="E165" i="2" s="1"/>
  <c r="Q176" i="1"/>
  <c r="E177" i="1"/>
  <c r="Q177" i="1"/>
  <c r="E178" i="1"/>
  <c r="F178" i="1" s="1"/>
  <c r="Z178" i="1" s="1"/>
  <c r="Q178" i="1"/>
  <c r="E179" i="1"/>
  <c r="F179" i="1" s="1"/>
  <c r="Q179" i="1"/>
  <c r="E180" i="1"/>
  <c r="Q180" i="1"/>
  <c r="E181" i="1"/>
  <c r="Q181" i="1"/>
  <c r="E182" i="1"/>
  <c r="F182" i="1" s="1"/>
  <c r="Q182" i="1"/>
  <c r="E183" i="1"/>
  <c r="Q183" i="1"/>
  <c r="E184" i="1"/>
  <c r="E173" i="2" s="1"/>
  <c r="Q184" i="1"/>
  <c r="E185" i="1"/>
  <c r="F185" i="1" s="1"/>
  <c r="Q185" i="1"/>
  <c r="E186" i="1"/>
  <c r="F186" i="1" s="1"/>
  <c r="G186" i="1" s="1"/>
  <c r="Q186" i="1"/>
  <c r="E187" i="1"/>
  <c r="Q187" i="1"/>
  <c r="E188" i="1"/>
  <c r="E177" i="2" s="1"/>
  <c r="Q188" i="1"/>
  <c r="E189" i="1"/>
  <c r="Q189" i="1"/>
  <c r="E190" i="1"/>
  <c r="Q190" i="1"/>
  <c r="E191" i="1"/>
  <c r="F191" i="1" s="1"/>
  <c r="Q191" i="1"/>
  <c r="E192" i="1"/>
  <c r="Q192" i="1"/>
  <c r="E193" i="1"/>
  <c r="Q193" i="1"/>
  <c r="E194" i="1"/>
  <c r="F194" i="1" s="1"/>
  <c r="Q194" i="1"/>
  <c r="E195" i="1"/>
  <c r="Q195" i="1"/>
  <c r="E196" i="1"/>
  <c r="E185" i="2" s="1"/>
  <c r="Q196" i="1"/>
  <c r="E197" i="1"/>
  <c r="Q197" i="1"/>
  <c r="E198" i="1"/>
  <c r="F198" i="1" s="1"/>
  <c r="Q198" i="1"/>
  <c r="E199" i="1"/>
  <c r="Q199" i="1"/>
  <c r="E200" i="1"/>
  <c r="F200" i="1" s="1"/>
  <c r="Z200" i="1" s="1"/>
  <c r="Q200" i="1"/>
  <c r="E201" i="1"/>
  <c r="Q201" i="1"/>
  <c r="E202" i="1"/>
  <c r="E189" i="2" s="1"/>
  <c r="Q202" i="1"/>
  <c r="E203" i="1"/>
  <c r="Q203" i="1"/>
  <c r="E204" i="1"/>
  <c r="F204" i="1" s="1"/>
  <c r="Q204" i="1"/>
  <c r="E205" i="1"/>
  <c r="F205" i="1" s="1"/>
  <c r="Q205" i="1"/>
  <c r="E206" i="1"/>
  <c r="E193" i="2" s="1"/>
  <c r="Q206" i="1"/>
  <c r="E207" i="1"/>
  <c r="F207" i="1" s="1"/>
  <c r="Q207" i="1"/>
  <c r="E208" i="1"/>
  <c r="Q208" i="1"/>
  <c r="E209" i="1"/>
  <c r="Q209" i="1"/>
  <c r="E210" i="1"/>
  <c r="E197" i="2" s="1"/>
  <c r="Q210" i="1"/>
  <c r="E211" i="1"/>
  <c r="Q211" i="1"/>
  <c r="E212" i="1"/>
  <c r="F212" i="1" s="1"/>
  <c r="G212" i="1" s="1"/>
  <c r="I212" i="1" s="1"/>
  <c r="Q212" i="1"/>
  <c r="E213" i="1"/>
  <c r="F213" i="1" s="1"/>
  <c r="Q213" i="1"/>
  <c r="E214" i="1"/>
  <c r="E201" i="2" s="1"/>
  <c r="Q214" i="1"/>
  <c r="E215" i="1"/>
  <c r="Q215" i="1"/>
  <c r="E216" i="1"/>
  <c r="Q216" i="1"/>
  <c r="E217" i="1"/>
  <c r="Q217" i="1"/>
  <c r="E218" i="1"/>
  <c r="Q218" i="1"/>
  <c r="E219" i="1"/>
  <c r="Q219" i="1"/>
  <c r="E220" i="1"/>
  <c r="F220" i="1" s="1"/>
  <c r="Z220" i="1" s="1"/>
  <c r="Q220" i="1"/>
  <c r="E221" i="1"/>
  <c r="Q221" i="1"/>
  <c r="E222" i="1"/>
  <c r="F222" i="1" s="1"/>
  <c r="Q222" i="1"/>
  <c r="E223" i="1"/>
  <c r="Q223" i="1"/>
  <c r="E224" i="1"/>
  <c r="F224" i="1" s="1"/>
  <c r="Q224" i="1"/>
  <c r="E225" i="1"/>
  <c r="F225" i="1" s="1"/>
  <c r="Q225" i="1"/>
  <c r="E226" i="1"/>
  <c r="Q226" i="1"/>
  <c r="E227" i="1"/>
  <c r="E379" i="2" s="1"/>
  <c r="Q227" i="1"/>
  <c r="E228" i="1"/>
  <c r="Q228" i="1"/>
  <c r="E229" i="1"/>
  <c r="F229" i="1" s="1"/>
  <c r="Q229" i="1"/>
  <c r="E230" i="1"/>
  <c r="Q230" i="1"/>
  <c r="E231" i="1"/>
  <c r="F231" i="1" s="1"/>
  <c r="Z231" i="1" s="1"/>
  <c r="Q231" i="1"/>
  <c r="E232" i="1"/>
  <c r="Q232" i="1"/>
  <c r="E233" i="1"/>
  <c r="F233" i="1" s="1"/>
  <c r="G233" i="1" s="1"/>
  <c r="Q233" i="1"/>
  <c r="E234" i="1"/>
  <c r="Q234" i="1"/>
  <c r="E235" i="1"/>
  <c r="F235" i="1" s="1"/>
  <c r="Q235" i="1"/>
  <c r="E236" i="1"/>
  <c r="Q236" i="1"/>
  <c r="E237" i="1"/>
  <c r="Q237" i="1"/>
  <c r="E238" i="1"/>
  <c r="Q238" i="1"/>
  <c r="E239" i="1"/>
  <c r="F239" i="1" s="1"/>
  <c r="Z239" i="1" s="1"/>
  <c r="Q239" i="1"/>
  <c r="E240" i="1"/>
  <c r="Q240" i="1"/>
  <c r="E241" i="1"/>
  <c r="Q241" i="1"/>
  <c r="E242" i="1"/>
  <c r="F242" i="1" s="1"/>
  <c r="Q242" i="1"/>
  <c r="E243" i="1"/>
  <c r="F243" i="1" s="1"/>
  <c r="Z243" i="1" s="1"/>
  <c r="Q243" i="1"/>
  <c r="E244" i="1"/>
  <c r="Q244" i="1"/>
  <c r="E245" i="1"/>
  <c r="Q245" i="1"/>
  <c r="E246" i="1"/>
  <c r="Q246" i="1"/>
  <c r="E247" i="1"/>
  <c r="E221" i="2" s="1"/>
  <c r="Q247" i="1"/>
  <c r="E248" i="1"/>
  <c r="Q248" i="1"/>
  <c r="E249" i="1"/>
  <c r="Q249" i="1"/>
  <c r="E250" i="1"/>
  <c r="Q250" i="1"/>
  <c r="E251" i="1"/>
  <c r="Q251" i="1"/>
  <c r="E252" i="1"/>
  <c r="Q252" i="1"/>
  <c r="E253" i="1"/>
  <c r="Q253" i="1"/>
  <c r="E254" i="1"/>
  <c r="F254" i="1" s="1"/>
  <c r="G254" i="1" s="1"/>
  <c r="Q254" i="1"/>
  <c r="E255" i="1"/>
  <c r="F255" i="1" s="1"/>
  <c r="Z255" i="1" s="1"/>
  <c r="Q255" i="1"/>
  <c r="E256" i="1"/>
  <c r="Q256" i="1"/>
  <c r="E257" i="1"/>
  <c r="F257" i="1" s="1"/>
  <c r="G257" i="1" s="1"/>
  <c r="AC257" i="1" s="1"/>
  <c r="Q257" i="1"/>
  <c r="E258" i="1"/>
  <c r="F258" i="1" s="1"/>
  <c r="Z258" i="1" s="1"/>
  <c r="Q258" i="1"/>
  <c r="E259" i="1"/>
  <c r="F259" i="1" s="1"/>
  <c r="Q259" i="1"/>
  <c r="E260" i="1"/>
  <c r="Q260" i="1"/>
  <c r="E261" i="1"/>
  <c r="Q261" i="1"/>
  <c r="E262" i="1"/>
  <c r="Q262" i="1"/>
  <c r="E263" i="1"/>
  <c r="F263" i="1" s="1"/>
  <c r="Z263" i="1" s="1"/>
  <c r="Q263" i="1"/>
  <c r="E264" i="1"/>
  <c r="Q264" i="1"/>
  <c r="E265" i="1"/>
  <c r="F265" i="1" s="1"/>
  <c r="Z265" i="1" s="1"/>
  <c r="Q265" i="1"/>
  <c r="E266" i="1"/>
  <c r="Q266" i="1"/>
  <c r="E267" i="1"/>
  <c r="F267" i="1" s="1"/>
  <c r="G267" i="1" s="1"/>
  <c r="R267" i="1" s="1"/>
  <c r="Q267" i="1"/>
  <c r="E268" i="1"/>
  <c r="Q268" i="1"/>
  <c r="E269" i="1"/>
  <c r="Q269" i="1"/>
  <c r="E270" i="1"/>
  <c r="Q270" i="1"/>
  <c r="E271" i="1"/>
  <c r="F271" i="1" s="1"/>
  <c r="Z271" i="1" s="1"/>
  <c r="Q271" i="1"/>
  <c r="E272" i="1"/>
  <c r="Q272" i="1"/>
  <c r="E273" i="1"/>
  <c r="Q273" i="1"/>
  <c r="E274" i="1"/>
  <c r="Q274" i="1"/>
  <c r="E275" i="1"/>
  <c r="F275" i="1" s="1"/>
  <c r="G275" i="1" s="1"/>
  <c r="Q275" i="1"/>
  <c r="E276" i="1"/>
  <c r="Q276" i="1"/>
  <c r="E277" i="1"/>
  <c r="Q277" i="1"/>
  <c r="E278" i="1"/>
  <c r="E249" i="2" s="1"/>
  <c r="Q278" i="1"/>
  <c r="E279" i="1"/>
  <c r="F279" i="1" s="1"/>
  <c r="G279" i="1" s="1"/>
  <c r="Q279" i="1"/>
  <c r="E280" i="1"/>
  <c r="Q280" i="1"/>
  <c r="E281" i="1"/>
  <c r="Q281" i="1"/>
  <c r="E282" i="1"/>
  <c r="E253" i="2" s="1"/>
  <c r="Q282" i="1"/>
  <c r="E283" i="1"/>
  <c r="F283" i="1" s="1"/>
  <c r="Z283" i="1" s="1"/>
  <c r="Q283" i="1"/>
  <c r="E284" i="1"/>
  <c r="F284" i="1" s="1"/>
  <c r="Z284" i="1" s="1"/>
  <c r="Q284" i="1"/>
  <c r="E285" i="1"/>
  <c r="F285" i="1" s="1"/>
  <c r="Z285" i="1" s="1"/>
  <c r="Q285" i="1"/>
  <c r="E286" i="1"/>
  <c r="E257" i="2" s="1"/>
  <c r="Q286" i="1"/>
  <c r="E287" i="1"/>
  <c r="F287" i="1" s="1"/>
  <c r="G287" i="1" s="1"/>
  <c r="R287" i="1" s="1"/>
  <c r="Q287" i="1"/>
  <c r="E288" i="1"/>
  <c r="Q288" i="1"/>
  <c r="E289" i="1"/>
  <c r="Q289" i="1"/>
  <c r="E290" i="1"/>
  <c r="E261" i="2" s="1"/>
  <c r="Q290" i="1"/>
  <c r="E291" i="1"/>
  <c r="F291" i="1" s="1"/>
  <c r="Z291" i="1" s="1"/>
  <c r="Q291" i="1"/>
  <c r="E292" i="1"/>
  <c r="Q292" i="1"/>
  <c r="E293" i="1"/>
  <c r="Q293" i="1"/>
  <c r="E294" i="1"/>
  <c r="E265" i="2" s="1"/>
  <c r="Q294" i="1"/>
  <c r="E295" i="1"/>
  <c r="F295" i="1" s="1"/>
  <c r="G295" i="1" s="1"/>
  <c r="AC295" i="1" s="1"/>
  <c r="Q295" i="1"/>
  <c r="E296" i="1"/>
  <c r="Q296" i="1"/>
  <c r="E297" i="1"/>
  <c r="Q297" i="1"/>
  <c r="E298" i="1"/>
  <c r="E269" i="2" s="1"/>
  <c r="Q298" i="1"/>
  <c r="E299" i="1"/>
  <c r="F299" i="1" s="1"/>
  <c r="Q299" i="1"/>
  <c r="E300" i="1"/>
  <c r="Q300" i="1"/>
  <c r="E301" i="1"/>
  <c r="F301" i="1" s="1"/>
  <c r="Q301" i="1"/>
  <c r="E302" i="1"/>
  <c r="E273" i="2" s="1"/>
  <c r="Q302" i="1"/>
  <c r="E303" i="1"/>
  <c r="Q303" i="1"/>
  <c r="E304" i="1"/>
  <c r="Q304" i="1"/>
  <c r="E305" i="1"/>
  <c r="Q305" i="1"/>
  <c r="E306" i="1"/>
  <c r="F306" i="1" s="1"/>
  <c r="G306" i="1" s="1"/>
  <c r="Q306" i="1"/>
  <c r="E307" i="1"/>
  <c r="Q307" i="1"/>
  <c r="E308" i="1"/>
  <c r="F308" i="1" s="1"/>
  <c r="Z308" i="1" s="1"/>
  <c r="Q308" i="1"/>
  <c r="E309" i="1"/>
  <c r="F309" i="1" s="1"/>
  <c r="Q309" i="1"/>
  <c r="E310" i="1"/>
  <c r="E281" i="2" s="1"/>
  <c r="Q310" i="1"/>
  <c r="E311" i="1"/>
  <c r="F311" i="1" s="1"/>
  <c r="Q311" i="1"/>
  <c r="E312" i="1"/>
  <c r="F312" i="1" s="1"/>
  <c r="Q312" i="1"/>
  <c r="E313" i="1"/>
  <c r="Q313" i="1"/>
  <c r="E314" i="1"/>
  <c r="E285" i="2" s="1"/>
  <c r="Q314" i="1"/>
  <c r="E315" i="1"/>
  <c r="F315" i="1" s="1"/>
  <c r="Z315" i="1" s="1"/>
  <c r="Q315" i="1"/>
  <c r="E316" i="1"/>
  <c r="Q316" i="1"/>
  <c r="E317" i="1"/>
  <c r="F317" i="1" s="1"/>
  <c r="Q317" i="1"/>
  <c r="E318" i="1"/>
  <c r="F318" i="1" s="1"/>
  <c r="Q318" i="1"/>
  <c r="E319" i="1"/>
  <c r="F319" i="1" s="1"/>
  <c r="G319" i="1" s="1"/>
  <c r="AC319" i="1" s="1"/>
  <c r="Q319" i="1"/>
  <c r="E320" i="1"/>
  <c r="E289" i="2" s="1"/>
  <c r="Q320" i="1"/>
  <c r="E321" i="1"/>
  <c r="Q321" i="1"/>
  <c r="E322" i="1"/>
  <c r="F322" i="1" s="1"/>
  <c r="Q322" i="1"/>
  <c r="E323" i="1"/>
  <c r="E384" i="2" s="1"/>
  <c r="Q323" i="1"/>
  <c r="E324" i="1"/>
  <c r="Q324" i="1"/>
  <c r="E325" i="1"/>
  <c r="Q325" i="1"/>
  <c r="E326" i="1"/>
  <c r="Q326" i="1"/>
  <c r="E327" i="1"/>
  <c r="F327" i="1" s="1"/>
  <c r="G327" i="1" s="1"/>
  <c r="K327" i="1" s="1"/>
  <c r="Q327" i="1"/>
  <c r="E328" i="1"/>
  <c r="Q328" i="1"/>
  <c r="E329" i="1"/>
  <c r="Q329" i="1"/>
  <c r="E330" i="1"/>
  <c r="E297" i="2" s="1"/>
  <c r="Q330" i="1"/>
  <c r="E331" i="1"/>
  <c r="F331" i="1" s="1"/>
  <c r="Z331" i="1" s="1"/>
  <c r="Q331" i="1"/>
  <c r="E332" i="1"/>
  <c r="Q332" i="1"/>
  <c r="E333" i="1"/>
  <c r="Q333" i="1"/>
  <c r="E334" i="1"/>
  <c r="E301" i="2" s="1"/>
  <c r="Q334" i="1"/>
  <c r="E335" i="1"/>
  <c r="F335" i="1" s="1"/>
  <c r="Z335" i="1" s="1"/>
  <c r="Q335" i="1"/>
  <c r="E336" i="1"/>
  <c r="Q336" i="1"/>
  <c r="E337" i="1"/>
  <c r="Q337" i="1"/>
  <c r="E338" i="1"/>
  <c r="E305" i="2" s="1"/>
  <c r="Q338" i="1"/>
  <c r="E339" i="1"/>
  <c r="Q339" i="1"/>
  <c r="E340" i="1"/>
  <c r="Q340" i="1"/>
  <c r="E341" i="1"/>
  <c r="Q341" i="1"/>
  <c r="E342" i="1"/>
  <c r="F342" i="1" s="1"/>
  <c r="Z342" i="1" s="1"/>
  <c r="Q342" i="1"/>
  <c r="E343" i="1"/>
  <c r="Q343" i="1"/>
  <c r="E344" i="1"/>
  <c r="Q344" i="1"/>
  <c r="E345" i="1"/>
  <c r="Q345" i="1"/>
  <c r="E346" i="1"/>
  <c r="E387" i="2" s="1"/>
  <c r="Q346" i="1"/>
  <c r="E347" i="1"/>
  <c r="F347" i="1" s="1"/>
  <c r="Q347" i="1"/>
  <c r="E348" i="1"/>
  <c r="Q348" i="1"/>
  <c r="E349" i="1"/>
  <c r="Q349" i="1"/>
  <c r="E350" i="1"/>
  <c r="E313" i="2" s="1"/>
  <c r="Q350" i="1"/>
  <c r="E351" i="1"/>
  <c r="F351" i="1" s="1"/>
  <c r="Q351" i="1"/>
  <c r="E352" i="1"/>
  <c r="Q352" i="1"/>
  <c r="E353" i="1"/>
  <c r="Q353" i="1"/>
  <c r="E354" i="1"/>
  <c r="E391" i="2" s="1"/>
  <c r="Q354" i="1"/>
  <c r="E355" i="1"/>
  <c r="Q355" i="1"/>
  <c r="E356" i="1"/>
  <c r="Q356" i="1"/>
  <c r="E357" i="1"/>
  <c r="Q357" i="1"/>
  <c r="E358" i="1"/>
  <c r="F358" i="1" s="1"/>
  <c r="G358" i="1" s="1"/>
  <c r="Q358" i="1"/>
  <c r="E359" i="1"/>
  <c r="E395" i="2" s="1"/>
  <c r="Q359" i="1"/>
  <c r="E360" i="1"/>
  <c r="Q360" i="1"/>
  <c r="E361" i="1"/>
  <c r="Q361" i="1"/>
  <c r="E362" i="1"/>
  <c r="F362" i="1" s="1"/>
  <c r="G362" i="1" s="1"/>
  <c r="AC362" i="1" s="1"/>
  <c r="Q362" i="1"/>
  <c r="E363" i="1"/>
  <c r="F363" i="1" s="1"/>
  <c r="Q363" i="1"/>
  <c r="E364" i="1"/>
  <c r="Q364" i="1"/>
  <c r="E365" i="1"/>
  <c r="Q365" i="1"/>
  <c r="E366" i="1"/>
  <c r="F366" i="1" s="1"/>
  <c r="Q366" i="1"/>
  <c r="E367" i="1"/>
  <c r="F367" i="1" s="1"/>
  <c r="G367" i="1" s="1"/>
  <c r="Q367" i="1"/>
  <c r="E368" i="1"/>
  <c r="Q368" i="1"/>
  <c r="E369" i="1"/>
  <c r="Q369" i="1"/>
  <c r="E370" i="1"/>
  <c r="E400" i="2" s="1"/>
  <c r="Q370" i="1"/>
  <c r="E371" i="1"/>
  <c r="E321" i="2" s="1"/>
  <c r="Q371" i="1"/>
  <c r="E372" i="1"/>
  <c r="Q372" i="1"/>
  <c r="E373" i="1"/>
  <c r="Q373" i="1"/>
  <c r="E374" i="1"/>
  <c r="F374" i="1" s="1"/>
  <c r="Z374" i="1" s="1"/>
  <c r="Q374" i="1"/>
  <c r="E375" i="1"/>
  <c r="Q375" i="1"/>
  <c r="E376" i="1"/>
  <c r="Q376" i="1"/>
  <c r="E377" i="1"/>
  <c r="F377" i="1" s="1"/>
  <c r="Q377" i="1"/>
  <c r="E378" i="1"/>
  <c r="F378" i="1" s="1"/>
  <c r="Z378" i="1" s="1"/>
  <c r="Q378" i="1"/>
  <c r="E379" i="1"/>
  <c r="F379" i="1" s="1"/>
  <c r="Q379" i="1"/>
  <c r="E380" i="1"/>
  <c r="Q380" i="1"/>
  <c r="E381" i="1"/>
  <c r="F381" i="1" s="1"/>
  <c r="G381" i="1" s="1"/>
  <c r="AF381" i="1" s="1"/>
  <c r="Q381" i="1"/>
  <c r="E382" i="1"/>
  <c r="Q382" i="1"/>
  <c r="E383" i="1"/>
  <c r="E403" i="2" s="1"/>
  <c r="Q383" i="1"/>
  <c r="E384" i="1"/>
  <c r="Q384" i="1"/>
  <c r="E385" i="1"/>
  <c r="F385" i="1" s="1"/>
  <c r="Q385" i="1"/>
  <c r="E386" i="1"/>
  <c r="F386" i="1" s="1"/>
  <c r="Q386" i="1"/>
  <c r="E387" i="1"/>
  <c r="F387" i="1" s="1"/>
  <c r="G387" i="1" s="1"/>
  <c r="AC387" i="1" s="1"/>
  <c r="Q387" i="1"/>
  <c r="E388" i="1"/>
  <c r="Q388" i="1"/>
  <c r="E389" i="1"/>
  <c r="Q389" i="1"/>
  <c r="E390" i="1"/>
  <c r="F390" i="1" s="1"/>
  <c r="Q390" i="1"/>
  <c r="E391" i="1"/>
  <c r="Q391" i="1"/>
  <c r="E392" i="1"/>
  <c r="Q392" i="1"/>
  <c r="E393" i="1"/>
  <c r="F393" i="1" s="1"/>
  <c r="Q393" i="1"/>
  <c r="E394" i="1"/>
  <c r="F394" i="1" s="1"/>
  <c r="Z394" i="1" s="1"/>
  <c r="Q394" i="1"/>
  <c r="E395" i="1"/>
  <c r="Q395" i="1"/>
  <c r="E396" i="1"/>
  <c r="F396" i="1" s="1"/>
  <c r="Q396" i="1"/>
  <c r="E397" i="1"/>
  <c r="E416" i="2" s="1"/>
  <c r="Q397" i="1"/>
  <c r="E398" i="1"/>
  <c r="Q398" i="1"/>
  <c r="E399" i="1"/>
  <c r="Q399" i="1"/>
  <c r="E400" i="1"/>
  <c r="Q400" i="1"/>
  <c r="E401" i="1"/>
  <c r="Q401" i="1"/>
  <c r="E402" i="1"/>
  <c r="F402" i="1" s="1"/>
  <c r="Z402" i="1" s="1"/>
  <c r="Q402" i="1"/>
  <c r="E403" i="1"/>
  <c r="Q403" i="1"/>
  <c r="E404" i="1"/>
  <c r="Q404" i="1"/>
  <c r="E405" i="1"/>
  <c r="Q405" i="1"/>
  <c r="E406" i="1"/>
  <c r="F406" i="1" s="1"/>
  <c r="Z406" i="1" s="1"/>
  <c r="Q406" i="1"/>
  <c r="E407" i="1"/>
  <c r="F407" i="1" s="1"/>
  <c r="Q407" i="1"/>
  <c r="E408" i="1"/>
  <c r="Q408" i="1"/>
  <c r="E409" i="1"/>
  <c r="F409" i="1" s="1"/>
  <c r="G409" i="1" s="1"/>
  <c r="K409" i="1" s="1"/>
  <c r="Q409" i="1"/>
  <c r="E410" i="1"/>
  <c r="Q410" i="1"/>
  <c r="E411" i="1"/>
  <c r="F411" i="1" s="1"/>
  <c r="Q411" i="1"/>
  <c r="E412" i="1"/>
  <c r="Q412" i="1"/>
  <c r="E413" i="1"/>
  <c r="Q413" i="1"/>
  <c r="E414" i="1"/>
  <c r="F414" i="1" s="1"/>
  <c r="Z414" i="1" s="1"/>
  <c r="Q414" i="1"/>
  <c r="E415" i="1"/>
  <c r="F415" i="1" s="1"/>
  <c r="G415" i="1" s="1"/>
  <c r="AF415" i="1" s="1"/>
  <c r="Q415" i="1"/>
  <c r="E416" i="1"/>
  <c r="Q416" i="1"/>
  <c r="E417" i="1"/>
  <c r="E436" i="2" s="1"/>
  <c r="Q417" i="1"/>
  <c r="E418" i="1"/>
  <c r="F418" i="1" s="1"/>
  <c r="Z418" i="1" s="1"/>
  <c r="Q418" i="1"/>
  <c r="E419" i="1"/>
  <c r="F419" i="1" s="1"/>
  <c r="Q419" i="1"/>
  <c r="E420" i="1"/>
  <c r="Q420" i="1"/>
  <c r="E421" i="1"/>
  <c r="Q421" i="1"/>
  <c r="E422" i="1"/>
  <c r="F422" i="1" s="1"/>
  <c r="Q422" i="1"/>
  <c r="E423" i="1"/>
  <c r="F423" i="1" s="1"/>
  <c r="G423" i="1" s="1"/>
  <c r="AC423" i="1" s="1"/>
  <c r="Q423" i="1"/>
  <c r="E424" i="1"/>
  <c r="Q424" i="1"/>
  <c r="E425" i="1"/>
  <c r="Q425" i="1"/>
  <c r="E426" i="1"/>
  <c r="F426" i="1" s="1"/>
  <c r="G426" i="1" s="1"/>
  <c r="K426" i="1" s="1"/>
  <c r="Q426" i="1"/>
  <c r="E427" i="1"/>
  <c r="F427" i="1" s="1"/>
  <c r="G427" i="1" s="1"/>
  <c r="AC427" i="1" s="1"/>
  <c r="Q427" i="1"/>
  <c r="E428" i="1"/>
  <c r="E445" i="2" s="1"/>
  <c r="Q428" i="1"/>
  <c r="E429" i="1"/>
  <c r="F429" i="1" s="1"/>
  <c r="Q429" i="1"/>
  <c r="E430" i="1"/>
  <c r="F430" i="1" s="1"/>
  <c r="Z430" i="1" s="1"/>
  <c r="Q430" i="1"/>
  <c r="E431" i="1"/>
  <c r="Q431" i="1"/>
  <c r="E432" i="1"/>
  <c r="Q432" i="1"/>
  <c r="E433" i="1"/>
  <c r="Q433" i="1"/>
  <c r="E434" i="1"/>
  <c r="F434" i="1" s="1"/>
  <c r="Q434" i="1"/>
  <c r="E435" i="1"/>
  <c r="F435" i="1" s="1"/>
  <c r="Q435" i="1"/>
  <c r="E436" i="1"/>
  <c r="F436" i="1" s="1"/>
  <c r="Q436" i="1"/>
  <c r="E437" i="1"/>
  <c r="Q437" i="1"/>
  <c r="E438" i="1"/>
  <c r="F438" i="1" s="1"/>
  <c r="Z438" i="1" s="1"/>
  <c r="Q438" i="1"/>
  <c r="E439" i="1"/>
  <c r="Q439" i="1"/>
  <c r="E440" i="1"/>
  <c r="F440" i="1" s="1"/>
  <c r="Z440" i="1" s="1"/>
  <c r="Q440" i="1"/>
  <c r="E441" i="1"/>
  <c r="E344" i="2" s="1"/>
  <c r="Q441" i="1"/>
  <c r="E442" i="1"/>
  <c r="F442" i="1" s="1"/>
  <c r="Q442" i="1"/>
  <c r="E443" i="1"/>
  <c r="F443" i="1" s="1"/>
  <c r="G443" i="1" s="1"/>
  <c r="J443" i="1" s="1"/>
  <c r="Q443" i="1"/>
  <c r="E444" i="1"/>
  <c r="Q444" i="1"/>
  <c r="E445" i="1"/>
  <c r="F445" i="1" s="1"/>
  <c r="Q445" i="1"/>
  <c r="E446" i="1"/>
  <c r="F446" i="1" s="1"/>
  <c r="Z446" i="1" s="1"/>
  <c r="Q446" i="1"/>
  <c r="E447" i="1"/>
  <c r="F447" i="1" s="1"/>
  <c r="Z447" i="1" s="1"/>
  <c r="Q447" i="1"/>
  <c r="E448" i="1"/>
  <c r="Q448" i="1"/>
  <c r="E449" i="1"/>
  <c r="E448" i="2" s="1"/>
  <c r="Q449" i="1"/>
  <c r="E450" i="1"/>
  <c r="E449" i="2" s="1"/>
  <c r="Q450" i="1"/>
  <c r="E451" i="1"/>
  <c r="E352" i="2" s="1"/>
  <c r="Q451" i="1"/>
  <c r="E452" i="1"/>
  <c r="F452" i="1" s="1"/>
  <c r="Q452" i="1"/>
  <c r="E453" i="1"/>
  <c r="F453" i="1" s="1"/>
  <c r="Q453" i="1"/>
  <c r="E454" i="1"/>
  <c r="F454" i="1" s="1"/>
  <c r="Q454" i="1"/>
  <c r="E455" i="1"/>
  <c r="F455" i="1" s="1"/>
  <c r="Z455" i="1" s="1"/>
  <c r="Q455" i="1"/>
  <c r="E456" i="1"/>
  <c r="Q456" i="1"/>
  <c r="E457" i="1"/>
  <c r="F457" i="1" s="1"/>
  <c r="Q457" i="1"/>
  <c r="E458" i="1"/>
  <c r="F458" i="1" s="1"/>
  <c r="Z458" i="1" s="1"/>
  <c r="Q458" i="1"/>
  <c r="E459" i="1"/>
  <c r="E359" i="2" s="1"/>
  <c r="Q459" i="1"/>
  <c r="E460" i="1"/>
  <c r="F460" i="1" s="1"/>
  <c r="G460" i="1" s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E217" i="2"/>
  <c r="G178" i="1"/>
  <c r="Z170" i="1"/>
  <c r="F359" i="1"/>
  <c r="Z162" i="1"/>
  <c r="E149" i="2"/>
  <c r="E145" i="2"/>
  <c r="F156" i="1"/>
  <c r="G156" i="1" s="1"/>
  <c r="G150" i="1"/>
  <c r="AF150" i="1" s="1"/>
  <c r="Z150" i="1"/>
  <c r="G146" i="1"/>
  <c r="R146" i="1" s="1"/>
  <c r="F144" i="1"/>
  <c r="G144" i="1" s="1"/>
  <c r="AC144" i="1" s="1"/>
  <c r="G164" i="1"/>
  <c r="Z164" i="1"/>
  <c r="G200" i="1"/>
  <c r="J200" i="1" s="1"/>
  <c r="F172" i="1"/>
  <c r="F206" i="1"/>
  <c r="Z206" i="1" s="1"/>
  <c r="F202" i="1"/>
  <c r="Z202" i="1" s="1"/>
  <c r="F188" i="1"/>
  <c r="F184" i="1"/>
  <c r="G184" i="1" s="1"/>
  <c r="AC184" i="1" s="1"/>
  <c r="H77" i="1"/>
  <c r="AF77" i="1"/>
  <c r="R77" i="1"/>
  <c r="AC77" i="1"/>
  <c r="G94" i="1"/>
  <c r="R94" i="1" s="1"/>
  <c r="F140" i="1"/>
  <c r="G140" i="1" s="1"/>
  <c r="AF140" i="1" s="1"/>
  <c r="F136" i="1"/>
  <c r="Z136" i="1" s="1"/>
  <c r="G130" i="1"/>
  <c r="AC130" i="1" s="1"/>
  <c r="G105" i="1"/>
  <c r="Z88" i="1"/>
  <c r="Z67" i="1"/>
  <c r="Z77" i="1"/>
  <c r="E425" i="2"/>
  <c r="E404" i="2"/>
  <c r="E374" i="2"/>
  <c r="E377" i="2"/>
  <c r="E346" i="2"/>
  <c r="E255" i="2"/>
  <c r="E175" i="2"/>
  <c r="E159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83" i="2"/>
  <c r="E77" i="2"/>
  <c r="E57" i="2"/>
  <c r="E53" i="2"/>
  <c r="E43" i="2"/>
  <c r="E39" i="2"/>
  <c r="E35" i="2"/>
  <c r="E19" i="2"/>
  <c r="E174" i="2"/>
  <c r="E147" i="2"/>
  <c r="E94" i="2"/>
  <c r="E90" i="2"/>
  <c r="E86" i="2"/>
  <c r="E82" i="2"/>
  <c r="E78" i="2"/>
  <c r="E279" i="2"/>
  <c r="E199" i="2"/>
  <c r="E183" i="2"/>
  <c r="E167" i="2"/>
  <c r="E151" i="2"/>
  <c r="E283" i="2"/>
  <c r="E280" i="2"/>
  <c r="E171" i="2"/>
  <c r="E155" i="2"/>
  <c r="E70" i="2"/>
  <c r="E66" i="2"/>
  <c r="AF88" i="1"/>
  <c r="R88" i="1"/>
  <c r="AC88" i="1"/>
  <c r="G202" i="1"/>
  <c r="AF427" i="1"/>
  <c r="G440" i="1"/>
  <c r="R440" i="1" s="1"/>
  <c r="AF186" i="1"/>
  <c r="AC409" i="1"/>
  <c r="AF387" i="1"/>
  <c r="AF134" i="1"/>
  <c r="R134" i="1"/>
  <c r="AC134" i="1"/>
  <c r="I134" i="1"/>
  <c r="I178" i="1"/>
  <c r="Z144" i="1"/>
  <c r="AF162" i="1"/>
  <c r="R162" i="1"/>
  <c r="I162" i="1"/>
  <c r="AC162" i="1"/>
  <c r="R423" i="1"/>
  <c r="G385" i="1"/>
  <c r="K385" i="1" s="1"/>
  <c r="Z385" i="1"/>
  <c r="F401" i="1"/>
  <c r="G401" i="1" s="1"/>
  <c r="E420" i="2"/>
  <c r="Z295" i="1"/>
  <c r="E117" i="2"/>
  <c r="F128" i="1"/>
  <c r="E52" i="2"/>
  <c r="F62" i="1"/>
  <c r="Z62" i="1" s="1"/>
  <c r="AC212" i="1"/>
  <c r="AC381" i="1"/>
  <c r="R381" i="1"/>
  <c r="Z224" i="1"/>
  <c r="G224" i="1"/>
  <c r="R224" i="1" s="1"/>
  <c r="Z306" i="1"/>
  <c r="Z101" i="1"/>
  <c r="G101" i="1"/>
  <c r="AF101" i="1" s="1"/>
  <c r="G220" i="1"/>
  <c r="AC220" i="1" s="1"/>
  <c r="Z212" i="1"/>
  <c r="G110" i="1"/>
  <c r="R110" i="1" s="1"/>
  <c r="Z110" i="1"/>
  <c r="AY6" i="1"/>
  <c r="AY14" i="1"/>
  <c r="AY27" i="1"/>
  <c r="AY42" i="1"/>
  <c r="AY45" i="1"/>
  <c r="AY48" i="1"/>
  <c r="AY55" i="1"/>
  <c r="AY19" i="1"/>
  <c r="AY29" i="1"/>
  <c r="AY38" i="1"/>
  <c r="AY47" i="1"/>
  <c r="AY70" i="1"/>
  <c r="AY73" i="1"/>
  <c r="AY77" i="1"/>
  <c r="AY92" i="1"/>
  <c r="AY93" i="1"/>
  <c r="AY103" i="1"/>
  <c r="AY126" i="1"/>
  <c r="AY23" i="1"/>
  <c r="AY25" i="1"/>
  <c r="AY32" i="1"/>
  <c r="AY41" i="1"/>
  <c r="AY53" i="1"/>
  <c r="AY57" i="1"/>
  <c r="AY76" i="1"/>
  <c r="AY83" i="1"/>
  <c r="AY97" i="1"/>
  <c r="AY120" i="1"/>
  <c r="AY121" i="1"/>
  <c r="AY122" i="1"/>
  <c r="AY30" i="1"/>
  <c r="AY37" i="1"/>
  <c r="AY67" i="1"/>
  <c r="AY87" i="1"/>
  <c r="AY88" i="1"/>
  <c r="AY95" i="1"/>
  <c r="AY96" i="1"/>
  <c r="AY102" i="1"/>
  <c r="AY119" i="1"/>
  <c r="AY101" i="1"/>
  <c r="AY107" i="1"/>
  <c r="AY108" i="1"/>
  <c r="AY109" i="1"/>
  <c r="E24" i="2"/>
  <c r="F34" i="1"/>
  <c r="F196" i="1"/>
  <c r="AY112" i="1"/>
  <c r="AY72" i="1"/>
  <c r="AY65" i="1"/>
  <c r="AY61" i="1"/>
  <c r="AY35" i="1"/>
  <c r="AY20" i="1"/>
  <c r="AY13" i="1"/>
  <c r="AY125" i="1"/>
  <c r="G122" i="1"/>
  <c r="AF122" i="1" s="1"/>
  <c r="AY106" i="1"/>
  <c r="AY100" i="1"/>
  <c r="AY78" i="1"/>
  <c r="AY40" i="1"/>
  <c r="AY18" i="1"/>
  <c r="AY12" i="1"/>
  <c r="AY127" i="1"/>
  <c r="AY116" i="1"/>
  <c r="AY113" i="1"/>
  <c r="AY98" i="1"/>
  <c r="AY89" i="1"/>
  <c r="AY84" i="1"/>
  <c r="AY22" i="1"/>
  <c r="AY17" i="1"/>
  <c r="F320" i="1"/>
  <c r="G320" i="1" s="1"/>
  <c r="AF320" i="1" s="1"/>
  <c r="AY123" i="1"/>
  <c r="AY117" i="1"/>
  <c r="AY114" i="1"/>
  <c r="AY110" i="1"/>
  <c r="AY104" i="1"/>
  <c r="AY91" i="1"/>
  <c r="AY79" i="1"/>
  <c r="AY56" i="1"/>
  <c r="E101" i="2"/>
  <c r="AY64" i="1"/>
  <c r="AY51" i="1"/>
  <c r="AY34" i="1"/>
  <c r="AY31" i="1"/>
  <c r="E12" i="2"/>
  <c r="F22" i="1"/>
  <c r="Z22" i="1" s="1"/>
  <c r="AY16" i="1"/>
  <c r="E90" i="1"/>
  <c r="AY86" i="1"/>
  <c r="E84" i="1"/>
  <c r="F84" i="1" s="1"/>
  <c r="Z84" i="1" s="1"/>
  <c r="E83" i="1"/>
  <c r="AY81" i="1"/>
  <c r="E73" i="1"/>
  <c r="F73" i="1" s="1"/>
  <c r="G73" i="1" s="1"/>
  <c r="AF73" i="1" s="1"/>
  <c r="AY71" i="1"/>
  <c r="AY69" i="1"/>
  <c r="E68" i="1"/>
  <c r="E58" i="1"/>
  <c r="E54" i="1"/>
  <c r="E44" i="2" s="1"/>
  <c r="AY46" i="1"/>
  <c r="E38" i="1"/>
  <c r="E36" i="1"/>
  <c r="F36" i="1" s="1"/>
  <c r="AY28" i="1"/>
  <c r="AB18" i="1"/>
  <c r="AY43" i="1"/>
  <c r="AY44" i="1"/>
  <c r="AY52" i="1"/>
  <c r="AY59" i="1"/>
  <c r="AY68" i="1"/>
  <c r="AY74" i="1"/>
  <c r="AY11" i="1"/>
  <c r="AY15" i="1"/>
  <c r="AY26" i="1"/>
  <c r="AY33" i="1"/>
  <c r="AY49" i="1"/>
  <c r="AY50" i="1"/>
  <c r="AY54" i="1"/>
  <c r="AY60" i="1"/>
  <c r="AY62" i="1"/>
  <c r="E499" i="1"/>
  <c r="F499" i="1" s="1"/>
  <c r="E508" i="1"/>
  <c r="F508" i="1" s="1"/>
  <c r="Z508" i="1" s="1"/>
  <c r="E476" i="1"/>
  <c r="F476" i="1" s="1"/>
  <c r="G476" i="1" s="1"/>
  <c r="AC476" i="1" s="1"/>
  <c r="E477" i="1"/>
  <c r="F477" i="1" s="1"/>
  <c r="E478" i="1"/>
  <c r="F478" i="1" s="1"/>
  <c r="E479" i="1"/>
  <c r="F479" i="1" s="1"/>
  <c r="E480" i="1"/>
  <c r="F480" i="1" s="1"/>
  <c r="E481" i="1"/>
  <c r="F481" i="1" s="1"/>
  <c r="Z481" i="1" s="1"/>
  <c r="E482" i="1"/>
  <c r="F482" i="1" s="1"/>
  <c r="E483" i="1"/>
  <c r="F483" i="1" s="1"/>
  <c r="E484" i="1"/>
  <c r="F484" i="1" s="1"/>
  <c r="E485" i="1"/>
  <c r="F485" i="1" s="1"/>
  <c r="E486" i="1"/>
  <c r="F486" i="1" s="1"/>
  <c r="G486" i="1" s="1"/>
  <c r="R486" i="1" s="1"/>
  <c r="E487" i="1"/>
  <c r="F487" i="1" s="1"/>
  <c r="E488" i="1"/>
  <c r="F488" i="1" s="1"/>
  <c r="E490" i="1"/>
  <c r="F490" i="1" s="1"/>
  <c r="E491" i="1"/>
  <c r="F491" i="1" s="1"/>
  <c r="E496" i="1"/>
  <c r="F496" i="1" s="1"/>
  <c r="E497" i="1"/>
  <c r="F497" i="1" s="1"/>
  <c r="E510" i="1"/>
  <c r="F510" i="1" s="1"/>
  <c r="Z510" i="1" s="1"/>
  <c r="E489" i="1"/>
  <c r="F489" i="1" s="1"/>
  <c r="G489" i="1" s="1"/>
  <c r="R489" i="1" s="1"/>
  <c r="E507" i="1"/>
  <c r="F507" i="1" s="1"/>
  <c r="E475" i="1"/>
  <c r="F475" i="1" s="1"/>
  <c r="E466" i="1"/>
  <c r="E363" i="2" s="1"/>
  <c r="E474" i="1"/>
  <c r="E502" i="1"/>
  <c r="F502" i="1" s="1"/>
  <c r="E464" i="1"/>
  <c r="F464" i="1" s="1"/>
  <c r="E472" i="1"/>
  <c r="E369" i="2" s="1"/>
  <c r="E503" i="1"/>
  <c r="F503" i="1" s="1"/>
  <c r="E504" i="1"/>
  <c r="F504" i="1" s="1"/>
  <c r="Z504" i="1" s="1"/>
  <c r="E462" i="1"/>
  <c r="F462" i="1" s="1"/>
  <c r="G462" i="1" s="1"/>
  <c r="AF462" i="1" s="1"/>
  <c r="E470" i="1"/>
  <c r="F470" i="1" s="1"/>
  <c r="Z470" i="1" s="1"/>
  <c r="E465" i="1"/>
  <c r="E473" i="1"/>
  <c r="E505" i="1"/>
  <c r="F505" i="1" s="1"/>
  <c r="Z505" i="1" s="1"/>
  <c r="E493" i="1"/>
  <c r="F493" i="1" s="1"/>
  <c r="E501" i="1"/>
  <c r="F501" i="1" s="1"/>
  <c r="E468" i="1"/>
  <c r="F468" i="1" s="1"/>
  <c r="Z468" i="1" s="1"/>
  <c r="E494" i="1"/>
  <c r="F494" i="1" s="1"/>
  <c r="Z494" i="1" s="1"/>
  <c r="E463" i="1"/>
  <c r="E495" i="1"/>
  <c r="F495" i="1" s="1"/>
  <c r="E469" i="1"/>
  <c r="F469" i="1" s="1"/>
  <c r="E500" i="1"/>
  <c r="F500" i="1" s="1"/>
  <c r="Z500" i="1" s="1"/>
  <c r="E471" i="1"/>
  <c r="E492" i="1"/>
  <c r="F492" i="1" s="1"/>
  <c r="E461" i="1"/>
  <c r="AB2" i="1"/>
  <c r="E32" i="1"/>
  <c r="F32" i="1" s="1"/>
  <c r="E41" i="1"/>
  <c r="F41" i="1" s="1"/>
  <c r="E52" i="1"/>
  <c r="E42" i="2" s="1"/>
  <c r="E72" i="1"/>
  <c r="E25" i="1"/>
  <c r="E15" i="2" s="1"/>
  <c r="E35" i="1"/>
  <c r="E57" i="1"/>
  <c r="F57" i="1" s="1"/>
  <c r="G57" i="1" s="1"/>
  <c r="R57" i="1" s="1"/>
  <c r="E59" i="1"/>
  <c r="E65" i="1"/>
  <c r="E55" i="2" s="1"/>
  <c r="E66" i="1"/>
  <c r="F66" i="1" s="1"/>
  <c r="G66" i="1" s="1"/>
  <c r="E498" i="1"/>
  <c r="F498" i="1" s="1"/>
  <c r="G498" i="1" s="1"/>
  <c r="AC498" i="1" s="1"/>
  <c r="AY39" i="1"/>
  <c r="AY36" i="1"/>
  <c r="AY24" i="1"/>
  <c r="AB12" i="1"/>
  <c r="AB11" i="1"/>
  <c r="G508" i="1"/>
  <c r="K508" i="1" s="1"/>
  <c r="E73" i="2"/>
  <c r="AC110" i="1"/>
  <c r="F65" i="1"/>
  <c r="E56" i="2"/>
  <c r="F472" i="1"/>
  <c r="G84" i="1"/>
  <c r="H84" i="1" s="1"/>
  <c r="AI538" i="1" l="1"/>
  <c r="AJ538" i="1"/>
  <c r="AK538" i="1"/>
  <c r="AK536" i="1"/>
  <c r="AI536" i="1"/>
  <c r="AH536" i="1" s="1"/>
  <c r="AJ536" i="1"/>
  <c r="AT539" i="1"/>
  <c r="AS539" i="1" s="1"/>
  <c r="AR539" i="1" s="1"/>
  <c r="AQ539" i="1" s="1"/>
  <c r="AP539" i="1" s="1"/>
  <c r="AO539" i="1" s="1"/>
  <c r="AN539" i="1" s="1"/>
  <c r="AM539" i="1" s="1"/>
  <c r="AL539" i="1" s="1"/>
  <c r="AT537" i="1"/>
  <c r="AS537" i="1" s="1"/>
  <c r="AR537" i="1" s="1"/>
  <c r="AQ537" i="1" s="1"/>
  <c r="AP537" i="1" s="1"/>
  <c r="AO537" i="1" s="1"/>
  <c r="AN537" i="1" s="1"/>
  <c r="AM537" i="1" s="1"/>
  <c r="AL537" i="1" s="1"/>
  <c r="AC537" i="1"/>
  <c r="K537" i="1"/>
  <c r="AF537" i="1"/>
  <c r="R537" i="1"/>
  <c r="AT535" i="1"/>
  <c r="AS535" i="1" s="1"/>
  <c r="AR535" i="1" s="1"/>
  <c r="AQ535" i="1" s="1"/>
  <c r="AP535" i="1" s="1"/>
  <c r="AO535" i="1" s="1"/>
  <c r="AN535" i="1" s="1"/>
  <c r="AM535" i="1" s="1"/>
  <c r="AL535" i="1" s="1"/>
  <c r="AC535" i="1"/>
  <c r="K535" i="1"/>
  <c r="R535" i="1"/>
  <c r="AF535" i="1"/>
  <c r="I275" i="1"/>
  <c r="R275" i="1"/>
  <c r="E194" i="2"/>
  <c r="G335" i="1"/>
  <c r="AC335" i="1" s="1"/>
  <c r="E208" i="2"/>
  <c r="K423" i="1"/>
  <c r="K387" i="1"/>
  <c r="AF110" i="1"/>
  <c r="I110" i="1"/>
  <c r="G291" i="1"/>
  <c r="I291" i="1" s="1"/>
  <c r="Z443" i="1"/>
  <c r="AC150" i="1"/>
  <c r="R387" i="1"/>
  <c r="AC327" i="1"/>
  <c r="E210" i="2"/>
  <c r="E254" i="2"/>
  <c r="E81" i="2"/>
  <c r="E191" i="2"/>
  <c r="E291" i="2"/>
  <c r="F96" i="1"/>
  <c r="Z96" i="1" s="1"/>
  <c r="F227" i="1"/>
  <c r="E350" i="2"/>
  <c r="F459" i="1"/>
  <c r="Z459" i="1" s="1"/>
  <c r="G271" i="1"/>
  <c r="AC271" i="1" s="1"/>
  <c r="R427" i="1"/>
  <c r="R327" i="1"/>
  <c r="E96" i="2"/>
  <c r="E314" i="2"/>
  <c r="AF212" i="1"/>
  <c r="G243" i="1"/>
  <c r="R243" i="1" s="1"/>
  <c r="E235" i="2"/>
  <c r="E262" i="2"/>
  <c r="Z275" i="1"/>
  <c r="E228" i="2"/>
  <c r="K498" i="1"/>
  <c r="AF319" i="1"/>
  <c r="G308" i="1"/>
  <c r="I308" i="1" s="1"/>
  <c r="Z156" i="1"/>
  <c r="E258" i="2"/>
  <c r="E104" i="2"/>
  <c r="E266" i="2"/>
  <c r="F168" i="1"/>
  <c r="Z427" i="1"/>
  <c r="G455" i="1"/>
  <c r="Z267" i="1"/>
  <c r="E442" i="2"/>
  <c r="Z57" i="1"/>
  <c r="J319" i="1"/>
  <c r="E128" i="2"/>
  <c r="E397" i="2"/>
  <c r="I267" i="1"/>
  <c r="AC287" i="1"/>
  <c r="AC200" i="1"/>
  <c r="J427" i="1"/>
  <c r="AF423" i="1"/>
  <c r="E302" i="2"/>
  <c r="AC486" i="1"/>
  <c r="AB15" i="1"/>
  <c r="BL35" i="1" s="1"/>
  <c r="BK35" i="1" s="1"/>
  <c r="BJ35" i="1" s="1"/>
  <c r="BI35" i="1" s="1"/>
  <c r="BH35" i="1" s="1"/>
  <c r="BG35" i="1" s="1"/>
  <c r="BF35" i="1" s="1"/>
  <c r="BE35" i="1" s="1"/>
  <c r="BD35" i="1" s="1"/>
  <c r="BC35" i="1" s="1"/>
  <c r="BA35" i="1" s="1"/>
  <c r="R212" i="1"/>
  <c r="E168" i="2"/>
  <c r="E180" i="2"/>
  <c r="E144" i="2"/>
  <c r="E327" i="2"/>
  <c r="F108" i="1"/>
  <c r="AU108" i="1" s="1"/>
  <c r="AT108" i="1" s="1"/>
  <c r="AS108" i="1" s="1"/>
  <c r="AR108" i="1" s="1"/>
  <c r="AQ108" i="1" s="1"/>
  <c r="AP108" i="1" s="1"/>
  <c r="AO108" i="1" s="1"/>
  <c r="AN108" i="1" s="1"/>
  <c r="AM108" i="1" s="1"/>
  <c r="AL108" i="1" s="1"/>
  <c r="F176" i="1"/>
  <c r="G176" i="1" s="1"/>
  <c r="G283" i="1"/>
  <c r="AC283" i="1" s="1"/>
  <c r="AC86" i="1"/>
  <c r="AF86" i="1"/>
  <c r="AC401" i="1"/>
  <c r="AF401" i="1"/>
  <c r="E441" i="2"/>
  <c r="F91" i="1"/>
  <c r="AU91" i="1" s="1"/>
  <c r="G414" i="1"/>
  <c r="E192" i="2"/>
  <c r="E409" i="2"/>
  <c r="E405" i="2"/>
  <c r="E437" i="2"/>
  <c r="G285" i="1"/>
  <c r="E325" i="2"/>
  <c r="G406" i="1"/>
  <c r="AF406" i="1" s="1"/>
  <c r="Z401" i="1"/>
  <c r="G438" i="1"/>
  <c r="G430" i="1"/>
  <c r="Z176" i="1"/>
  <c r="R409" i="1"/>
  <c r="E122" i="2"/>
  <c r="E341" i="2"/>
  <c r="E433" i="2"/>
  <c r="G45" i="1"/>
  <c r="G394" i="1"/>
  <c r="K394" i="1" s="1"/>
  <c r="G265" i="1"/>
  <c r="E355" i="2"/>
  <c r="E200" i="2"/>
  <c r="E126" i="2"/>
  <c r="E256" i="2"/>
  <c r="E75" i="2"/>
  <c r="E326" i="2"/>
  <c r="E381" i="2"/>
  <c r="G49" i="1"/>
  <c r="Z86" i="1"/>
  <c r="Z233" i="1"/>
  <c r="G402" i="1"/>
  <c r="G458" i="1"/>
  <c r="AF458" i="1" s="1"/>
  <c r="E426" i="2"/>
  <c r="E383" i="2"/>
  <c r="Z184" i="1"/>
  <c r="Z73" i="1"/>
  <c r="F466" i="1"/>
  <c r="G446" i="1"/>
  <c r="K446" i="1" s="1"/>
  <c r="Z426" i="1"/>
  <c r="I150" i="1"/>
  <c r="E230" i="2"/>
  <c r="E272" i="2"/>
  <c r="E357" i="2"/>
  <c r="E332" i="2"/>
  <c r="E412" i="2"/>
  <c r="AC81" i="1"/>
  <c r="G418" i="1"/>
  <c r="E26" i="2"/>
  <c r="BL111" i="1"/>
  <c r="BK111" i="1" s="1"/>
  <c r="BJ111" i="1" s="1"/>
  <c r="BI111" i="1" s="1"/>
  <c r="BH111" i="1" s="1"/>
  <c r="BG111" i="1" s="1"/>
  <c r="BF111" i="1" s="1"/>
  <c r="BE111" i="1" s="1"/>
  <c r="BD111" i="1" s="1"/>
  <c r="BC111" i="1" s="1"/>
  <c r="BA111" i="1" s="1"/>
  <c r="R150" i="1"/>
  <c r="G206" i="1"/>
  <c r="R206" i="1" s="1"/>
  <c r="E345" i="2"/>
  <c r="E413" i="2"/>
  <c r="I176" i="1"/>
  <c r="AF176" i="1"/>
  <c r="AC176" i="1"/>
  <c r="R176" i="1"/>
  <c r="AF66" i="1"/>
  <c r="H66" i="1"/>
  <c r="AF154" i="1"/>
  <c r="R154" i="1"/>
  <c r="I154" i="1"/>
  <c r="AC154" i="1"/>
  <c r="I306" i="1"/>
  <c r="AC306" i="1"/>
  <c r="R367" i="1"/>
  <c r="AC367" i="1"/>
  <c r="AF367" i="1"/>
  <c r="J367" i="1"/>
  <c r="AC279" i="1"/>
  <c r="R279" i="1"/>
  <c r="AF57" i="1"/>
  <c r="R291" i="1"/>
  <c r="G468" i="1"/>
  <c r="AF468" i="1" s="1"/>
  <c r="F334" i="1"/>
  <c r="AU334" i="1" s="1"/>
  <c r="AF243" i="1"/>
  <c r="E270" i="2"/>
  <c r="E282" i="2"/>
  <c r="E311" i="2"/>
  <c r="E295" i="2"/>
  <c r="E333" i="2"/>
  <c r="F214" i="1"/>
  <c r="AF267" i="1"/>
  <c r="F294" i="1"/>
  <c r="G294" i="1" s="1"/>
  <c r="Z254" i="1"/>
  <c r="E367" i="2"/>
  <c r="AC57" i="1"/>
  <c r="AF291" i="1"/>
  <c r="F346" i="1"/>
  <c r="Z367" i="1"/>
  <c r="K486" i="1"/>
  <c r="G494" i="1"/>
  <c r="F25" i="1"/>
  <c r="AC291" i="1"/>
  <c r="K489" i="1"/>
  <c r="Z279" i="1"/>
  <c r="AF200" i="1"/>
  <c r="AF28" i="1"/>
  <c r="AF409" i="1"/>
  <c r="Z140" i="1"/>
  <c r="AF327" i="1"/>
  <c r="I243" i="1"/>
  <c r="E231" i="2"/>
  <c r="E319" i="2"/>
  <c r="E318" i="2"/>
  <c r="E434" i="2"/>
  <c r="F247" i="1"/>
  <c r="AU247" i="1" s="1"/>
  <c r="AT247" i="1" s="1"/>
  <c r="AS247" i="1" s="1"/>
  <c r="AR247" i="1" s="1"/>
  <c r="AQ247" i="1" s="1"/>
  <c r="AP247" i="1" s="1"/>
  <c r="AO247" i="1" s="1"/>
  <c r="AN247" i="1" s="1"/>
  <c r="AM247" i="1" s="1"/>
  <c r="AL247" i="1" s="1"/>
  <c r="Z154" i="1"/>
  <c r="F282" i="1"/>
  <c r="G315" i="1"/>
  <c r="AC315" i="1" s="1"/>
  <c r="G255" i="1"/>
  <c r="G331" i="1"/>
  <c r="AC331" i="1" s="1"/>
  <c r="G22" i="1"/>
  <c r="R22" i="1" s="1"/>
  <c r="G514" i="1"/>
  <c r="R200" i="1"/>
  <c r="AF486" i="1"/>
  <c r="E361" i="2"/>
  <c r="AU255" i="1"/>
  <c r="BL57" i="1"/>
  <c r="BK57" i="1" s="1"/>
  <c r="BJ57" i="1" s="1"/>
  <c r="BI57" i="1" s="1"/>
  <c r="BH57" i="1" s="1"/>
  <c r="BG57" i="1" s="1"/>
  <c r="BF57" i="1" s="1"/>
  <c r="BE57" i="1" s="1"/>
  <c r="BD57" i="1" s="1"/>
  <c r="BC57" i="1" s="1"/>
  <c r="AF283" i="1"/>
  <c r="AC243" i="1"/>
  <c r="E214" i="2"/>
  <c r="E242" i="2"/>
  <c r="E286" i="2"/>
  <c r="E298" i="2"/>
  <c r="E329" i="2"/>
  <c r="E430" i="2"/>
  <c r="Z134" i="1"/>
  <c r="F298" i="1"/>
  <c r="AU298" i="1" s="1"/>
  <c r="AT298" i="1" s="1"/>
  <c r="AS298" i="1" s="1"/>
  <c r="AR298" i="1" s="1"/>
  <c r="AQ298" i="1" s="1"/>
  <c r="AP298" i="1" s="1"/>
  <c r="AO298" i="1" s="1"/>
  <c r="AN298" i="1" s="1"/>
  <c r="AM298" i="1" s="1"/>
  <c r="AL298" i="1" s="1"/>
  <c r="AJ298" i="1" s="1"/>
  <c r="F323" i="1"/>
  <c r="G258" i="1"/>
  <c r="E376" i="2"/>
  <c r="R283" i="1"/>
  <c r="R362" i="1"/>
  <c r="E18" i="2"/>
  <c r="E288" i="2"/>
  <c r="F314" i="1"/>
  <c r="G314" i="1" s="1"/>
  <c r="G342" i="1"/>
  <c r="F286" i="1"/>
  <c r="G286" i="1" s="1"/>
  <c r="AF286" i="1" s="1"/>
  <c r="E277" i="2"/>
  <c r="I283" i="1"/>
  <c r="AF362" i="1"/>
  <c r="F370" i="1"/>
  <c r="F302" i="1"/>
  <c r="AU302" i="1" s="1"/>
  <c r="AT302" i="1" s="1"/>
  <c r="AS302" i="1" s="1"/>
  <c r="F290" i="1"/>
  <c r="G290" i="1" s="1"/>
  <c r="Z358" i="1"/>
  <c r="R319" i="1"/>
  <c r="K362" i="1"/>
  <c r="E246" i="2"/>
  <c r="E316" i="2"/>
  <c r="E238" i="2"/>
  <c r="E250" i="2"/>
  <c r="E406" i="2"/>
  <c r="F210" i="1"/>
  <c r="F278" i="1"/>
  <c r="AU278" i="1" s="1"/>
  <c r="AT278" i="1" s="1"/>
  <c r="AS278" i="1" s="1"/>
  <c r="AR278" i="1" s="1"/>
  <c r="AQ278" i="1" s="1"/>
  <c r="AP278" i="1" s="1"/>
  <c r="AO278" i="1" s="1"/>
  <c r="AN278" i="1" s="1"/>
  <c r="AM278" i="1" s="1"/>
  <c r="AL278" i="1" s="1"/>
  <c r="F383" i="1"/>
  <c r="G383" i="1" s="1"/>
  <c r="G239" i="1"/>
  <c r="R239" i="1" s="1"/>
  <c r="Z327" i="1"/>
  <c r="I202" i="1"/>
  <c r="AF202" i="1"/>
  <c r="R202" i="1"/>
  <c r="AF358" i="1"/>
  <c r="R358" i="1"/>
  <c r="F38" i="1"/>
  <c r="Z38" i="1" s="1"/>
  <c r="E28" i="2"/>
  <c r="AF164" i="1"/>
  <c r="AC164" i="1"/>
  <c r="I164" i="1"/>
  <c r="R164" i="1"/>
  <c r="F106" i="1"/>
  <c r="E95" i="2"/>
  <c r="F99" i="1"/>
  <c r="AU99" i="1" s="1"/>
  <c r="E88" i="2"/>
  <c r="F55" i="1"/>
  <c r="E45" i="2"/>
  <c r="G46" i="1"/>
  <c r="AC46" i="1" s="1"/>
  <c r="Z46" i="1"/>
  <c r="E32" i="2"/>
  <c r="F42" i="1"/>
  <c r="G42" i="1" s="1"/>
  <c r="F37" i="1"/>
  <c r="E27" i="2"/>
  <c r="F23" i="1"/>
  <c r="E13" i="2"/>
  <c r="G470" i="1"/>
  <c r="AU32" i="1"/>
  <c r="AT32" i="1" s="1"/>
  <c r="BL65" i="1"/>
  <c r="BK65" i="1" s="1"/>
  <c r="BJ65" i="1" s="1"/>
  <c r="BI65" i="1" s="1"/>
  <c r="BH65" i="1" s="1"/>
  <c r="BG65" i="1" s="1"/>
  <c r="BF65" i="1" s="1"/>
  <c r="BE65" i="1" s="1"/>
  <c r="BD65" i="1" s="1"/>
  <c r="BC65" i="1" s="1"/>
  <c r="E72" i="2"/>
  <c r="F83" i="1"/>
  <c r="Z83" i="1" s="1"/>
  <c r="G136" i="1"/>
  <c r="F78" i="1"/>
  <c r="E67" i="2"/>
  <c r="E64" i="2"/>
  <c r="F74" i="1"/>
  <c r="F69" i="1"/>
  <c r="E59" i="2"/>
  <c r="F64" i="1"/>
  <c r="AU64" i="1" s="1"/>
  <c r="AT64" i="1" s="1"/>
  <c r="AS64" i="1" s="1"/>
  <c r="AR64" i="1" s="1"/>
  <c r="AQ64" i="1" s="1"/>
  <c r="AP64" i="1" s="1"/>
  <c r="AO64" i="1" s="1"/>
  <c r="AN64" i="1" s="1"/>
  <c r="AM64" i="1" s="1"/>
  <c r="AL64" i="1" s="1"/>
  <c r="E54" i="2"/>
  <c r="AU65" i="1"/>
  <c r="AT65" i="1" s="1"/>
  <c r="G65" i="1"/>
  <c r="I290" i="1"/>
  <c r="AF290" i="1"/>
  <c r="I122" i="1"/>
  <c r="AC122" i="1"/>
  <c r="E40" i="2"/>
  <c r="F50" i="1"/>
  <c r="AF508" i="1"/>
  <c r="AC508" i="1"/>
  <c r="R508" i="1"/>
  <c r="BL106" i="1"/>
  <c r="BK106" i="1" s="1"/>
  <c r="BJ106" i="1" s="1"/>
  <c r="BI106" i="1" s="1"/>
  <c r="BH106" i="1" s="1"/>
  <c r="BG106" i="1" s="1"/>
  <c r="BF106" i="1" s="1"/>
  <c r="BE106" i="1" s="1"/>
  <c r="BD106" i="1" s="1"/>
  <c r="BC106" i="1" s="1"/>
  <c r="G32" i="1"/>
  <c r="Z32" i="1"/>
  <c r="R385" i="1"/>
  <c r="AC385" i="1"/>
  <c r="G108" i="1"/>
  <c r="AF108" i="1" s="1"/>
  <c r="Z108" i="1"/>
  <c r="Z436" i="1"/>
  <c r="G436" i="1"/>
  <c r="AC436" i="1" s="1"/>
  <c r="F432" i="1"/>
  <c r="E446" i="2"/>
  <c r="E423" i="2"/>
  <c r="F404" i="1"/>
  <c r="E419" i="2"/>
  <c r="F400" i="1"/>
  <c r="AU400" i="1" s="1"/>
  <c r="F221" i="1"/>
  <c r="AU221" i="1" s="1"/>
  <c r="AT221" i="1" s="1"/>
  <c r="AS221" i="1" s="1"/>
  <c r="AR221" i="1" s="1"/>
  <c r="AQ221" i="1" s="1"/>
  <c r="AP221" i="1" s="1"/>
  <c r="AO221" i="1" s="1"/>
  <c r="AN221" i="1" s="1"/>
  <c r="AM221" i="1" s="1"/>
  <c r="AL221" i="1" s="1"/>
  <c r="AI221" i="1" s="1"/>
  <c r="E206" i="2"/>
  <c r="F217" i="1"/>
  <c r="AU217" i="1" s="1"/>
  <c r="AT217" i="1" s="1"/>
  <c r="AS217" i="1" s="1"/>
  <c r="AR217" i="1" s="1"/>
  <c r="AQ217" i="1" s="1"/>
  <c r="AP217" i="1" s="1"/>
  <c r="AO217" i="1" s="1"/>
  <c r="AN217" i="1" s="1"/>
  <c r="AM217" i="1" s="1"/>
  <c r="AL217" i="1" s="1"/>
  <c r="E202" i="2"/>
  <c r="F201" i="1"/>
  <c r="E188" i="2"/>
  <c r="F197" i="1"/>
  <c r="Z197" i="1" s="1"/>
  <c r="E186" i="2"/>
  <c r="F193" i="1"/>
  <c r="E182" i="2"/>
  <c r="F189" i="1"/>
  <c r="E178" i="2"/>
  <c r="F181" i="1"/>
  <c r="E170" i="2"/>
  <c r="F177" i="1"/>
  <c r="AU177" i="1" s="1"/>
  <c r="E166" i="2"/>
  <c r="F173" i="1"/>
  <c r="E162" i="2"/>
  <c r="F169" i="1"/>
  <c r="E158" i="2"/>
  <c r="F149" i="1"/>
  <c r="E138" i="2"/>
  <c r="F141" i="1"/>
  <c r="Z141" i="1" s="1"/>
  <c r="E130" i="2"/>
  <c r="G137" i="1"/>
  <c r="Z137" i="1"/>
  <c r="F129" i="1"/>
  <c r="E118" i="2"/>
  <c r="F125" i="1"/>
  <c r="E114" i="2"/>
  <c r="F121" i="1"/>
  <c r="AU121" i="1" s="1"/>
  <c r="E110" i="2"/>
  <c r="F117" i="1"/>
  <c r="E106" i="2"/>
  <c r="F113" i="1"/>
  <c r="G113" i="1" s="1"/>
  <c r="AC113" i="1" s="1"/>
  <c r="E102" i="2"/>
  <c r="AC202" i="1"/>
  <c r="AF275" i="1"/>
  <c r="AC275" i="1"/>
  <c r="G370" i="1"/>
  <c r="K370" i="1" s="1"/>
  <c r="Z370" i="1"/>
  <c r="F376" i="1"/>
  <c r="E324" i="2"/>
  <c r="F372" i="1"/>
  <c r="Z372" i="1" s="1"/>
  <c r="E401" i="2"/>
  <c r="E317" i="2"/>
  <c r="F364" i="1"/>
  <c r="AU364" i="1" s="1"/>
  <c r="AT364" i="1" s="1"/>
  <c r="AS364" i="1" s="1"/>
  <c r="AR364" i="1" s="1"/>
  <c r="AQ364" i="1" s="1"/>
  <c r="AP364" i="1" s="1"/>
  <c r="AO364" i="1" s="1"/>
  <c r="AN364" i="1" s="1"/>
  <c r="AM364" i="1" s="1"/>
  <c r="AL364" i="1" s="1"/>
  <c r="F360" i="1"/>
  <c r="E396" i="2"/>
  <c r="F356" i="1"/>
  <c r="G356" i="1" s="1"/>
  <c r="E393" i="2"/>
  <c r="F352" i="1"/>
  <c r="AU352" i="1" s="1"/>
  <c r="AT352" i="1" s="1"/>
  <c r="AS352" i="1" s="1"/>
  <c r="AR352" i="1" s="1"/>
  <c r="AQ352" i="1" s="1"/>
  <c r="AP352" i="1" s="1"/>
  <c r="AO352" i="1" s="1"/>
  <c r="AN352" i="1" s="1"/>
  <c r="AM352" i="1" s="1"/>
  <c r="AL352" i="1" s="1"/>
  <c r="E389" i="2"/>
  <c r="F348" i="1"/>
  <c r="Z348" i="1" s="1"/>
  <c r="E312" i="2"/>
  <c r="E309" i="2"/>
  <c r="F344" i="1"/>
  <c r="F336" i="1"/>
  <c r="E303" i="2"/>
  <c r="F324" i="1"/>
  <c r="G324" i="1" s="1"/>
  <c r="E292" i="2"/>
  <c r="F316" i="1"/>
  <c r="Z316" i="1" s="1"/>
  <c r="E287" i="2"/>
  <c r="F300" i="1"/>
  <c r="E271" i="2"/>
  <c r="F296" i="1"/>
  <c r="E267" i="2"/>
  <c r="F260" i="1"/>
  <c r="E232" i="2"/>
  <c r="E229" i="2"/>
  <c r="F256" i="1"/>
  <c r="AU256" i="1" s="1"/>
  <c r="F252" i="1"/>
  <c r="E226" i="2"/>
  <c r="F248" i="1"/>
  <c r="E222" i="2"/>
  <c r="F232" i="1"/>
  <c r="E382" i="2"/>
  <c r="F228" i="1"/>
  <c r="AU228" i="1" s="1"/>
  <c r="AT228" i="1" s="1"/>
  <c r="AS228" i="1" s="1"/>
  <c r="AR228" i="1" s="1"/>
  <c r="AQ228" i="1" s="1"/>
  <c r="AP228" i="1" s="1"/>
  <c r="AO228" i="1" s="1"/>
  <c r="AN228" i="1" s="1"/>
  <c r="AM228" i="1" s="1"/>
  <c r="AL228" i="1" s="1"/>
  <c r="E380" i="2"/>
  <c r="E62" i="2"/>
  <c r="F72" i="1"/>
  <c r="AT255" i="1"/>
  <c r="AS255" i="1" s="1"/>
  <c r="AR255" i="1" s="1"/>
  <c r="AQ255" i="1" s="1"/>
  <c r="AP255" i="1" s="1"/>
  <c r="AO255" i="1" s="1"/>
  <c r="AN255" i="1" s="1"/>
  <c r="AM255" i="1" s="1"/>
  <c r="AL255" i="1" s="1"/>
  <c r="R84" i="1"/>
  <c r="AC84" i="1"/>
  <c r="AC239" i="1"/>
  <c r="I239" i="1"/>
  <c r="AF239" i="1"/>
  <c r="Z34" i="1"/>
  <c r="G34" i="1"/>
  <c r="H34" i="1" s="1"/>
  <c r="Z160" i="1"/>
  <c r="G160" i="1"/>
  <c r="I160" i="1" s="1"/>
  <c r="F465" i="1"/>
  <c r="Z465" i="1" s="1"/>
  <c r="E362" i="2"/>
  <c r="AC290" i="1"/>
  <c r="Z65" i="1"/>
  <c r="R320" i="1"/>
  <c r="AF385" i="1"/>
  <c r="AU202" i="1"/>
  <c r="AT202" i="1" s="1"/>
  <c r="AS202" i="1" s="1"/>
  <c r="AR202" i="1" s="1"/>
  <c r="AQ202" i="1" s="1"/>
  <c r="AP202" i="1" s="1"/>
  <c r="AO202" i="1" s="1"/>
  <c r="AN202" i="1" s="1"/>
  <c r="AM202" i="1" s="1"/>
  <c r="AL202" i="1" s="1"/>
  <c r="E36" i="2"/>
  <c r="BL22" i="1"/>
  <c r="BK22" i="1" s="1"/>
  <c r="BJ22" i="1" s="1"/>
  <c r="BI22" i="1" s="1"/>
  <c r="BH22" i="1" s="1"/>
  <c r="BG22" i="1" s="1"/>
  <c r="BF22" i="1" s="1"/>
  <c r="BE22" i="1" s="1"/>
  <c r="BD22" i="1" s="1"/>
  <c r="BC22" i="1" s="1"/>
  <c r="AU426" i="1"/>
  <c r="AT426" i="1" s="1"/>
  <c r="AS426" i="1" s="1"/>
  <c r="AR426" i="1" s="1"/>
  <c r="AQ426" i="1" s="1"/>
  <c r="AP426" i="1" s="1"/>
  <c r="AO426" i="1" s="1"/>
  <c r="AN426" i="1" s="1"/>
  <c r="AM426" i="1" s="1"/>
  <c r="AL426" i="1" s="1"/>
  <c r="BL37" i="1"/>
  <c r="BK37" i="1" s="1"/>
  <c r="BJ37" i="1" s="1"/>
  <c r="BI37" i="1" s="1"/>
  <c r="BH37" i="1" s="1"/>
  <c r="BG37" i="1" s="1"/>
  <c r="BF37" i="1" s="1"/>
  <c r="BE37" i="1" s="1"/>
  <c r="BD37" i="1" s="1"/>
  <c r="BC37" i="1" s="1"/>
  <c r="BL49" i="1"/>
  <c r="BK49" i="1" s="1"/>
  <c r="BJ49" i="1" s="1"/>
  <c r="BI49" i="1" s="1"/>
  <c r="BH49" i="1" s="1"/>
  <c r="BG49" i="1" s="1"/>
  <c r="BF49" i="1" s="1"/>
  <c r="BE49" i="1" s="1"/>
  <c r="BD49" i="1" s="1"/>
  <c r="BC49" i="1" s="1"/>
  <c r="BA49" i="1" s="1"/>
  <c r="BL10" i="1"/>
  <c r="BK10" i="1" s="1"/>
  <c r="BJ10" i="1" s="1"/>
  <c r="BI10" i="1" s="1"/>
  <c r="BH10" i="1" s="1"/>
  <c r="BG10" i="1" s="1"/>
  <c r="BF10" i="1" s="1"/>
  <c r="BE10" i="1" s="1"/>
  <c r="BD10" i="1" s="1"/>
  <c r="BC10" i="1" s="1"/>
  <c r="BA10" i="1" s="1"/>
  <c r="BL69" i="1"/>
  <c r="BK69" i="1" s="1"/>
  <c r="BJ69" i="1" s="1"/>
  <c r="BI69" i="1" s="1"/>
  <c r="BH69" i="1" s="1"/>
  <c r="BG69" i="1" s="1"/>
  <c r="BF69" i="1" s="1"/>
  <c r="BE69" i="1" s="1"/>
  <c r="BD69" i="1" s="1"/>
  <c r="BC69" i="1" s="1"/>
  <c r="BA69" i="1" s="1"/>
  <c r="BL68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AJ73" i="1" s="1"/>
  <c r="AU402" i="1"/>
  <c r="AT402" i="1" s="1"/>
  <c r="AS402" i="1" s="1"/>
  <c r="AR402" i="1" s="1"/>
  <c r="AQ402" i="1" s="1"/>
  <c r="AP402" i="1" s="1"/>
  <c r="AO402" i="1" s="1"/>
  <c r="AN402" i="1" s="1"/>
  <c r="AM402" i="1" s="1"/>
  <c r="AL402" i="1" s="1"/>
  <c r="AJ402" i="1" s="1"/>
  <c r="BL121" i="1"/>
  <c r="BK121" i="1" s="1"/>
  <c r="BJ121" i="1" s="1"/>
  <c r="BI121" i="1" s="1"/>
  <c r="BH121" i="1" s="1"/>
  <c r="BG121" i="1" s="1"/>
  <c r="BF121" i="1" s="1"/>
  <c r="BE121" i="1" s="1"/>
  <c r="BD121" i="1" s="1"/>
  <c r="BC121" i="1" s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AI169" i="1" s="1"/>
  <c r="AU286" i="1"/>
  <c r="AT286" i="1" s="1"/>
  <c r="AS286" i="1" s="1"/>
  <c r="AR286" i="1" s="1"/>
  <c r="AQ286" i="1" s="1"/>
  <c r="AP286" i="1" s="1"/>
  <c r="AO286" i="1" s="1"/>
  <c r="AN286" i="1" s="1"/>
  <c r="AM286" i="1" s="1"/>
  <c r="AL286" i="1" s="1"/>
  <c r="AI286" i="1" s="1"/>
  <c r="BL61" i="1"/>
  <c r="AU36" i="1"/>
  <c r="AT36" i="1" s="1"/>
  <c r="AS36" i="1" s="1"/>
  <c r="AR36" i="1" s="1"/>
  <c r="AQ36" i="1" s="1"/>
  <c r="AP36" i="1" s="1"/>
  <c r="AO36" i="1" s="1"/>
  <c r="AN36" i="1" s="1"/>
  <c r="AM36" i="1" s="1"/>
  <c r="AL36" i="1" s="1"/>
  <c r="AJ36" i="1" s="1"/>
  <c r="AU470" i="1"/>
  <c r="AT470" i="1" s="1"/>
  <c r="AS470" i="1" s="1"/>
  <c r="AR470" i="1" s="1"/>
  <c r="AQ470" i="1" s="1"/>
  <c r="AP470" i="1" s="1"/>
  <c r="AO470" i="1" s="1"/>
  <c r="AN470" i="1" s="1"/>
  <c r="AM470" i="1" s="1"/>
  <c r="AL470" i="1" s="1"/>
  <c r="AJ470" i="1" s="1"/>
  <c r="AU443" i="1"/>
  <c r="AT443" i="1" s="1"/>
  <c r="AS443" i="1" s="1"/>
  <c r="AR443" i="1" s="1"/>
  <c r="AQ443" i="1" s="1"/>
  <c r="AP443" i="1" s="1"/>
  <c r="AO443" i="1" s="1"/>
  <c r="AN443" i="1" s="1"/>
  <c r="AM443" i="1" s="1"/>
  <c r="AL443" i="1" s="1"/>
  <c r="AI443" i="1" s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AJ342" i="1" s="1"/>
  <c r="AU533" i="1"/>
  <c r="AT533" i="1" s="1"/>
  <c r="AS533" i="1" s="1"/>
  <c r="AR533" i="1" s="1"/>
  <c r="AQ533" i="1" s="1"/>
  <c r="AP533" i="1" s="1"/>
  <c r="AO533" i="1" s="1"/>
  <c r="AN533" i="1" s="1"/>
  <c r="AM533" i="1" s="1"/>
  <c r="AL533" i="1" s="1"/>
  <c r="AU55" i="1"/>
  <c r="AT55" i="1" s="1"/>
  <c r="AS55" i="1" s="1"/>
  <c r="AR55" i="1" s="1"/>
  <c r="AQ55" i="1" s="1"/>
  <c r="AP55" i="1" s="1"/>
  <c r="AO55" i="1" s="1"/>
  <c r="AN55" i="1" s="1"/>
  <c r="AM55" i="1" s="1"/>
  <c r="AL55" i="1" s="1"/>
  <c r="AK55" i="1" s="1"/>
  <c r="AU235" i="1"/>
  <c r="AT235" i="1" s="1"/>
  <c r="AS235" i="1" s="1"/>
  <c r="AR235" i="1" s="1"/>
  <c r="AQ235" i="1" s="1"/>
  <c r="AP235" i="1" s="1"/>
  <c r="AO235" i="1" s="1"/>
  <c r="AN235" i="1" s="1"/>
  <c r="AM235" i="1" s="1"/>
  <c r="AL235" i="1" s="1"/>
  <c r="F471" i="1"/>
  <c r="E368" i="2"/>
  <c r="F59" i="1"/>
  <c r="E49" i="2"/>
  <c r="E450" i="2"/>
  <c r="F463" i="1"/>
  <c r="H73" i="1"/>
  <c r="R73" i="1"/>
  <c r="AC73" i="1"/>
  <c r="AC462" i="1"/>
  <c r="R462" i="1"/>
  <c r="K462" i="1"/>
  <c r="AU494" i="1"/>
  <c r="AT494" i="1" s="1"/>
  <c r="AS494" i="1" s="1"/>
  <c r="AR494" i="1" s="1"/>
  <c r="AQ494" i="1" s="1"/>
  <c r="AP494" i="1" s="1"/>
  <c r="AO494" i="1" s="1"/>
  <c r="AN494" i="1" s="1"/>
  <c r="AM494" i="1" s="1"/>
  <c r="AL494" i="1" s="1"/>
  <c r="R290" i="1"/>
  <c r="G62" i="1"/>
  <c r="H62" i="1" s="1"/>
  <c r="BL45" i="1"/>
  <c r="AC101" i="1"/>
  <c r="R101" i="1"/>
  <c r="AC446" i="1"/>
  <c r="AF446" i="1"/>
  <c r="R446" i="1"/>
  <c r="I130" i="1"/>
  <c r="R130" i="1"/>
  <c r="AF130" i="1"/>
  <c r="G107" i="1"/>
  <c r="AF107" i="1" s="1"/>
  <c r="Z107" i="1"/>
  <c r="E322" i="2"/>
  <c r="AU491" i="1"/>
  <c r="AT491" i="1" s="1"/>
  <c r="AS491" i="1" s="1"/>
  <c r="AR491" i="1" s="1"/>
  <c r="AQ491" i="1" s="1"/>
  <c r="AP491" i="1" s="1"/>
  <c r="AO491" i="1" s="1"/>
  <c r="AN491" i="1" s="1"/>
  <c r="AM491" i="1" s="1"/>
  <c r="AL491" i="1" s="1"/>
  <c r="AK491" i="1" s="1"/>
  <c r="AU482" i="1"/>
  <c r="AC94" i="1"/>
  <c r="G500" i="1"/>
  <c r="AF500" i="1" s="1"/>
  <c r="R86" i="1"/>
  <c r="AC342" i="1"/>
  <c r="E17" i="2"/>
  <c r="H86" i="1"/>
  <c r="AF255" i="1"/>
  <c r="E50" i="2"/>
  <c r="H57" i="1"/>
  <c r="AC418" i="1"/>
  <c r="F371" i="1"/>
  <c r="F354" i="1"/>
  <c r="R66" i="1"/>
  <c r="Z41" i="1"/>
  <c r="G41" i="1"/>
  <c r="Z469" i="1"/>
  <c r="G469" i="1"/>
  <c r="G466" i="1"/>
  <c r="AU466" i="1"/>
  <c r="AT466" i="1" s="1"/>
  <c r="AS466" i="1" s="1"/>
  <c r="AR466" i="1" s="1"/>
  <c r="AQ466" i="1" s="1"/>
  <c r="AP466" i="1" s="1"/>
  <c r="AO466" i="1" s="1"/>
  <c r="AN466" i="1" s="1"/>
  <c r="AM466" i="1" s="1"/>
  <c r="AL466" i="1" s="1"/>
  <c r="AI466" i="1" s="1"/>
  <c r="AC66" i="1"/>
  <c r="AI426" i="1"/>
  <c r="BB35" i="1"/>
  <c r="G83" i="1"/>
  <c r="BK45" i="1"/>
  <c r="BJ45" i="1" s="1"/>
  <c r="BI45" i="1" s="1"/>
  <c r="BH45" i="1" s="1"/>
  <c r="BG45" i="1" s="1"/>
  <c r="BF45" i="1" s="1"/>
  <c r="BE45" i="1" s="1"/>
  <c r="BD45" i="1" s="1"/>
  <c r="BC45" i="1" s="1"/>
  <c r="R335" i="1"/>
  <c r="K335" i="1"/>
  <c r="AF335" i="1"/>
  <c r="AF45" i="1"/>
  <c r="R45" i="1"/>
  <c r="H45" i="1"/>
  <c r="AC45" i="1"/>
  <c r="AK470" i="1"/>
  <c r="AI470" i="1"/>
  <c r="Z128" i="1"/>
  <c r="G128" i="1"/>
  <c r="H49" i="1"/>
  <c r="AC49" i="1"/>
  <c r="AF49" i="1"/>
  <c r="R49" i="1"/>
  <c r="BB10" i="1"/>
  <c r="AZ10" i="1" s="1"/>
  <c r="AX10" i="1" s="1"/>
  <c r="K468" i="1"/>
  <c r="AU128" i="1"/>
  <c r="AT128" i="1" s="1"/>
  <c r="AS128" i="1" s="1"/>
  <c r="AR128" i="1" s="1"/>
  <c r="AQ128" i="1" s="1"/>
  <c r="AP128" i="1" s="1"/>
  <c r="AO128" i="1" s="1"/>
  <c r="AN128" i="1" s="1"/>
  <c r="AM128" i="1" s="1"/>
  <c r="AL128" i="1" s="1"/>
  <c r="AI128" i="1" s="1"/>
  <c r="F35" i="1"/>
  <c r="E25" i="2"/>
  <c r="E360" i="2"/>
  <c r="F461" i="1"/>
  <c r="AU462" i="1"/>
  <c r="AT462" i="1" s="1"/>
  <c r="AS462" i="1" s="1"/>
  <c r="AR462" i="1" s="1"/>
  <c r="AQ462" i="1" s="1"/>
  <c r="AP462" i="1" s="1"/>
  <c r="AO462" i="1" s="1"/>
  <c r="AN462" i="1" s="1"/>
  <c r="AM462" i="1" s="1"/>
  <c r="AL462" i="1" s="1"/>
  <c r="AI462" i="1" s="1"/>
  <c r="Z462" i="1"/>
  <c r="F58" i="1"/>
  <c r="E48" i="2"/>
  <c r="Z196" i="1"/>
  <c r="G196" i="1"/>
  <c r="R196" i="1" s="1"/>
  <c r="G359" i="1"/>
  <c r="AF359" i="1" s="1"/>
  <c r="Z359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J72" i="1" s="1"/>
  <c r="Z72" i="1"/>
  <c r="G72" i="1"/>
  <c r="K455" i="1"/>
  <c r="R455" i="1"/>
  <c r="R122" i="1"/>
  <c r="BL28" i="1"/>
  <c r="BK28" i="1" s="1"/>
  <c r="BJ28" i="1" s="1"/>
  <c r="BI28" i="1" s="1"/>
  <c r="BH28" i="1" s="1"/>
  <c r="BG28" i="1" s="1"/>
  <c r="BF28" i="1" s="1"/>
  <c r="BE28" i="1" s="1"/>
  <c r="BD28" i="1" s="1"/>
  <c r="BC28" i="1" s="1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BL54" i="1"/>
  <c r="R476" i="1"/>
  <c r="Z320" i="1"/>
  <c r="AF498" i="1"/>
  <c r="R498" i="1"/>
  <c r="E372" i="2"/>
  <c r="F215" i="1"/>
  <c r="Z215" i="1" s="1"/>
  <c r="F211" i="1"/>
  <c r="AU211" i="1" s="1"/>
  <c r="E198" i="2"/>
  <c r="F203" i="1"/>
  <c r="E190" i="2"/>
  <c r="Z191" i="1"/>
  <c r="G191" i="1"/>
  <c r="F187" i="1"/>
  <c r="AU187" i="1" s="1"/>
  <c r="AT187" i="1" s="1"/>
  <c r="AS187" i="1" s="1"/>
  <c r="AR187" i="1" s="1"/>
  <c r="AQ187" i="1" s="1"/>
  <c r="AP187" i="1" s="1"/>
  <c r="AO187" i="1" s="1"/>
  <c r="AN187" i="1" s="1"/>
  <c r="AM187" i="1" s="1"/>
  <c r="AL187" i="1" s="1"/>
  <c r="E176" i="2"/>
  <c r="F175" i="1"/>
  <c r="AU175" i="1" s="1"/>
  <c r="AT175" i="1" s="1"/>
  <c r="AS175" i="1" s="1"/>
  <c r="AR175" i="1" s="1"/>
  <c r="AQ175" i="1" s="1"/>
  <c r="AP175" i="1" s="1"/>
  <c r="AO175" i="1" s="1"/>
  <c r="AN175" i="1" s="1"/>
  <c r="AM175" i="1" s="1"/>
  <c r="AL175" i="1" s="1"/>
  <c r="E164" i="2"/>
  <c r="F171" i="1"/>
  <c r="E160" i="2"/>
  <c r="F167" i="1"/>
  <c r="AU167" i="1" s="1"/>
  <c r="AT167" i="1" s="1"/>
  <c r="AS167" i="1" s="1"/>
  <c r="AR167" i="1" s="1"/>
  <c r="AQ167" i="1" s="1"/>
  <c r="AP167" i="1" s="1"/>
  <c r="AO167" i="1" s="1"/>
  <c r="AN167" i="1" s="1"/>
  <c r="AM167" i="1" s="1"/>
  <c r="AL167" i="1" s="1"/>
  <c r="AI167" i="1" s="1"/>
  <c r="E156" i="2"/>
  <c r="F163" i="1"/>
  <c r="AU163" i="1" s="1"/>
  <c r="AT163" i="1" s="1"/>
  <c r="AS163" i="1" s="1"/>
  <c r="AR163" i="1" s="1"/>
  <c r="AQ163" i="1" s="1"/>
  <c r="AP163" i="1" s="1"/>
  <c r="AO163" i="1" s="1"/>
  <c r="AN163" i="1" s="1"/>
  <c r="AM163" i="1" s="1"/>
  <c r="AL163" i="1" s="1"/>
  <c r="E152" i="2"/>
  <c r="F151" i="1"/>
  <c r="E140" i="2"/>
  <c r="F147" i="1"/>
  <c r="E136" i="2"/>
  <c r="F143" i="1"/>
  <c r="AU143" i="1" s="1"/>
  <c r="AT143" i="1" s="1"/>
  <c r="AS143" i="1" s="1"/>
  <c r="AR143" i="1" s="1"/>
  <c r="AQ143" i="1" s="1"/>
  <c r="AP143" i="1" s="1"/>
  <c r="AO143" i="1" s="1"/>
  <c r="AN143" i="1" s="1"/>
  <c r="AM143" i="1" s="1"/>
  <c r="AL143" i="1" s="1"/>
  <c r="E132" i="2"/>
  <c r="G93" i="1"/>
  <c r="Z93" i="1"/>
  <c r="G89" i="1"/>
  <c r="Z89" i="1"/>
  <c r="F21" i="1"/>
  <c r="G21" i="1" s="1"/>
  <c r="E11" i="2"/>
  <c r="AU532" i="1"/>
  <c r="AT532" i="1" s="1"/>
  <c r="AS532" i="1" s="1"/>
  <c r="AR532" i="1" s="1"/>
  <c r="AQ532" i="1" s="1"/>
  <c r="AP532" i="1" s="1"/>
  <c r="AO532" i="1" s="1"/>
  <c r="AN532" i="1" s="1"/>
  <c r="AM532" i="1" s="1"/>
  <c r="AL532" i="1" s="1"/>
  <c r="AU534" i="1"/>
  <c r="AU50" i="1"/>
  <c r="AT50" i="1" s="1"/>
  <c r="AU404" i="1"/>
  <c r="AT404" i="1" s="1"/>
  <c r="AS404" i="1" s="1"/>
  <c r="AR404" i="1" s="1"/>
  <c r="AQ404" i="1" s="1"/>
  <c r="AP404" i="1" s="1"/>
  <c r="AO404" i="1" s="1"/>
  <c r="AN404" i="1" s="1"/>
  <c r="AM404" i="1" s="1"/>
  <c r="AL404" i="1" s="1"/>
  <c r="BL11" i="1"/>
  <c r="BK11" i="1" s="1"/>
  <c r="BJ11" i="1" s="1"/>
  <c r="BI11" i="1" s="1"/>
  <c r="BH11" i="1" s="1"/>
  <c r="BG11" i="1" s="1"/>
  <c r="BF11" i="1" s="1"/>
  <c r="BE11" i="1" s="1"/>
  <c r="BD11" i="1" s="1"/>
  <c r="BC11" i="1" s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K88" i="1" s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AK358" i="1" s="1"/>
  <c r="AU429" i="1"/>
  <c r="AT429" i="1" s="1"/>
  <c r="AS429" i="1" s="1"/>
  <c r="AR429" i="1" s="1"/>
  <c r="AQ429" i="1" s="1"/>
  <c r="AP429" i="1" s="1"/>
  <c r="AO429" i="1" s="1"/>
  <c r="AN429" i="1" s="1"/>
  <c r="AM429" i="1" s="1"/>
  <c r="AL429" i="1" s="1"/>
  <c r="BL116" i="1"/>
  <c r="K476" i="1"/>
  <c r="E366" i="2"/>
  <c r="Z290" i="1"/>
  <c r="R414" i="1"/>
  <c r="AF414" i="1"/>
  <c r="E224" i="2"/>
  <c r="F250" i="1"/>
  <c r="AU250" i="1" s="1"/>
  <c r="AT250" i="1" s="1"/>
  <c r="AS250" i="1" s="1"/>
  <c r="AR250" i="1" s="1"/>
  <c r="AQ250" i="1" s="1"/>
  <c r="AP250" i="1" s="1"/>
  <c r="AO250" i="1" s="1"/>
  <c r="AN250" i="1" s="1"/>
  <c r="AM250" i="1" s="1"/>
  <c r="AL250" i="1" s="1"/>
  <c r="AK250" i="1" s="1"/>
  <c r="F246" i="1"/>
  <c r="AU246" i="1" s="1"/>
  <c r="AT246" i="1" s="1"/>
  <c r="AS246" i="1" s="1"/>
  <c r="AR246" i="1" s="1"/>
  <c r="AQ246" i="1" s="1"/>
  <c r="AP246" i="1" s="1"/>
  <c r="AO246" i="1" s="1"/>
  <c r="AN246" i="1" s="1"/>
  <c r="AM246" i="1" s="1"/>
  <c r="AL246" i="1" s="1"/>
  <c r="E220" i="2"/>
  <c r="E213" i="2"/>
  <c r="F238" i="1"/>
  <c r="E209" i="2"/>
  <c r="F234" i="1"/>
  <c r="AU234" i="1" s="1"/>
  <c r="AT234" i="1" s="1"/>
  <c r="AS234" i="1" s="1"/>
  <c r="AR234" i="1" s="1"/>
  <c r="AQ234" i="1" s="1"/>
  <c r="AP234" i="1" s="1"/>
  <c r="AO234" i="1" s="1"/>
  <c r="AN234" i="1" s="1"/>
  <c r="AM234" i="1" s="1"/>
  <c r="AL234" i="1" s="1"/>
  <c r="F226" i="1"/>
  <c r="E378" i="2"/>
  <c r="F123" i="1"/>
  <c r="G123" i="1" s="1"/>
  <c r="E112" i="2"/>
  <c r="F119" i="1"/>
  <c r="AU119" i="1" s="1"/>
  <c r="AT119" i="1" s="1"/>
  <c r="AS119" i="1" s="1"/>
  <c r="AR119" i="1" s="1"/>
  <c r="AQ119" i="1" s="1"/>
  <c r="AP119" i="1" s="1"/>
  <c r="AO119" i="1" s="1"/>
  <c r="AN119" i="1" s="1"/>
  <c r="AM119" i="1" s="1"/>
  <c r="AL119" i="1" s="1"/>
  <c r="E108" i="2"/>
  <c r="Z115" i="1"/>
  <c r="G115" i="1"/>
  <c r="F111" i="1"/>
  <c r="E100" i="2"/>
  <c r="E93" i="2"/>
  <c r="F104" i="1"/>
  <c r="E89" i="2"/>
  <c r="F100" i="1"/>
  <c r="Z100" i="1" s="1"/>
  <c r="F80" i="1"/>
  <c r="AU80" i="1" s="1"/>
  <c r="AT80" i="1" s="1"/>
  <c r="AS80" i="1" s="1"/>
  <c r="AR80" i="1" s="1"/>
  <c r="AQ80" i="1" s="1"/>
  <c r="AP80" i="1" s="1"/>
  <c r="AO80" i="1" s="1"/>
  <c r="AN80" i="1" s="1"/>
  <c r="AM80" i="1" s="1"/>
  <c r="AL80" i="1" s="1"/>
  <c r="E69" i="2"/>
  <c r="F76" i="1"/>
  <c r="E65" i="2"/>
  <c r="F71" i="1"/>
  <c r="AU71" i="1" s="1"/>
  <c r="AT71" i="1" s="1"/>
  <c r="AS71" i="1" s="1"/>
  <c r="AR71" i="1" s="1"/>
  <c r="AQ71" i="1" s="1"/>
  <c r="AP71" i="1" s="1"/>
  <c r="AO71" i="1" s="1"/>
  <c r="AN71" i="1" s="1"/>
  <c r="AM71" i="1" s="1"/>
  <c r="AL71" i="1" s="1"/>
  <c r="AJ71" i="1" s="1"/>
  <c r="E61" i="2"/>
  <c r="F39" i="1"/>
  <c r="AU39" i="1" s="1"/>
  <c r="AT39" i="1" s="1"/>
  <c r="AS39" i="1" s="1"/>
  <c r="AR39" i="1" s="1"/>
  <c r="AQ39" i="1" s="1"/>
  <c r="AP39" i="1" s="1"/>
  <c r="AO39" i="1" s="1"/>
  <c r="AN39" i="1" s="1"/>
  <c r="AM39" i="1" s="1"/>
  <c r="AL39" i="1" s="1"/>
  <c r="E29" i="2"/>
  <c r="K402" i="1"/>
  <c r="AF402" i="1"/>
  <c r="G222" i="1"/>
  <c r="Z222" i="1"/>
  <c r="F218" i="1"/>
  <c r="E203" i="2"/>
  <c r="BL88" i="1"/>
  <c r="AU231" i="1"/>
  <c r="AT231" i="1" s="1"/>
  <c r="AS231" i="1" s="1"/>
  <c r="AR231" i="1" s="1"/>
  <c r="AQ231" i="1" s="1"/>
  <c r="AP231" i="1" s="1"/>
  <c r="AO231" i="1" s="1"/>
  <c r="AN231" i="1" s="1"/>
  <c r="AM231" i="1" s="1"/>
  <c r="AL231" i="1" s="1"/>
  <c r="AU158" i="1"/>
  <c r="AT158" i="1" s="1"/>
  <c r="AS158" i="1" s="1"/>
  <c r="AR158" i="1" s="1"/>
  <c r="AQ158" i="1" s="1"/>
  <c r="AP158" i="1" s="1"/>
  <c r="AO158" i="1" s="1"/>
  <c r="AN158" i="1" s="1"/>
  <c r="AM158" i="1" s="1"/>
  <c r="AL158" i="1" s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I358" i="1"/>
  <c r="AC358" i="1"/>
  <c r="Z214" i="1"/>
  <c r="G214" i="1"/>
  <c r="AU282" i="1"/>
  <c r="AT282" i="1" s="1"/>
  <c r="AS282" i="1" s="1"/>
  <c r="AR282" i="1" s="1"/>
  <c r="AQ282" i="1" s="1"/>
  <c r="AP282" i="1" s="1"/>
  <c r="AO282" i="1" s="1"/>
  <c r="AN282" i="1" s="1"/>
  <c r="AM282" i="1" s="1"/>
  <c r="AL282" i="1" s="1"/>
  <c r="AJ282" i="1" s="1"/>
  <c r="F373" i="1"/>
  <c r="AU373" i="1" s="1"/>
  <c r="AT373" i="1" s="1"/>
  <c r="AS373" i="1" s="1"/>
  <c r="AR373" i="1" s="1"/>
  <c r="AQ373" i="1" s="1"/>
  <c r="AP373" i="1" s="1"/>
  <c r="AO373" i="1" s="1"/>
  <c r="AN373" i="1" s="1"/>
  <c r="AM373" i="1" s="1"/>
  <c r="AL373" i="1" s="1"/>
  <c r="E402" i="2"/>
  <c r="F369" i="1"/>
  <c r="E320" i="2"/>
  <c r="F365" i="1"/>
  <c r="G365" i="1" s="1"/>
  <c r="E398" i="2"/>
  <c r="F361" i="1"/>
  <c r="E315" i="2"/>
  <c r="F357" i="1"/>
  <c r="E394" i="2"/>
  <c r="F353" i="1"/>
  <c r="E390" i="2"/>
  <c r="F333" i="1"/>
  <c r="E300" i="2"/>
  <c r="F329" i="1"/>
  <c r="E385" i="2"/>
  <c r="E293" i="2"/>
  <c r="F325" i="1"/>
  <c r="F313" i="1"/>
  <c r="E284" i="2"/>
  <c r="F305" i="1"/>
  <c r="E276" i="2"/>
  <c r="F297" i="1"/>
  <c r="E268" i="2"/>
  <c r="F293" i="1"/>
  <c r="AU293" i="1" s="1"/>
  <c r="AT293" i="1" s="1"/>
  <c r="AS293" i="1" s="1"/>
  <c r="AR293" i="1" s="1"/>
  <c r="AQ293" i="1" s="1"/>
  <c r="AP293" i="1" s="1"/>
  <c r="AO293" i="1" s="1"/>
  <c r="AN293" i="1" s="1"/>
  <c r="AM293" i="1" s="1"/>
  <c r="AL293" i="1" s="1"/>
  <c r="E264" i="2"/>
  <c r="F289" i="1"/>
  <c r="E260" i="2"/>
  <c r="F277" i="1"/>
  <c r="E248" i="2"/>
  <c r="F269" i="1"/>
  <c r="E240" i="2"/>
  <c r="E233" i="2"/>
  <c r="F261" i="1"/>
  <c r="F253" i="1"/>
  <c r="E227" i="2"/>
  <c r="AC320" i="1"/>
  <c r="I320" i="1"/>
  <c r="Z460" i="1"/>
  <c r="AU460" i="1"/>
  <c r="AT460" i="1" s="1"/>
  <c r="AS460" i="1" s="1"/>
  <c r="AR460" i="1" s="1"/>
  <c r="AQ460" i="1" s="1"/>
  <c r="AP460" i="1" s="1"/>
  <c r="AO460" i="1" s="1"/>
  <c r="AN460" i="1" s="1"/>
  <c r="AM460" i="1" s="1"/>
  <c r="AL460" i="1" s="1"/>
  <c r="AK460" i="1" s="1"/>
  <c r="AU432" i="1"/>
  <c r="AT432" i="1" s="1"/>
  <c r="AS432" i="1" s="1"/>
  <c r="AR432" i="1" s="1"/>
  <c r="F424" i="1"/>
  <c r="E443" i="2"/>
  <c r="F420" i="1"/>
  <c r="E439" i="2"/>
  <c r="E435" i="2"/>
  <c r="F416" i="1"/>
  <c r="E431" i="2"/>
  <c r="F412" i="1"/>
  <c r="E427" i="2"/>
  <c r="F408" i="1"/>
  <c r="F388" i="1"/>
  <c r="E407" i="2"/>
  <c r="F384" i="1"/>
  <c r="AU384" i="1" s="1"/>
  <c r="E331" i="2"/>
  <c r="F380" i="1"/>
  <c r="AU380" i="1" s="1"/>
  <c r="AT380" i="1" s="1"/>
  <c r="AS380" i="1" s="1"/>
  <c r="AR380" i="1" s="1"/>
  <c r="AQ380" i="1" s="1"/>
  <c r="AP380" i="1" s="1"/>
  <c r="AO380" i="1" s="1"/>
  <c r="AN380" i="1" s="1"/>
  <c r="AM380" i="1" s="1"/>
  <c r="AL380" i="1" s="1"/>
  <c r="E328" i="2"/>
  <c r="BL18" i="1"/>
  <c r="BL108" i="1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BL124" i="1"/>
  <c r="BK124" i="1" s="1"/>
  <c r="BJ124" i="1" s="1"/>
  <c r="BI124" i="1" s="1"/>
  <c r="BH124" i="1" s="1"/>
  <c r="BG124" i="1" s="1"/>
  <c r="BF124" i="1" s="1"/>
  <c r="BE124" i="1" s="1"/>
  <c r="BD124" i="1" s="1"/>
  <c r="BC124" i="1" s="1"/>
  <c r="AU414" i="1"/>
  <c r="AT414" i="1" s="1"/>
  <c r="AS414" i="1" s="1"/>
  <c r="AR414" i="1" s="1"/>
  <c r="AQ414" i="1" s="1"/>
  <c r="AP414" i="1" s="1"/>
  <c r="AO414" i="1" s="1"/>
  <c r="AN414" i="1" s="1"/>
  <c r="AM414" i="1" s="1"/>
  <c r="AL414" i="1" s="1"/>
  <c r="AJ414" i="1" s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BL7" i="1"/>
  <c r="BK7" i="1" s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BL39" i="1"/>
  <c r="BK39" i="1" s="1"/>
  <c r="BJ39" i="1" s="1"/>
  <c r="BI39" i="1" s="1"/>
  <c r="BH39" i="1" s="1"/>
  <c r="BG39" i="1" s="1"/>
  <c r="BF39" i="1" s="1"/>
  <c r="BE39" i="1" s="1"/>
  <c r="BD39" i="1" s="1"/>
  <c r="BC39" i="1" s="1"/>
  <c r="AU525" i="1"/>
  <c r="AT525" i="1" s="1"/>
  <c r="AS525" i="1" s="1"/>
  <c r="AR525" i="1" s="1"/>
  <c r="AQ525" i="1" s="1"/>
  <c r="AP525" i="1" s="1"/>
  <c r="AO525" i="1" s="1"/>
  <c r="AN525" i="1" s="1"/>
  <c r="AM525" i="1" s="1"/>
  <c r="AL525" i="1" s="1"/>
  <c r="BL105" i="1"/>
  <c r="BK105" i="1" s="1"/>
  <c r="BJ105" i="1" s="1"/>
  <c r="BI105" i="1" s="1"/>
  <c r="BH105" i="1" s="1"/>
  <c r="BG105" i="1" s="1"/>
  <c r="BF105" i="1" s="1"/>
  <c r="BE105" i="1" s="1"/>
  <c r="BD105" i="1" s="1"/>
  <c r="BC105" i="1" s="1"/>
  <c r="AU446" i="1"/>
  <c r="AT446" i="1" s="1"/>
  <c r="AS446" i="1" s="1"/>
  <c r="AR446" i="1" s="1"/>
  <c r="AQ446" i="1" s="1"/>
  <c r="AP446" i="1" s="1"/>
  <c r="AO446" i="1" s="1"/>
  <c r="AN446" i="1" s="1"/>
  <c r="AM446" i="1" s="1"/>
  <c r="AL446" i="1" s="1"/>
  <c r="BL119" i="1"/>
  <c r="AU299" i="1"/>
  <c r="AT299" i="1" s="1"/>
  <c r="AS299" i="1" s="1"/>
  <c r="AR299" i="1" s="1"/>
  <c r="AQ299" i="1" s="1"/>
  <c r="AP299" i="1" s="1"/>
  <c r="AO299" i="1" s="1"/>
  <c r="AN299" i="1" s="1"/>
  <c r="AM299" i="1" s="1"/>
  <c r="AL299" i="1" s="1"/>
  <c r="AJ299" i="1" s="1"/>
  <c r="AU438" i="1"/>
  <c r="AT438" i="1" s="1"/>
  <c r="BL16" i="1"/>
  <c r="BK16" i="1" s="1"/>
  <c r="BL6" i="1"/>
  <c r="BL52" i="1"/>
  <c r="BK52" i="1" s="1"/>
  <c r="BJ52" i="1" s="1"/>
  <c r="BI52" i="1" s="1"/>
  <c r="BH52" i="1" s="1"/>
  <c r="BG52" i="1" s="1"/>
  <c r="BF52" i="1" s="1"/>
  <c r="BE52" i="1" s="1"/>
  <c r="BD52" i="1" s="1"/>
  <c r="BC52" i="1" s="1"/>
  <c r="BL44" i="1"/>
  <c r="BK44" i="1" s="1"/>
  <c r="BJ44" i="1" s="1"/>
  <c r="BI44" i="1" s="1"/>
  <c r="BH44" i="1" s="1"/>
  <c r="BG44" i="1" s="1"/>
  <c r="BF44" i="1" s="1"/>
  <c r="BE44" i="1" s="1"/>
  <c r="BD44" i="1" s="1"/>
  <c r="BC44" i="1" s="1"/>
  <c r="BK68" i="1"/>
  <c r="BJ68" i="1" s="1"/>
  <c r="BI68" i="1" s="1"/>
  <c r="BH68" i="1" s="1"/>
  <c r="BG68" i="1" s="1"/>
  <c r="BF68" i="1" s="1"/>
  <c r="BE68" i="1" s="1"/>
  <c r="BD68" i="1" s="1"/>
  <c r="BC68" i="1" s="1"/>
  <c r="Z36" i="1"/>
  <c r="G36" i="1"/>
  <c r="I101" i="1"/>
  <c r="AU67" i="1"/>
  <c r="AT67" i="1" s="1"/>
  <c r="AS67" i="1" s="1"/>
  <c r="AR67" i="1" s="1"/>
  <c r="AQ67" i="1" s="1"/>
  <c r="AP67" i="1" s="1"/>
  <c r="AO67" i="1" s="1"/>
  <c r="AN67" i="1" s="1"/>
  <c r="AM67" i="1" s="1"/>
  <c r="AL67" i="1" s="1"/>
  <c r="AU370" i="1"/>
  <c r="AT370" i="1" s="1"/>
  <c r="AS370" i="1" s="1"/>
  <c r="AR370" i="1" s="1"/>
  <c r="AQ370" i="1" s="1"/>
  <c r="AP370" i="1" s="1"/>
  <c r="AO370" i="1" s="1"/>
  <c r="AN370" i="1" s="1"/>
  <c r="AM370" i="1" s="1"/>
  <c r="AL370" i="1" s="1"/>
  <c r="AJ370" i="1" s="1"/>
  <c r="AU29" i="1"/>
  <c r="AT29" i="1" s="1"/>
  <c r="AS29" i="1" s="1"/>
  <c r="AR29" i="1" s="1"/>
  <c r="AQ29" i="1" s="1"/>
  <c r="AP29" i="1" s="1"/>
  <c r="AO29" i="1" s="1"/>
  <c r="AN29" i="1" s="1"/>
  <c r="AM29" i="1" s="1"/>
  <c r="AL29" i="1" s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AU258" i="1"/>
  <c r="AT258" i="1" s="1"/>
  <c r="AS258" i="1" s="1"/>
  <c r="AR258" i="1" s="1"/>
  <c r="AQ258" i="1" s="1"/>
  <c r="AP258" i="1" s="1"/>
  <c r="AO258" i="1" s="1"/>
  <c r="AN258" i="1" s="1"/>
  <c r="AM258" i="1" s="1"/>
  <c r="AL258" i="1" s="1"/>
  <c r="BL100" i="1"/>
  <c r="K401" i="1"/>
  <c r="R401" i="1"/>
  <c r="F474" i="1"/>
  <c r="E371" i="2"/>
  <c r="AF306" i="1"/>
  <c r="R306" i="1"/>
  <c r="E348" i="2"/>
  <c r="E354" i="2"/>
  <c r="F441" i="1"/>
  <c r="AU60" i="1"/>
  <c r="AT60" i="1" s="1"/>
  <c r="AS60" i="1" s="1"/>
  <c r="E438" i="2"/>
  <c r="E428" i="2"/>
  <c r="E421" i="2"/>
  <c r="F310" i="1"/>
  <c r="G378" i="1"/>
  <c r="F449" i="1"/>
  <c r="AU449" i="1" s="1"/>
  <c r="AT449" i="1" s="1"/>
  <c r="AS449" i="1" s="1"/>
  <c r="AR449" i="1" s="1"/>
  <c r="AQ449" i="1" s="1"/>
  <c r="AP449" i="1" s="1"/>
  <c r="AO449" i="1" s="1"/>
  <c r="AN449" i="1" s="1"/>
  <c r="AM449" i="1" s="1"/>
  <c r="AL449" i="1" s="1"/>
  <c r="J381" i="1"/>
  <c r="AU495" i="1"/>
  <c r="AT495" i="1" s="1"/>
  <c r="AS495" i="1" s="1"/>
  <c r="AR495" i="1" s="1"/>
  <c r="F350" i="1"/>
  <c r="Z356" i="1"/>
  <c r="AT534" i="1"/>
  <c r="AS534" i="1" s="1"/>
  <c r="AR534" i="1" s="1"/>
  <c r="AQ534" i="1" s="1"/>
  <c r="AP534" i="1" s="1"/>
  <c r="AO534" i="1" s="1"/>
  <c r="AN534" i="1" s="1"/>
  <c r="AM534" i="1" s="1"/>
  <c r="AL534" i="1" s="1"/>
  <c r="AC533" i="1"/>
  <c r="K533" i="1"/>
  <c r="AF533" i="1"/>
  <c r="R533" i="1"/>
  <c r="AJ491" i="1"/>
  <c r="E47" i="2"/>
  <c r="AF184" i="1"/>
  <c r="AF84" i="1"/>
  <c r="AU320" i="1"/>
  <c r="E63" i="2"/>
  <c r="AF196" i="1"/>
  <c r="AC196" i="1"/>
  <c r="R525" i="1"/>
  <c r="AC525" i="1"/>
  <c r="K525" i="1"/>
  <c r="AF525" i="1"/>
  <c r="AH470" i="1"/>
  <c r="AA470" i="1" s="1"/>
  <c r="AC532" i="1"/>
  <c r="K532" i="1"/>
  <c r="R532" i="1"/>
  <c r="AF532" i="1"/>
  <c r="AI358" i="1"/>
  <c r="AJ358" i="1"/>
  <c r="F456" i="1"/>
  <c r="G456" i="1" s="1"/>
  <c r="E356" i="2"/>
  <c r="Z452" i="1"/>
  <c r="G452" i="1"/>
  <c r="K452" i="1" s="1"/>
  <c r="F448" i="1"/>
  <c r="AU448" i="1" s="1"/>
  <c r="AT448" i="1" s="1"/>
  <c r="AS448" i="1" s="1"/>
  <c r="AR448" i="1" s="1"/>
  <c r="AQ448" i="1" s="1"/>
  <c r="AP448" i="1" s="1"/>
  <c r="AO448" i="1" s="1"/>
  <c r="AN448" i="1" s="1"/>
  <c r="AM448" i="1" s="1"/>
  <c r="AL448" i="1" s="1"/>
  <c r="E351" i="2"/>
  <c r="F444" i="1"/>
  <c r="AU444" i="1" s="1"/>
  <c r="E347" i="2"/>
  <c r="F209" i="1"/>
  <c r="E196" i="2"/>
  <c r="F51" i="1"/>
  <c r="G51" i="1" s="1"/>
  <c r="R51" i="1" s="1"/>
  <c r="E41" i="2"/>
  <c r="F47" i="1"/>
  <c r="E37" i="2"/>
  <c r="F43" i="1"/>
  <c r="AU43" i="1" s="1"/>
  <c r="AT43" i="1" s="1"/>
  <c r="AS43" i="1" s="1"/>
  <c r="AR43" i="1" s="1"/>
  <c r="AQ43" i="1" s="1"/>
  <c r="AP43" i="1" s="1"/>
  <c r="AO43" i="1" s="1"/>
  <c r="AN43" i="1" s="1"/>
  <c r="AM43" i="1" s="1"/>
  <c r="AL43" i="1" s="1"/>
  <c r="E33" i="2"/>
  <c r="F33" i="1"/>
  <c r="AU33" i="1" s="1"/>
  <c r="AT33" i="1" s="1"/>
  <c r="AS33" i="1" s="1"/>
  <c r="AR33" i="1" s="1"/>
  <c r="AQ33" i="1" s="1"/>
  <c r="AP33" i="1" s="1"/>
  <c r="AO33" i="1" s="1"/>
  <c r="AN33" i="1" s="1"/>
  <c r="AM33" i="1" s="1"/>
  <c r="AL33" i="1" s="1"/>
  <c r="E23" i="2"/>
  <c r="F24" i="1"/>
  <c r="G24" i="1" s="1"/>
  <c r="E14" i="2"/>
  <c r="G488" i="1"/>
  <c r="AF488" i="1" s="1"/>
  <c r="AU488" i="1"/>
  <c r="AT488" i="1" s="1"/>
  <c r="AS488" i="1" s="1"/>
  <c r="AR488" i="1" s="1"/>
  <c r="AQ488" i="1" s="1"/>
  <c r="AP488" i="1" s="1"/>
  <c r="AO488" i="1" s="1"/>
  <c r="AN488" i="1" s="1"/>
  <c r="AM488" i="1" s="1"/>
  <c r="AL488" i="1" s="1"/>
  <c r="AJ488" i="1" s="1"/>
  <c r="G480" i="1"/>
  <c r="AU480" i="1"/>
  <c r="AT480" i="1" s="1"/>
  <c r="AS480" i="1" s="1"/>
  <c r="AR480" i="1" s="1"/>
  <c r="AQ480" i="1" s="1"/>
  <c r="AP480" i="1" s="1"/>
  <c r="AO480" i="1" s="1"/>
  <c r="AN480" i="1" s="1"/>
  <c r="AM480" i="1" s="1"/>
  <c r="AL480" i="1" s="1"/>
  <c r="AJ480" i="1" s="1"/>
  <c r="Z66" i="1"/>
  <c r="AU66" i="1"/>
  <c r="AT66" i="1" s="1"/>
  <c r="AS66" i="1" s="1"/>
  <c r="AR66" i="1" s="1"/>
  <c r="AQ66" i="1" s="1"/>
  <c r="AP66" i="1" s="1"/>
  <c r="AO66" i="1" s="1"/>
  <c r="AN66" i="1" s="1"/>
  <c r="AM66" i="1" s="1"/>
  <c r="AL66" i="1" s="1"/>
  <c r="AI66" i="1" s="1"/>
  <c r="E58" i="2"/>
  <c r="F68" i="1"/>
  <c r="F90" i="1"/>
  <c r="AU90" i="1" s="1"/>
  <c r="AT90" i="1" s="1"/>
  <c r="AS90" i="1" s="1"/>
  <c r="AR90" i="1" s="1"/>
  <c r="AQ90" i="1" s="1"/>
  <c r="AP90" i="1" s="1"/>
  <c r="AO90" i="1" s="1"/>
  <c r="AN90" i="1" s="1"/>
  <c r="AM90" i="1" s="1"/>
  <c r="AL90" i="1" s="1"/>
  <c r="AK90" i="1" s="1"/>
  <c r="E79" i="2"/>
  <c r="R271" i="1"/>
  <c r="I196" i="1"/>
  <c r="AU354" i="1"/>
  <c r="AT354" i="1" s="1"/>
  <c r="AS354" i="1" s="1"/>
  <c r="AR354" i="1" s="1"/>
  <c r="AQ354" i="1" s="1"/>
  <c r="AP354" i="1" s="1"/>
  <c r="AO354" i="1" s="1"/>
  <c r="AN354" i="1" s="1"/>
  <c r="AM354" i="1" s="1"/>
  <c r="AL354" i="1" s="1"/>
  <c r="AU210" i="1"/>
  <c r="AT210" i="1" s="1"/>
  <c r="AS210" i="1" s="1"/>
  <c r="AR210" i="1" s="1"/>
  <c r="AQ210" i="1" s="1"/>
  <c r="AP210" i="1" s="1"/>
  <c r="AO210" i="1" s="1"/>
  <c r="AN210" i="1" s="1"/>
  <c r="AM210" i="1" s="1"/>
  <c r="AL210" i="1" s="1"/>
  <c r="AU184" i="1"/>
  <c r="AT184" i="1" s="1"/>
  <c r="AS184" i="1" s="1"/>
  <c r="AR184" i="1" s="1"/>
  <c r="AQ184" i="1" s="1"/>
  <c r="AP184" i="1" s="1"/>
  <c r="AO184" i="1" s="1"/>
  <c r="AN184" i="1" s="1"/>
  <c r="AM184" i="1" s="1"/>
  <c r="AL184" i="1" s="1"/>
  <c r="AI184" i="1" s="1"/>
  <c r="AU436" i="1"/>
  <c r="AT436" i="1" s="1"/>
  <c r="AS436" i="1" s="1"/>
  <c r="AR436" i="1" s="1"/>
  <c r="AQ436" i="1" s="1"/>
  <c r="AP436" i="1" s="1"/>
  <c r="AO436" i="1" s="1"/>
  <c r="AN436" i="1" s="1"/>
  <c r="AM436" i="1" s="1"/>
  <c r="AL436" i="1" s="1"/>
  <c r="AU374" i="1"/>
  <c r="BL3" i="1"/>
  <c r="BL14" i="1"/>
  <c r="AU133" i="1"/>
  <c r="AT133" i="1" s="1"/>
  <c r="AS133" i="1" s="1"/>
  <c r="AR133" i="1" s="1"/>
  <c r="AQ133" i="1" s="1"/>
  <c r="AP133" i="1" s="1"/>
  <c r="AO133" i="1" s="1"/>
  <c r="AN133" i="1" s="1"/>
  <c r="AM133" i="1" s="1"/>
  <c r="AL133" i="1" s="1"/>
  <c r="AU94" i="1"/>
  <c r="AT94" i="1" s="1"/>
  <c r="AS94" i="1" s="1"/>
  <c r="AR94" i="1" s="1"/>
  <c r="AQ94" i="1" s="1"/>
  <c r="AP94" i="1" s="1"/>
  <c r="AO94" i="1" s="1"/>
  <c r="AN94" i="1" s="1"/>
  <c r="AM94" i="1" s="1"/>
  <c r="AL94" i="1" s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BL23" i="1"/>
  <c r="BK23" i="1" s="1"/>
  <c r="BJ23" i="1" s="1"/>
  <c r="BI23" i="1" s="1"/>
  <c r="BH23" i="1" s="1"/>
  <c r="BG23" i="1" s="1"/>
  <c r="BF23" i="1" s="1"/>
  <c r="BE23" i="1" s="1"/>
  <c r="BD23" i="1" s="1"/>
  <c r="BC23" i="1" s="1"/>
  <c r="BL86" i="1"/>
  <c r="BL114" i="1"/>
  <c r="AU430" i="1"/>
  <c r="AT430" i="1" s="1"/>
  <c r="AS430" i="1" s="1"/>
  <c r="AR430" i="1" s="1"/>
  <c r="AQ430" i="1" s="1"/>
  <c r="AP430" i="1" s="1"/>
  <c r="AO430" i="1" s="1"/>
  <c r="AN430" i="1" s="1"/>
  <c r="AM430" i="1" s="1"/>
  <c r="AL430" i="1" s="1"/>
  <c r="AJ430" i="1" s="1"/>
  <c r="BL99" i="1"/>
  <c r="BL85" i="1"/>
  <c r="BK85" i="1" s="1"/>
  <c r="BJ85" i="1" s="1"/>
  <c r="BI85" i="1" s="1"/>
  <c r="BH85" i="1" s="1"/>
  <c r="BG85" i="1" s="1"/>
  <c r="BF85" i="1" s="1"/>
  <c r="BE85" i="1" s="1"/>
  <c r="BD85" i="1" s="1"/>
  <c r="BC85" i="1" s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F220" i="1"/>
  <c r="I220" i="1"/>
  <c r="Z390" i="1"/>
  <c r="G390" i="1"/>
  <c r="F249" i="1"/>
  <c r="AU249" i="1" s="1"/>
  <c r="E223" i="2"/>
  <c r="F245" i="1"/>
  <c r="E219" i="2"/>
  <c r="F241" i="1"/>
  <c r="AU241" i="1" s="1"/>
  <c r="AT241" i="1" s="1"/>
  <c r="AS241" i="1" s="1"/>
  <c r="AR241" i="1" s="1"/>
  <c r="AQ241" i="1" s="1"/>
  <c r="AP241" i="1" s="1"/>
  <c r="AO241" i="1" s="1"/>
  <c r="AN241" i="1" s="1"/>
  <c r="AM241" i="1" s="1"/>
  <c r="AL241" i="1" s="1"/>
  <c r="E216" i="2"/>
  <c r="F237" i="1"/>
  <c r="G237" i="1" s="1"/>
  <c r="E212" i="2"/>
  <c r="F190" i="1"/>
  <c r="AU190" i="1" s="1"/>
  <c r="E179" i="2"/>
  <c r="Z466" i="1"/>
  <c r="AU504" i="1"/>
  <c r="AT504" i="1" s="1"/>
  <c r="AS504" i="1" s="1"/>
  <c r="AR504" i="1" s="1"/>
  <c r="AQ504" i="1" s="1"/>
  <c r="AP504" i="1" s="1"/>
  <c r="AO504" i="1" s="1"/>
  <c r="AN504" i="1" s="1"/>
  <c r="AM504" i="1" s="1"/>
  <c r="AL504" i="1" s="1"/>
  <c r="AJ504" i="1" s="1"/>
  <c r="AU508" i="1"/>
  <c r="AT508" i="1" s="1"/>
  <c r="AS508" i="1" s="1"/>
  <c r="AR508" i="1" s="1"/>
  <c r="AQ508" i="1" s="1"/>
  <c r="AP508" i="1" s="1"/>
  <c r="AO508" i="1" s="1"/>
  <c r="AN508" i="1" s="1"/>
  <c r="AM508" i="1" s="1"/>
  <c r="AL508" i="1" s="1"/>
  <c r="AU481" i="1"/>
  <c r="AT481" i="1" s="1"/>
  <c r="AS481" i="1" s="1"/>
  <c r="AR481" i="1" s="1"/>
  <c r="AQ481" i="1" s="1"/>
  <c r="AP481" i="1" s="1"/>
  <c r="AO481" i="1" s="1"/>
  <c r="AN481" i="1" s="1"/>
  <c r="AM481" i="1" s="1"/>
  <c r="AL481" i="1" s="1"/>
  <c r="R220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BL20" i="1"/>
  <c r="BL25" i="1"/>
  <c r="BK25" i="1" s="1"/>
  <c r="BJ25" i="1" s="1"/>
  <c r="BI25" i="1" s="1"/>
  <c r="BH25" i="1" s="1"/>
  <c r="BG25" i="1" s="1"/>
  <c r="BF25" i="1" s="1"/>
  <c r="BE25" i="1" s="1"/>
  <c r="BD25" i="1" s="1"/>
  <c r="BC25" i="1" s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AU185" i="1"/>
  <c r="AT185" i="1" s="1"/>
  <c r="AS185" i="1" s="1"/>
  <c r="AR185" i="1" s="1"/>
  <c r="AQ185" i="1" s="1"/>
  <c r="AP185" i="1" s="1"/>
  <c r="AO185" i="1" s="1"/>
  <c r="AN185" i="1" s="1"/>
  <c r="AM185" i="1" s="1"/>
  <c r="AL185" i="1" s="1"/>
  <c r="AU142" i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AU220" i="1"/>
  <c r="AT220" i="1" s="1"/>
  <c r="AS220" i="1" s="1"/>
  <c r="AR220" i="1" s="1"/>
  <c r="AQ220" i="1" s="1"/>
  <c r="AP220" i="1" s="1"/>
  <c r="AO220" i="1" s="1"/>
  <c r="AN220" i="1" s="1"/>
  <c r="AM220" i="1" s="1"/>
  <c r="AL220" i="1" s="1"/>
  <c r="AU434" i="1"/>
  <c r="AT434" i="1" s="1"/>
  <c r="AS434" i="1" s="1"/>
  <c r="AR434" i="1" s="1"/>
  <c r="AQ434" i="1" s="1"/>
  <c r="AP434" i="1" s="1"/>
  <c r="AO434" i="1" s="1"/>
  <c r="AN434" i="1" s="1"/>
  <c r="AM434" i="1" s="1"/>
  <c r="AL434" i="1" s="1"/>
  <c r="AJ434" i="1" s="1"/>
  <c r="AU418" i="1"/>
  <c r="AT418" i="1" s="1"/>
  <c r="AS418" i="1" s="1"/>
  <c r="AR418" i="1" s="1"/>
  <c r="AQ418" i="1" s="1"/>
  <c r="AP418" i="1" s="1"/>
  <c r="AO418" i="1" s="1"/>
  <c r="AN418" i="1" s="1"/>
  <c r="AM418" i="1" s="1"/>
  <c r="AL418" i="1" s="1"/>
  <c r="BL101" i="1"/>
  <c r="BK101" i="1" s="1"/>
  <c r="BJ101" i="1" s="1"/>
  <c r="BI101" i="1" s="1"/>
  <c r="BH101" i="1" s="1"/>
  <c r="BG101" i="1" s="1"/>
  <c r="BF101" i="1" s="1"/>
  <c r="BE101" i="1" s="1"/>
  <c r="BD101" i="1" s="1"/>
  <c r="BC101" i="1" s="1"/>
  <c r="BL82" i="1"/>
  <c r="BL48" i="1"/>
  <c r="BK48" i="1" s="1"/>
  <c r="BJ48" i="1" s="1"/>
  <c r="BI48" i="1" s="1"/>
  <c r="BH48" i="1" s="1"/>
  <c r="BG48" i="1" s="1"/>
  <c r="BF48" i="1" s="1"/>
  <c r="BE48" i="1" s="1"/>
  <c r="BD48" i="1" s="1"/>
  <c r="BC48" i="1" s="1"/>
  <c r="BL56" i="1"/>
  <c r="BK56" i="1" s="1"/>
  <c r="BJ56" i="1" s="1"/>
  <c r="BI56" i="1" s="1"/>
  <c r="BH56" i="1" s="1"/>
  <c r="BG56" i="1" s="1"/>
  <c r="BF56" i="1" s="1"/>
  <c r="BE56" i="1" s="1"/>
  <c r="BD56" i="1" s="1"/>
  <c r="BC56" i="1" s="1"/>
  <c r="G188" i="1"/>
  <c r="R188" i="1" s="1"/>
  <c r="Z188" i="1"/>
  <c r="F433" i="1"/>
  <c r="E337" i="2"/>
  <c r="F425" i="1"/>
  <c r="Z425" i="1" s="1"/>
  <c r="E444" i="2"/>
  <c r="F280" i="1"/>
  <c r="AU280" i="1" s="1"/>
  <c r="AT280" i="1" s="1"/>
  <c r="AS280" i="1" s="1"/>
  <c r="AR280" i="1" s="1"/>
  <c r="AQ280" i="1" s="1"/>
  <c r="AP280" i="1" s="1"/>
  <c r="AO280" i="1" s="1"/>
  <c r="AN280" i="1" s="1"/>
  <c r="AM280" i="1" s="1"/>
  <c r="AL280" i="1" s="1"/>
  <c r="E251" i="2"/>
  <c r="F276" i="1"/>
  <c r="AU276" i="1" s="1"/>
  <c r="AT276" i="1" s="1"/>
  <c r="AS276" i="1" s="1"/>
  <c r="AR276" i="1" s="1"/>
  <c r="AQ276" i="1" s="1"/>
  <c r="AP276" i="1" s="1"/>
  <c r="AO276" i="1" s="1"/>
  <c r="AN276" i="1" s="1"/>
  <c r="AM276" i="1" s="1"/>
  <c r="AL276" i="1" s="1"/>
  <c r="E247" i="2"/>
  <c r="F272" i="1"/>
  <c r="AU272" i="1" s="1"/>
  <c r="AT272" i="1" s="1"/>
  <c r="AS272" i="1" s="1"/>
  <c r="AR272" i="1" s="1"/>
  <c r="AQ272" i="1" s="1"/>
  <c r="AP272" i="1" s="1"/>
  <c r="AO272" i="1" s="1"/>
  <c r="AN272" i="1" s="1"/>
  <c r="AM272" i="1" s="1"/>
  <c r="AL272" i="1" s="1"/>
  <c r="E243" i="2"/>
  <c r="F268" i="1"/>
  <c r="E239" i="2"/>
  <c r="F264" i="1"/>
  <c r="AU264" i="1" s="1"/>
  <c r="E236" i="2"/>
  <c r="G142" i="1"/>
  <c r="Z142" i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BL84" i="1"/>
  <c r="BL79" i="1"/>
  <c r="BK79" i="1" s="1"/>
  <c r="BJ79" i="1" s="1"/>
  <c r="BI79" i="1" s="1"/>
  <c r="BH79" i="1" s="1"/>
  <c r="BG79" i="1" s="1"/>
  <c r="BF79" i="1" s="1"/>
  <c r="BE79" i="1" s="1"/>
  <c r="BD79" i="1" s="1"/>
  <c r="BC79" i="1" s="1"/>
  <c r="BA79" i="1" s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I107" i="1" s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I113" i="1" s="1"/>
  <c r="BL60" i="1"/>
  <c r="AU335" i="1"/>
  <c r="AT335" i="1" s="1"/>
  <c r="AS335" i="1" s="1"/>
  <c r="AR335" i="1" s="1"/>
  <c r="AQ335" i="1" s="1"/>
  <c r="AP335" i="1" s="1"/>
  <c r="AO335" i="1" s="1"/>
  <c r="AN335" i="1" s="1"/>
  <c r="AM335" i="1" s="1"/>
  <c r="AL335" i="1" s="1"/>
  <c r="AJ335" i="1" s="1"/>
  <c r="BL110" i="1"/>
  <c r="BK110" i="1" s="1"/>
  <c r="BJ110" i="1" s="1"/>
  <c r="BI110" i="1" s="1"/>
  <c r="BH110" i="1" s="1"/>
  <c r="BG110" i="1" s="1"/>
  <c r="BF110" i="1" s="1"/>
  <c r="BE110" i="1" s="1"/>
  <c r="BD110" i="1" s="1"/>
  <c r="BC110" i="1" s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U271" i="1"/>
  <c r="AT271" i="1" s="1"/>
  <c r="AS271" i="1" s="1"/>
  <c r="AR271" i="1" s="1"/>
  <c r="AQ271" i="1" s="1"/>
  <c r="AP271" i="1" s="1"/>
  <c r="AO271" i="1" s="1"/>
  <c r="AN271" i="1" s="1"/>
  <c r="AM271" i="1" s="1"/>
  <c r="AL271" i="1" s="1"/>
  <c r="BL93" i="1"/>
  <c r="BK93" i="1" s="1"/>
  <c r="BJ93" i="1" s="1"/>
  <c r="BI93" i="1" s="1"/>
  <c r="BH93" i="1" s="1"/>
  <c r="BG93" i="1" s="1"/>
  <c r="BF93" i="1" s="1"/>
  <c r="BE93" i="1" s="1"/>
  <c r="BD93" i="1" s="1"/>
  <c r="BC93" i="1" s="1"/>
  <c r="AU393" i="1"/>
  <c r="AT393" i="1" s="1"/>
  <c r="AS393" i="1" s="1"/>
  <c r="AR393" i="1" s="1"/>
  <c r="AQ393" i="1" s="1"/>
  <c r="AP393" i="1" s="1"/>
  <c r="AO393" i="1" s="1"/>
  <c r="AN393" i="1" s="1"/>
  <c r="AM393" i="1" s="1"/>
  <c r="AL393" i="1" s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BL115" i="1"/>
  <c r="AU387" i="1"/>
  <c r="AT387" i="1" s="1"/>
  <c r="AS387" i="1" s="1"/>
  <c r="AR387" i="1" s="1"/>
  <c r="AQ387" i="1" s="1"/>
  <c r="AP387" i="1" s="1"/>
  <c r="AO387" i="1" s="1"/>
  <c r="AN387" i="1" s="1"/>
  <c r="AM387" i="1" s="1"/>
  <c r="AL387" i="1" s="1"/>
  <c r="AI387" i="1" s="1"/>
  <c r="BL112" i="1"/>
  <c r="BK112" i="1" s="1"/>
  <c r="BJ112" i="1" s="1"/>
  <c r="BI112" i="1" s="1"/>
  <c r="BH112" i="1" s="1"/>
  <c r="BG112" i="1" s="1"/>
  <c r="BF112" i="1" s="1"/>
  <c r="BE112" i="1" s="1"/>
  <c r="BD112" i="1" s="1"/>
  <c r="BC112" i="1" s="1"/>
  <c r="BB112" i="1" s="1"/>
  <c r="BL122" i="1"/>
  <c r="BK122" i="1" s="1"/>
  <c r="BJ122" i="1" s="1"/>
  <c r="BI122" i="1" s="1"/>
  <c r="BH122" i="1" s="1"/>
  <c r="BG122" i="1" s="1"/>
  <c r="BF122" i="1" s="1"/>
  <c r="BE122" i="1" s="1"/>
  <c r="BD122" i="1" s="1"/>
  <c r="BC122" i="1" s="1"/>
  <c r="AU150" i="1"/>
  <c r="AT150" i="1" s="1"/>
  <c r="AS150" i="1" s="1"/>
  <c r="AR150" i="1" s="1"/>
  <c r="AQ150" i="1" s="1"/>
  <c r="AP150" i="1" s="1"/>
  <c r="AO150" i="1" s="1"/>
  <c r="AN150" i="1" s="1"/>
  <c r="AM150" i="1" s="1"/>
  <c r="AL150" i="1" s="1"/>
  <c r="AU162" i="1"/>
  <c r="AT162" i="1" s="1"/>
  <c r="AS162" i="1" s="1"/>
  <c r="AR162" i="1" s="1"/>
  <c r="AQ162" i="1" s="1"/>
  <c r="AP162" i="1" s="1"/>
  <c r="AO162" i="1" s="1"/>
  <c r="AN162" i="1" s="1"/>
  <c r="AM162" i="1" s="1"/>
  <c r="AL162" i="1" s="1"/>
  <c r="AU409" i="1"/>
  <c r="AT409" i="1" s="1"/>
  <c r="AS409" i="1" s="1"/>
  <c r="AR409" i="1" s="1"/>
  <c r="AQ409" i="1" s="1"/>
  <c r="AP409" i="1" s="1"/>
  <c r="AO409" i="1" s="1"/>
  <c r="AN409" i="1" s="1"/>
  <c r="AM409" i="1" s="1"/>
  <c r="AL409" i="1" s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U212" i="1"/>
  <c r="AT212" i="1" s="1"/>
  <c r="AS212" i="1" s="1"/>
  <c r="AR212" i="1" s="1"/>
  <c r="AQ212" i="1" s="1"/>
  <c r="AP212" i="1" s="1"/>
  <c r="AO212" i="1" s="1"/>
  <c r="AN212" i="1" s="1"/>
  <c r="AM212" i="1" s="1"/>
  <c r="AL212" i="1" s="1"/>
  <c r="AU41" i="1"/>
  <c r="AU453" i="1"/>
  <c r="AT453" i="1" s="1"/>
  <c r="AS453" i="1" s="1"/>
  <c r="AR453" i="1" s="1"/>
  <c r="AQ453" i="1" s="1"/>
  <c r="AP453" i="1" s="1"/>
  <c r="AO453" i="1" s="1"/>
  <c r="AN453" i="1" s="1"/>
  <c r="AM453" i="1" s="1"/>
  <c r="AL453" i="1" s="1"/>
  <c r="AU415" i="1"/>
  <c r="AT415" i="1" s="1"/>
  <c r="AS415" i="1" s="1"/>
  <c r="AR415" i="1" s="1"/>
  <c r="AQ415" i="1" s="1"/>
  <c r="AP415" i="1" s="1"/>
  <c r="AO415" i="1" s="1"/>
  <c r="AN415" i="1" s="1"/>
  <c r="AM415" i="1" s="1"/>
  <c r="AL415" i="1" s="1"/>
  <c r="BL2" i="1"/>
  <c r="BK2" i="1" s="1"/>
  <c r="BJ2" i="1" s="1"/>
  <c r="BI2" i="1" s="1"/>
  <c r="BH2" i="1" s="1"/>
  <c r="BG2" i="1" s="1"/>
  <c r="BF2" i="1" s="1"/>
  <c r="BE2" i="1" s="1"/>
  <c r="BD2" i="1" s="1"/>
  <c r="BC2" i="1" s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BL8" i="1"/>
  <c r="BL17" i="1"/>
  <c r="AU136" i="1"/>
  <c r="AT136" i="1" s="1"/>
  <c r="AS136" i="1" s="1"/>
  <c r="AR136" i="1" s="1"/>
  <c r="AQ136" i="1" s="1"/>
  <c r="AP136" i="1" s="1"/>
  <c r="AO136" i="1" s="1"/>
  <c r="AN136" i="1" s="1"/>
  <c r="AM136" i="1" s="1"/>
  <c r="AL136" i="1" s="1"/>
  <c r="AU371" i="1"/>
  <c r="AT371" i="1" s="1"/>
  <c r="AS371" i="1" s="1"/>
  <c r="AR371" i="1" s="1"/>
  <c r="AQ371" i="1" s="1"/>
  <c r="AP371" i="1" s="1"/>
  <c r="AO371" i="1" s="1"/>
  <c r="AN371" i="1" s="1"/>
  <c r="AM371" i="1" s="1"/>
  <c r="AL371" i="1" s="1"/>
  <c r="AU520" i="1"/>
  <c r="AT520" i="1" s="1"/>
  <c r="AS520" i="1" s="1"/>
  <c r="AR520" i="1" s="1"/>
  <c r="AQ520" i="1" s="1"/>
  <c r="AP520" i="1" s="1"/>
  <c r="AO520" i="1" s="1"/>
  <c r="AN520" i="1" s="1"/>
  <c r="AM520" i="1" s="1"/>
  <c r="AL520" i="1" s="1"/>
  <c r="BL50" i="1"/>
  <c r="BK50" i="1" s="1"/>
  <c r="BL36" i="1"/>
  <c r="BK36" i="1" s="1"/>
  <c r="BJ36" i="1" s="1"/>
  <c r="BI36" i="1" s="1"/>
  <c r="BH36" i="1" s="1"/>
  <c r="BG36" i="1" s="1"/>
  <c r="BF36" i="1" s="1"/>
  <c r="BE36" i="1" s="1"/>
  <c r="BD36" i="1" s="1"/>
  <c r="BC36" i="1" s="1"/>
  <c r="BB36" i="1" s="1"/>
  <c r="BL64" i="1"/>
  <c r="BK64" i="1" s="1"/>
  <c r="BJ64" i="1" s="1"/>
  <c r="BI64" i="1" s="1"/>
  <c r="BH64" i="1" s="1"/>
  <c r="BG64" i="1" s="1"/>
  <c r="BF64" i="1" s="1"/>
  <c r="BE64" i="1" s="1"/>
  <c r="BD64" i="1" s="1"/>
  <c r="BC64" i="1" s="1"/>
  <c r="BL26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BL92" i="1"/>
  <c r="BK92" i="1" s="1"/>
  <c r="BJ92" i="1" s="1"/>
  <c r="BI92" i="1" s="1"/>
  <c r="BH92" i="1" s="1"/>
  <c r="BG92" i="1" s="1"/>
  <c r="BF92" i="1" s="1"/>
  <c r="BE92" i="1" s="1"/>
  <c r="BD92" i="1" s="1"/>
  <c r="BC92" i="1" s="1"/>
  <c r="AU81" i="1"/>
  <c r="AT81" i="1" s="1"/>
  <c r="AS81" i="1" s="1"/>
  <c r="AR81" i="1" s="1"/>
  <c r="AQ81" i="1" s="1"/>
  <c r="AP81" i="1" s="1"/>
  <c r="AO81" i="1" s="1"/>
  <c r="AN81" i="1" s="1"/>
  <c r="AM81" i="1" s="1"/>
  <c r="AL81" i="1" s="1"/>
  <c r="BL123" i="1"/>
  <c r="BL120" i="1"/>
  <c r="AU38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AU420" i="1"/>
  <c r="AT420" i="1" s="1"/>
  <c r="AS420" i="1" s="1"/>
  <c r="AR420" i="1" s="1"/>
  <c r="AQ420" i="1" s="1"/>
  <c r="AP420" i="1" s="1"/>
  <c r="AO420" i="1" s="1"/>
  <c r="AN420" i="1" s="1"/>
  <c r="AM420" i="1" s="1"/>
  <c r="AL420" i="1" s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BL43" i="1"/>
  <c r="BL113" i="1"/>
  <c r="BK113" i="1" s="1"/>
  <c r="BJ113" i="1" s="1"/>
  <c r="BI113" i="1" s="1"/>
  <c r="BH113" i="1" s="1"/>
  <c r="BG113" i="1" s="1"/>
  <c r="BF113" i="1" s="1"/>
  <c r="BE113" i="1" s="1"/>
  <c r="BD113" i="1" s="1"/>
  <c r="BC113" i="1" s="1"/>
  <c r="AU331" i="1"/>
  <c r="AT331" i="1" s="1"/>
  <c r="AS331" i="1" s="1"/>
  <c r="AR331" i="1" s="1"/>
  <c r="AQ331" i="1" s="1"/>
  <c r="AP331" i="1" s="1"/>
  <c r="AO331" i="1" s="1"/>
  <c r="AN331" i="1" s="1"/>
  <c r="AM331" i="1" s="1"/>
  <c r="AL331" i="1" s="1"/>
  <c r="AJ331" i="1" s="1"/>
  <c r="AU378" i="1"/>
  <c r="AT378" i="1" s="1"/>
  <c r="AS378" i="1" s="1"/>
  <c r="AR378" i="1" s="1"/>
  <c r="AQ378" i="1" s="1"/>
  <c r="AP378" i="1" s="1"/>
  <c r="AO378" i="1" s="1"/>
  <c r="AN378" i="1" s="1"/>
  <c r="AM378" i="1" s="1"/>
  <c r="AL378" i="1" s="1"/>
  <c r="AI378" i="1" s="1"/>
  <c r="BL118" i="1"/>
  <c r="AU189" i="1"/>
  <c r="AU252" i="1"/>
  <c r="AT252" i="1" s="1"/>
  <c r="AS252" i="1" s="1"/>
  <c r="AR252" i="1" s="1"/>
  <c r="AQ252" i="1" s="1"/>
  <c r="AP252" i="1" s="1"/>
  <c r="AO252" i="1" s="1"/>
  <c r="AN252" i="1" s="1"/>
  <c r="AM252" i="1" s="1"/>
  <c r="AL252" i="1" s="1"/>
  <c r="AJ252" i="1" s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AU362" i="1"/>
  <c r="AT362" i="1" s="1"/>
  <c r="AS362" i="1" s="1"/>
  <c r="AR362" i="1" s="1"/>
  <c r="AQ362" i="1" s="1"/>
  <c r="AP362" i="1" s="1"/>
  <c r="AO362" i="1" s="1"/>
  <c r="AN362" i="1" s="1"/>
  <c r="AM362" i="1" s="1"/>
  <c r="AL362" i="1" s="1"/>
  <c r="AU224" i="1"/>
  <c r="AT224" i="1" s="1"/>
  <c r="AS224" i="1" s="1"/>
  <c r="AR224" i="1" s="1"/>
  <c r="AQ224" i="1" s="1"/>
  <c r="AP224" i="1" s="1"/>
  <c r="AO224" i="1" s="1"/>
  <c r="AN224" i="1" s="1"/>
  <c r="AM224" i="1" s="1"/>
  <c r="AL224" i="1" s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AK111" i="1" s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J106" i="1" s="1"/>
  <c r="AU526" i="1"/>
  <c r="AT526" i="1" s="1"/>
  <c r="AS526" i="1" s="1"/>
  <c r="AR526" i="1" s="1"/>
  <c r="AQ526" i="1" s="1"/>
  <c r="AP526" i="1" s="1"/>
  <c r="AO526" i="1" s="1"/>
  <c r="AN526" i="1" s="1"/>
  <c r="AM526" i="1" s="1"/>
  <c r="AL526" i="1" s="1"/>
  <c r="BL51" i="1"/>
  <c r="BK51" i="1" s="1"/>
  <c r="BJ51" i="1" s="1"/>
  <c r="BI51" i="1" s="1"/>
  <c r="BH51" i="1" s="1"/>
  <c r="BG51" i="1" s="1"/>
  <c r="BF51" i="1" s="1"/>
  <c r="BE51" i="1" s="1"/>
  <c r="BD51" i="1" s="1"/>
  <c r="BC51" i="1" s="1"/>
  <c r="BL107" i="1"/>
  <c r="BK107" i="1" s="1"/>
  <c r="BJ107" i="1" s="1"/>
  <c r="BI107" i="1" s="1"/>
  <c r="BH107" i="1" s="1"/>
  <c r="BG107" i="1" s="1"/>
  <c r="BF107" i="1" s="1"/>
  <c r="BE107" i="1" s="1"/>
  <c r="BD107" i="1" s="1"/>
  <c r="BC107" i="1" s="1"/>
  <c r="BL125" i="1"/>
  <c r="BK125" i="1" s="1"/>
  <c r="BJ125" i="1" s="1"/>
  <c r="BI125" i="1" s="1"/>
  <c r="BH125" i="1" s="1"/>
  <c r="BG125" i="1" s="1"/>
  <c r="BF125" i="1" s="1"/>
  <c r="BE125" i="1" s="1"/>
  <c r="BD125" i="1" s="1"/>
  <c r="BC125" i="1" s="1"/>
  <c r="BL89" i="1"/>
  <c r="BK89" i="1" s="1"/>
  <c r="BJ89" i="1" s="1"/>
  <c r="BI89" i="1" s="1"/>
  <c r="BH89" i="1" s="1"/>
  <c r="BG89" i="1" s="1"/>
  <c r="BF89" i="1" s="1"/>
  <c r="BE89" i="1" s="1"/>
  <c r="BD89" i="1" s="1"/>
  <c r="BC89" i="1" s="1"/>
  <c r="BL102" i="1"/>
  <c r="BL73" i="1"/>
  <c r="AU385" i="1"/>
  <c r="AT385" i="1" s="1"/>
  <c r="AS385" i="1" s="1"/>
  <c r="AR385" i="1" s="1"/>
  <c r="AQ385" i="1" s="1"/>
  <c r="AP385" i="1" s="1"/>
  <c r="AO385" i="1" s="1"/>
  <c r="AN385" i="1" s="1"/>
  <c r="AM385" i="1" s="1"/>
  <c r="AL385" i="1" s="1"/>
  <c r="AK385" i="1" s="1"/>
  <c r="AU318" i="1"/>
  <c r="AT318" i="1" s="1"/>
  <c r="AS318" i="1" s="1"/>
  <c r="AR318" i="1" s="1"/>
  <c r="AQ318" i="1" s="1"/>
  <c r="AP318" i="1" s="1"/>
  <c r="AO318" i="1" s="1"/>
  <c r="AN318" i="1" s="1"/>
  <c r="AM318" i="1" s="1"/>
  <c r="AL318" i="1" s="1"/>
  <c r="AU291" i="1"/>
  <c r="AU63" i="1"/>
  <c r="AT63" i="1" s="1"/>
  <c r="AS63" i="1" s="1"/>
  <c r="AR63" i="1" s="1"/>
  <c r="AQ63" i="1" s="1"/>
  <c r="AP63" i="1" s="1"/>
  <c r="AO63" i="1" s="1"/>
  <c r="AN63" i="1" s="1"/>
  <c r="AM63" i="1" s="1"/>
  <c r="AL63" i="1" s="1"/>
  <c r="BL30" i="1"/>
  <c r="BK30" i="1" s="1"/>
  <c r="BJ30" i="1" s="1"/>
  <c r="BI30" i="1" s="1"/>
  <c r="BH30" i="1" s="1"/>
  <c r="BG30" i="1" s="1"/>
  <c r="BF30" i="1" s="1"/>
  <c r="BE30" i="1" s="1"/>
  <c r="BD30" i="1" s="1"/>
  <c r="BC30" i="1" s="1"/>
  <c r="BA30" i="1" s="1"/>
  <c r="AU295" i="1"/>
  <c r="AT295" i="1" s="1"/>
  <c r="AS295" i="1" s="1"/>
  <c r="AR295" i="1" s="1"/>
  <c r="AQ295" i="1" s="1"/>
  <c r="AP295" i="1" s="1"/>
  <c r="AO295" i="1" s="1"/>
  <c r="AN295" i="1" s="1"/>
  <c r="AM295" i="1" s="1"/>
  <c r="AL295" i="1" s="1"/>
  <c r="BL95" i="1"/>
  <c r="BK95" i="1" s="1"/>
  <c r="BJ95" i="1" s="1"/>
  <c r="BI95" i="1" s="1"/>
  <c r="BH95" i="1" s="1"/>
  <c r="BG95" i="1" s="1"/>
  <c r="BF95" i="1" s="1"/>
  <c r="BE95" i="1" s="1"/>
  <c r="BD95" i="1" s="1"/>
  <c r="BC95" i="1" s="1"/>
  <c r="BL66" i="1"/>
  <c r="AU126" i="1"/>
  <c r="AT126" i="1" s="1"/>
  <c r="AS126" i="1" s="1"/>
  <c r="AR126" i="1" s="1"/>
  <c r="AQ126" i="1" s="1"/>
  <c r="AP126" i="1" s="1"/>
  <c r="AO126" i="1" s="1"/>
  <c r="AN126" i="1" s="1"/>
  <c r="AM126" i="1" s="1"/>
  <c r="AL126" i="1" s="1"/>
  <c r="AK126" i="1" s="1"/>
  <c r="AU394" i="1"/>
  <c r="AT394" i="1" s="1"/>
  <c r="AS394" i="1" s="1"/>
  <c r="AR394" i="1" s="1"/>
  <c r="AQ394" i="1" s="1"/>
  <c r="AP394" i="1" s="1"/>
  <c r="AO394" i="1" s="1"/>
  <c r="AN394" i="1" s="1"/>
  <c r="AM394" i="1" s="1"/>
  <c r="AL394" i="1" s="1"/>
  <c r="AU204" i="1"/>
  <c r="AT204" i="1" s="1"/>
  <c r="AS204" i="1" s="1"/>
  <c r="AR204" i="1" s="1"/>
  <c r="AQ204" i="1" s="1"/>
  <c r="AP204" i="1" s="1"/>
  <c r="AO204" i="1" s="1"/>
  <c r="AN204" i="1" s="1"/>
  <c r="AM204" i="1" s="1"/>
  <c r="AL204" i="1" s="1"/>
  <c r="AU218" i="1"/>
  <c r="AT218" i="1" s="1"/>
  <c r="AS218" i="1" s="1"/>
  <c r="AR218" i="1" s="1"/>
  <c r="AQ218" i="1" s="1"/>
  <c r="AP218" i="1" s="1"/>
  <c r="AO218" i="1" s="1"/>
  <c r="AN218" i="1" s="1"/>
  <c r="AM218" i="1" s="1"/>
  <c r="AL218" i="1" s="1"/>
  <c r="AI218" i="1" s="1"/>
  <c r="BL19" i="1"/>
  <c r="BL126" i="1"/>
  <c r="BL97" i="1"/>
  <c r="BL103" i="1"/>
  <c r="BK103" i="1" s="1"/>
  <c r="BJ103" i="1" s="1"/>
  <c r="BI103" i="1" s="1"/>
  <c r="BH103" i="1" s="1"/>
  <c r="BG103" i="1" s="1"/>
  <c r="BF103" i="1" s="1"/>
  <c r="BE103" i="1" s="1"/>
  <c r="BD103" i="1" s="1"/>
  <c r="BC103" i="1" s="1"/>
  <c r="BL77" i="1"/>
  <c r="BL31" i="1"/>
  <c r="AU401" i="1"/>
  <c r="AT401" i="1" s="1"/>
  <c r="AS401" i="1" s="1"/>
  <c r="AR401" i="1" s="1"/>
  <c r="AQ401" i="1" s="1"/>
  <c r="AP401" i="1" s="1"/>
  <c r="AO401" i="1" s="1"/>
  <c r="AN401" i="1" s="1"/>
  <c r="AM401" i="1" s="1"/>
  <c r="AL401" i="1" s="1"/>
  <c r="AK401" i="1" s="1"/>
  <c r="AU327" i="1"/>
  <c r="AU311" i="1"/>
  <c r="AT311" i="1" s="1"/>
  <c r="AS311" i="1" s="1"/>
  <c r="AR311" i="1" s="1"/>
  <c r="AQ311" i="1" s="1"/>
  <c r="AP311" i="1" s="1"/>
  <c r="AO311" i="1" s="1"/>
  <c r="AN311" i="1" s="1"/>
  <c r="AM311" i="1" s="1"/>
  <c r="AL311" i="1" s="1"/>
  <c r="BL76" i="1"/>
  <c r="BL78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BL109" i="1"/>
  <c r="BL75" i="1"/>
  <c r="AU296" i="1"/>
  <c r="AT296" i="1" s="1"/>
  <c r="AS296" i="1" s="1"/>
  <c r="AR296" i="1" s="1"/>
  <c r="AQ296" i="1" s="1"/>
  <c r="AP296" i="1" s="1"/>
  <c r="AO296" i="1" s="1"/>
  <c r="AN296" i="1" s="1"/>
  <c r="AM296" i="1" s="1"/>
  <c r="AL296" i="1" s="1"/>
  <c r="AU259" i="1"/>
  <c r="AT259" i="1" s="1"/>
  <c r="AS259" i="1" s="1"/>
  <c r="AR259" i="1" s="1"/>
  <c r="AQ259" i="1" s="1"/>
  <c r="AP259" i="1" s="1"/>
  <c r="AO259" i="1" s="1"/>
  <c r="AN259" i="1" s="1"/>
  <c r="AM259" i="1" s="1"/>
  <c r="AL259" i="1" s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170" i="1"/>
  <c r="AT170" i="1" s="1"/>
  <c r="AS170" i="1" s="1"/>
  <c r="AR170" i="1" s="1"/>
  <c r="AQ170" i="1" s="1"/>
  <c r="AP170" i="1" s="1"/>
  <c r="AO170" i="1" s="1"/>
  <c r="AN170" i="1" s="1"/>
  <c r="AM170" i="1" s="1"/>
  <c r="AL170" i="1" s="1"/>
  <c r="AI170" i="1" s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AU186" i="1"/>
  <c r="AU455" i="1"/>
  <c r="AT455" i="1" s="1"/>
  <c r="AS455" i="1" s="1"/>
  <c r="AR455" i="1" s="1"/>
  <c r="AQ455" i="1" s="1"/>
  <c r="AP455" i="1" s="1"/>
  <c r="AO455" i="1" s="1"/>
  <c r="AN455" i="1" s="1"/>
  <c r="AM455" i="1" s="1"/>
  <c r="AL455" i="1" s="1"/>
  <c r="AU406" i="1"/>
  <c r="AT406" i="1" s="1"/>
  <c r="AS406" i="1" s="1"/>
  <c r="AR406" i="1" s="1"/>
  <c r="AQ406" i="1" s="1"/>
  <c r="AP406" i="1" s="1"/>
  <c r="AO406" i="1" s="1"/>
  <c r="AN406" i="1" s="1"/>
  <c r="AM406" i="1" s="1"/>
  <c r="AL406" i="1" s="1"/>
  <c r="AU182" i="1"/>
  <c r="AT182" i="1" s="1"/>
  <c r="AS182" i="1" s="1"/>
  <c r="AR182" i="1" s="1"/>
  <c r="AQ182" i="1" s="1"/>
  <c r="AP182" i="1" s="1"/>
  <c r="AO182" i="1" s="1"/>
  <c r="AN182" i="1" s="1"/>
  <c r="AM182" i="1" s="1"/>
  <c r="AL182" i="1" s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AJ222" i="1" s="1"/>
  <c r="AU248" i="1"/>
  <c r="AT248" i="1" s="1"/>
  <c r="AS248" i="1" s="1"/>
  <c r="AR248" i="1" s="1"/>
  <c r="AQ248" i="1" s="1"/>
  <c r="AP248" i="1" s="1"/>
  <c r="AO248" i="1" s="1"/>
  <c r="AN248" i="1" s="1"/>
  <c r="AM248" i="1" s="1"/>
  <c r="AL248" i="1" s="1"/>
  <c r="AU129" i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BL15" i="1"/>
  <c r="BL13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21" i="1"/>
  <c r="BK21" i="1" s="1"/>
  <c r="BJ21" i="1" s="1"/>
  <c r="BI21" i="1" s="1"/>
  <c r="BH21" i="1" s="1"/>
  <c r="BG21" i="1" s="1"/>
  <c r="BF21" i="1" s="1"/>
  <c r="BE21" i="1" s="1"/>
  <c r="BD21" i="1" s="1"/>
  <c r="BC21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156" i="1"/>
  <c r="AT156" i="1" s="1"/>
  <c r="AS156" i="1" s="1"/>
  <c r="AR156" i="1" s="1"/>
  <c r="AQ156" i="1" s="1"/>
  <c r="AP156" i="1" s="1"/>
  <c r="AO156" i="1" s="1"/>
  <c r="AN156" i="1" s="1"/>
  <c r="AM156" i="1" s="1"/>
  <c r="AL156" i="1" s="1"/>
  <c r="AU325" i="1"/>
  <c r="AU261" i="1"/>
  <c r="AT261" i="1" s="1"/>
  <c r="AS261" i="1" s="1"/>
  <c r="AR261" i="1" s="1"/>
  <c r="AQ261" i="1" s="1"/>
  <c r="AP261" i="1" s="1"/>
  <c r="AO261" i="1" s="1"/>
  <c r="AN261" i="1" s="1"/>
  <c r="AM261" i="1" s="1"/>
  <c r="AL261" i="1" s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U475" i="1"/>
  <c r="AT475" i="1" s="1"/>
  <c r="AS475" i="1" s="1"/>
  <c r="AR475" i="1" s="1"/>
  <c r="AQ475" i="1" s="1"/>
  <c r="AP475" i="1" s="1"/>
  <c r="AO475" i="1" s="1"/>
  <c r="AN475" i="1" s="1"/>
  <c r="AM475" i="1" s="1"/>
  <c r="AL475" i="1" s="1"/>
  <c r="AU507" i="1"/>
  <c r="AT507" i="1" s="1"/>
  <c r="AS507" i="1" s="1"/>
  <c r="AR507" i="1" s="1"/>
  <c r="AQ507" i="1" s="1"/>
  <c r="AP507" i="1" s="1"/>
  <c r="AO507" i="1" s="1"/>
  <c r="AN507" i="1" s="1"/>
  <c r="AM507" i="1" s="1"/>
  <c r="AL507" i="1" s="1"/>
  <c r="AU489" i="1"/>
  <c r="AT489" i="1" s="1"/>
  <c r="AS489" i="1" s="1"/>
  <c r="AR489" i="1" s="1"/>
  <c r="AQ489" i="1" s="1"/>
  <c r="AP489" i="1" s="1"/>
  <c r="AO489" i="1" s="1"/>
  <c r="AN489" i="1" s="1"/>
  <c r="AM489" i="1" s="1"/>
  <c r="AL489" i="1" s="1"/>
  <c r="AU92" i="1"/>
  <c r="AT92" i="1" s="1"/>
  <c r="AS92" i="1" s="1"/>
  <c r="AR92" i="1" s="1"/>
  <c r="AQ92" i="1" s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BL53" i="1"/>
  <c r="BL42" i="1"/>
  <c r="BL38" i="1"/>
  <c r="BL127" i="1"/>
  <c r="BL98" i="1"/>
  <c r="AU105" i="1"/>
  <c r="AT105" i="1" s="1"/>
  <c r="AS105" i="1" s="1"/>
  <c r="AR105" i="1" s="1"/>
  <c r="AQ105" i="1" s="1"/>
  <c r="AP105" i="1" s="1"/>
  <c r="AO105" i="1" s="1"/>
  <c r="AN105" i="1" s="1"/>
  <c r="AM105" i="1" s="1"/>
  <c r="AL105" i="1" s="1"/>
  <c r="BL94" i="1"/>
  <c r="BK94" i="1" s="1"/>
  <c r="BJ94" i="1" s="1"/>
  <c r="BI94" i="1" s="1"/>
  <c r="BH94" i="1" s="1"/>
  <c r="BG94" i="1" s="1"/>
  <c r="BF94" i="1" s="1"/>
  <c r="BE94" i="1" s="1"/>
  <c r="BD94" i="1" s="1"/>
  <c r="BC94" i="1" s="1"/>
  <c r="BB94" i="1" s="1"/>
  <c r="AU45" i="1"/>
  <c r="AT45" i="1" s="1"/>
  <c r="AS45" i="1" s="1"/>
  <c r="AR45" i="1" s="1"/>
  <c r="AQ45" i="1" s="1"/>
  <c r="AP45" i="1" s="1"/>
  <c r="AO45" i="1" s="1"/>
  <c r="AN45" i="1" s="1"/>
  <c r="AM45" i="1" s="1"/>
  <c r="AL45" i="1" s="1"/>
  <c r="AI45" i="1" s="1"/>
  <c r="AU442" i="1"/>
  <c r="AT442" i="1" s="1"/>
  <c r="AS442" i="1" s="1"/>
  <c r="AR442" i="1" s="1"/>
  <c r="AQ442" i="1" s="1"/>
  <c r="AP442" i="1" s="1"/>
  <c r="AO442" i="1" s="1"/>
  <c r="AN442" i="1" s="1"/>
  <c r="AM442" i="1" s="1"/>
  <c r="AL442" i="1" s="1"/>
  <c r="BL87" i="1"/>
  <c r="BK87" i="1" s="1"/>
  <c r="BJ87" i="1" s="1"/>
  <c r="BI87" i="1" s="1"/>
  <c r="BH87" i="1" s="1"/>
  <c r="BG87" i="1" s="1"/>
  <c r="BF87" i="1" s="1"/>
  <c r="BE87" i="1" s="1"/>
  <c r="BD87" i="1" s="1"/>
  <c r="BC87" i="1" s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BL81" i="1"/>
  <c r="BL83" i="1"/>
  <c r="BK83" i="1" s="1"/>
  <c r="BJ83" i="1" s="1"/>
  <c r="BI83" i="1" s="1"/>
  <c r="BH83" i="1" s="1"/>
  <c r="BG83" i="1" s="1"/>
  <c r="BF83" i="1" s="1"/>
  <c r="BE83" i="1" s="1"/>
  <c r="BD83" i="1" s="1"/>
  <c r="BC83" i="1" s="1"/>
  <c r="AU427" i="1"/>
  <c r="AT427" i="1" s="1"/>
  <c r="AS427" i="1" s="1"/>
  <c r="AR427" i="1" s="1"/>
  <c r="AQ427" i="1" s="1"/>
  <c r="AP427" i="1" s="1"/>
  <c r="AO427" i="1" s="1"/>
  <c r="AN427" i="1" s="1"/>
  <c r="AM427" i="1" s="1"/>
  <c r="AL427" i="1" s="1"/>
  <c r="BL80" i="1"/>
  <c r="AU377" i="1"/>
  <c r="AT377" i="1" s="1"/>
  <c r="AS377" i="1" s="1"/>
  <c r="AR377" i="1" s="1"/>
  <c r="AQ377" i="1" s="1"/>
  <c r="AP377" i="1" s="1"/>
  <c r="AO377" i="1" s="1"/>
  <c r="AN377" i="1" s="1"/>
  <c r="AM377" i="1" s="1"/>
  <c r="AL377" i="1" s="1"/>
  <c r="AU239" i="1"/>
  <c r="AT239" i="1" s="1"/>
  <c r="AS239" i="1" s="1"/>
  <c r="AR239" i="1" s="1"/>
  <c r="AQ239" i="1" s="1"/>
  <c r="AP239" i="1" s="1"/>
  <c r="AO239" i="1" s="1"/>
  <c r="AN239" i="1" s="1"/>
  <c r="AM239" i="1" s="1"/>
  <c r="AL239" i="1" s="1"/>
  <c r="AU447" i="1"/>
  <c r="AU205" i="1"/>
  <c r="AT205" i="1" s="1"/>
  <c r="AS205" i="1" s="1"/>
  <c r="AR205" i="1" s="1"/>
  <c r="AQ205" i="1" s="1"/>
  <c r="AP205" i="1" s="1"/>
  <c r="AO205" i="1" s="1"/>
  <c r="AN205" i="1" s="1"/>
  <c r="AM205" i="1" s="1"/>
  <c r="AL205" i="1" s="1"/>
  <c r="AU317" i="1"/>
  <c r="AU376" i="1"/>
  <c r="AT376" i="1" s="1"/>
  <c r="AS376" i="1" s="1"/>
  <c r="AR376" i="1" s="1"/>
  <c r="AQ376" i="1" s="1"/>
  <c r="AP376" i="1" s="1"/>
  <c r="AO376" i="1" s="1"/>
  <c r="AN376" i="1" s="1"/>
  <c r="AM376" i="1" s="1"/>
  <c r="AL376" i="1" s="1"/>
  <c r="AU178" i="1"/>
  <c r="AU356" i="1"/>
  <c r="AU308" i="1"/>
  <c r="AT308" i="1" s="1"/>
  <c r="AS308" i="1" s="1"/>
  <c r="AR308" i="1" s="1"/>
  <c r="AQ308" i="1" s="1"/>
  <c r="AP308" i="1" s="1"/>
  <c r="AO308" i="1" s="1"/>
  <c r="AN308" i="1" s="1"/>
  <c r="AM308" i="1" s="1"/>
  <c r="AL308" i="1" s="1"/>
  <c r="AJ308" i="1" s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AU201" i="1"/>
  <c r="AT201" i="1" s="1"/>
  <c r="AS201" i="1" s="1"/>
  <c r="AR201" i="1" s="1"/>
  <c r="AQ201" i="1" s="1"/>
  <c r="AP201" i="1" s="1"/>
  <c r="AO201" i="1" s="1"/>
  <c r="AN201" i="1" s="1"/>
  <c r="AM201" i="1" s="1"/>
  <c r="AL201" i="1" s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151" i="1"/>
  <c r="AT151" i="1" s="1"/>
  <c r="AS151" i="1" s="1"/>
  <c r="AR151" i="1" s="1"/>
  <c r="AQ151" i="1" s="1"/>
  <c r="AP151" i="1" s="1"/>
  <c r="AO151" i="1" s="1"/>
  <c r="AN151" i="1" s="1"/>
  <c r="AM151" i="1" s="1"/>
  <c r="AL151" i="1" s="1"/>
  <c r="AI151" i="1" s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AU78" i="1"/>
  <c r="AU305" i="1"/>
  <c r="AT305" i="1" s="1"/>
  <c r="AS305" i="1" s="1"/>
  <c r="AR305" i="1" s="1"/>
  <c r="AQ305" i="1" s="1"/>
  <c r="AP305" i="1" s="1"/>
  <c r="AO305" i="1" s="1"/>
  <c r="AN305" i="1" s="1"/>
  <c r="AM305" i="1" s="1"/>
  <c r="AL305" i="1" s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U323" i="1"/>
  <c r="AT323" i="1" s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AU176" i="1"/>
  <c r="AT176" i="1" s="1"/>
  <c r="AS176" i="1" s="1"/>
  <c r="AR176" i="1" s="1"/>
  <c r="AQ176" i="1" s="1"/>
  <c r="AP176" i="1" s="1"/>
  <c r="AO176" i="1" s="1"/>
  <c r="AN176" i="1" s="1"/>
  <c r="AM176" i="1" s="1"/>
  <c r="AL176" i="1" s="1"/>
  <c r="R406" i="1"/>
  <c r="AC105" i="1"/>
  <c r="I105" i="1"/>
  <c r="R105" i="1"/>
  <c r="AF105" i="1"/>
  <c r="F326" i="1"/>
  <c r="AU326" i="1" s="1"/>
  <c r="E294" i="2"/>
  <c r="G318" i="1"/>
  <c r="AF318" i="1" s="1"/>
  <c r="Z318" i="1"/>
  <c r="F61" i="1"/>
  <c r="E51" i="2"/>
  <c r="Z478" i="1"/>
  <c r="G478" i="1"/>
  <c r="AC224" i="1"/>
  <c r="AF224" i="1"/>
  <c r="F349" i="1"/>
  <c r="AU349" i="1" s="1"/>
  <c r="AT349" i="1" s="1"/>
  <c r="AS349" i="1" s="1"/>
  <c r="AR349" i="1" s="1"/>
  <c r="AQ349" i="1" s="1"/>
  <c r="AP349" i="1" s="1"/>
  <c r="AO349" i="1" s="1"/>
  <c r="AN349" i="1" s="1"/>
  <c r="AM349" i="1" s="1"/>
  <c r="AL349" i="1" s="1"/>
  <c r="E388" i="2"/>
  <c r="E310" i="2"/>
  <c r="F345" i="1"/>
  <c r="AU345" i="1" s="1"/>
  <c r="AT345" i="1" s="1"/>
  <c r="AS345" i="1" s="1"/>
  <c r="AR345" i="1" s="1"/>
  <c r="AQ345" i="1" s="1"/>
  <c r="AP345" i="1" s="1"/>
  <c r="AO345" i="1" s="1"/>
  <c r="AN345" i="1" s="1"/>
  <c r="AM345" i="1" s="1"/>
  <c r="AL345" i="1" s="1"/>
  <c r="F341" i="1"/>
  <c r="G341" i="1" s="1"/>
  <c r="K341" i="1" s="1"/>
  <c r="E308" i="2"/>
  <c r="F337" i="1"/>
  <c r="G337" i="1" s="1"/>
  <c r="E304" i="2"/>
  <c r="F95" i="1"/>
  <c r="AU95" i="1" s="1"/>
  <c r="AT95" i="1" s="1"/>
  <c r="AS95" i="1" s="1"/>
  <c r="AR95" i="1" s="1"/>
  <c r="AQ95" i="1" s="1"/>
  <c r="AP95" i="1" s="1"/>
  <c r="AO95" i="1" s="1"/>
  <c r="AN95" i="1" s="1"/>
  <c r="AM95" i="1" s="1"/>
  <c r="AL95" i="1" s="1"/>
  <c r="E84" i="2"/>
  <c r="AU510" i="1"/>
  <c r="AT510" i="1" s="1"/>
  <c r="AS510" i="1" s="1"/>
  <c r="AR510" i="1" s="1"/>
  <c r="AQ510" i="1" s="1"/>
  <c r="AP510" i="1" s="1"/>
  <c r="AO510" i="1" s="1"/>
  <c r="AN510" i="1" s="1"/>
  <c r="AM510" i="1" s="1"/>
  <c r="AL510" i="1" s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AU359" i="1"/>
  <c r="AT359" i="1" s="1"/>
  <c r="AS359" i="1" s="1"/>
  <c r="AR359" i="1" s="1"/>
  <c r="AQ359" i="1" s="1"/>
  <c r="AP359" i="1" s="1"/>
  <c r="AO359" i="1" s="1"/>
  <c r="AN359" i="1" s="1"/>
  <c r="AM359" i="1" s="1"/>
  <c r="AL359" i="1" s="1"/>
  <c r="AJ359" i="1" s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I34" i="1" s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4" i="1"/>
  <c r="BL29" i="1"/>
  <c r="BK29" i="1" s="1"/>
  <c r="BJ29" i="1" s="1"/>
  <c r="BI29" i="1" s="1"/>
  <c r="BH29" i="1" s="1"/>
  <c r="BG29" i="1" s="1"/>
  <c r="BF29" i="1" s="1"/>
  <c r="BE29" i="1" s="1"/>
  <c r="BD29" i="1" s="1"/>
  <c r="BC29" i="1" s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AK122" i="1" s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K301" i="1" s="1"/>
  <c r="AU125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AK154" i="1" s="1"/>
  <c r="AU181" i="1"/>
  <c r="AT181" i="1" s="1"/>
  <c r="AS181" i="1" s="1"/>
  <c r="AR181" i="1" s="1"/>
  <c r="AQ181" i="1" s="1"/>
  <c r="AP181" i="1" s="1"/>
  <c r="AO181" i="1" s="1"/>
  <c r="AN181" i="1" s="1"/>
  <c r="AM181" i="1" s="1"/>
  <c r="AL181" i="1" s="1"/>
  <c r="AU306" i="1"/>
  <c r="AU452" i="1"/>
  <c r="AT452" i="1" s="1"/>
  <c r="AS452" i="1" s="1"/>
  <c r="AR452" i="1" s="1"/>
  <c r="AQ452" i="1" s="1"/>
  <c r="AP452" i="1" s="1"/>
  <c r="AO452" i="1" s="1"/>
  <c r="AN452" i="1" s="1"/>
  <c r="AM452" i="1" s="1"/>
  <c r="AL452" i="1" s="1"/>
  <c r="BL47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BL32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AJ110" i="1" s="1"/>
  <c r="BL91" i="1"/>
  <c r="AC178" i="1"/>
  <c r="R178" i="1"/>
  <c r="AF178" i="1"/>
  <c r="G411" i="1"/>
  <c r="Z411" i="1"/>
  <c r="E375" i="2"/>
  <c r="F223" i="1"/>
  <c r="F109" i="1"/>
  <c r="E98" i="2"/>
  <c r="F102" i="1"/>
  <c r="AU102" i="1" s="1"/>
  <c r="AT102" i="1" s="1"/>
  <c r="AS102" i="1" s="1"/>
  <c r="AR102" i="1" s="1"/>
  <c r="AQ102" i="1" s="1"/>
  <c r="AP102" i="1" s="1"/>
  <c r="AO102" i="1" s="1"/>
  <c r="AN102" i="1" s="1"/>
  <c r="AM102" i="1" s="1"/>
  <c r="AL102" i="1" s="1"/>
  <c r="AJ102" i="1" s="1"/>
  <c r="E91" i="2"/>
  <c r="G69" i="1"/>
  <c r="Z69" i="1"/>
  <c r="J224" i="1"/>
  <c r="BL12" i="1"/>
  <c r="BK12" i="1" s="1"/>
  <c r="BJ12" i="1" s="1"/>
  <c r="BI12" i="1" s="1"/>
  <c r="BH12" i="1" s="1"/>
  <c r="BG12" i="1" s="1"/>
  <c r="BF12" i="1" s="1"/>
  <c r="BE12" i="1" s="1"/>
  <c r="BD12" i="1" s="1"/>
  <c r="BC12" i="1" s="1"/>
  <c r="AU505" i="1"/>
  <c r="AT505" i="1" s="1"/>
  <c r="AS505" i="1" s="1"/>
  <c r="AR505" i="1" s="1"/>
  <c r="AQ505" i="1" s="1"/>
  <c r="AP505" i="1" s="1"/>
  <c r="AO505" i="1" s="1"/>
  <c r="AN505" i="1" s="1"/>
  <c r="AM505" i="1" s="1"/>
  <c r="AL505" i="1" s="1"/>
  <c r="AU227" i="1"/>
  <c r="AT227" i="1" s="1"/>
  <c r="AS227" i="1" s="1"/>
  <c r="AR227" i="1" s="1"/>
  <c r="AQ227" i="1" s="1"/>
  <c r="AP227" i="1" s="1"/>
  <c r="AO227" i="1" s="1"/>
  <c r="AN227" i="1" s="1"/>
  <c r="AM227" i="1" s="1"/>
  <c r="AL227" i="1" s="1"/>
  <c r="AI227" i="1" s="1"/>
  <c r="BL9" i="1"/>
  <c r="BK9" i="1" s="1"/>
  <c r="BJ9" i="1" s="1"/>
  <c r="BI9" i="1" s="1"/>
  <c r="BH9" i="1" s="1"/>
  <c r="BG9" i="1" s="1"/>
  <c r="BF9" i="1" s="1"/>
  <c r="BE9" i="1" s="1"/>
  <c r="BD9" i="1" s="1"/>
  <c r="BC9" i="1" s="1"/>
  <c r="BB9" i="1" s="1"/>
  <c r="BL41" i="1"/>
  <c r="BK41" i="1" s="1"/>
  <c r="BJ41" i="1" s="1"/>
  <c r="BI41" i="1" s="1"/>
  <c r="BH41" i="1" s="1"/>
  <c r="BG41" i="1" s="1"/>
  <c r="BF41" i="1" s="1"/>
  <c r="BE41" i="1" s="1"/>
  <c r="BD41" i="1" s="1"/>
  <c r="BC41" i="1" s="1"/>
  <c r="AU260" i="1"/>
  <c r="AT260" i="1" s="1"/>
  <c r="AS260" i="1" s="1"/>
  <c r="AR260" i="1" s="1"/>
  <c r="AQ260" i="1" s="1"/>
  <c r="AP260" i="1" s="1"/>
  <c r="AO260" i="1" s="1"/>
  <c r="AN260" i="1" s="1"/>
  <c r="AM260" i="1" s="1"/>
  <c r="AL260" i="1" s="1"/>
  <c r="AU423" i="1"/>
  <c r="AT423" i="1" s="1"/>
  <c r="AS423" i="1" s="1"/>
  <c r="AR423" i="1" s="1"/>
  <c r="AQ423" i="1" s="1"/>
  <c r="AP423" i="1" s="1"/>
  <c r="AO423" i="1" s="1"/>
  <c r="AN423" i="1" s="1"/>
  <c r="AM423" i="1" s="1"/>
  <c r="AL423" i="1" s="1"/>
  <c r="AU390" i="1"/>
  <c r="AT390" i="1" s="1"/>
  <c r="AS390" i="1" s="1"/>
  <c r="AR390" i="1" s="1"/>
  <c r="AQ390" i="1" s="1"/>
  <c r="AP390" i="1" s="1"/>
  <c r="AO390" i="1" s="1"/>
  <c r="AN390" i="1" s="1"/>
  <c r="AM390" i="1" s="1"/>
  <c r="AL390" i="1" s="1"/>
  <c r="AI390" i="1" s="1"/>
  <c r="AU265" i="1"/>
  <c r="AT265" i="1" s="1"/>
  <c r="AS265" i="1" s="1"/>
  <c r="AR265" i="1" s="1"/>
  <c r="AQ265" i="1" s="1"/>
  <c r="AP265" i="1" s="1"/>
  <c r="AO265" i="1" s="1"/>
  <c r="AN265" i="1" s="1"/>
  <c r="AM265" i="1" s="1"/>
  <c r="AL265" i="1" s="1"/>
  <c r="AU313" i="1"/>
  <c r="AT313" i="1" s="1"/>
  <c r="AS313" i="1" s="1"/>
  <c r="AR313" i="1" s="1"/>
  <c r="AQ313" i="1" s="1"/>
  <c r="AP313" i="1" s="1"/>
  <c r="AO313" i="1" s="1"/>
  <c r="AN313" i="1" s="1"/>
  <c r="AM313" i="1" s="1"/>
  <c r="AL313" i="1" s="1"/>
  <c r="AU283" i="1"/>
  <c r="AT283" i="1" s="1"/>
  <c r="AS283" i="1" s="1"/>
  <c r="AR283" i="1" s="1"/>
  <c r="AQ283" i="1" s="1"/>
  <c r="AP283" i="1" s="1"/>
  <c r="AO283" i="1" s="1"/>
  <c r="AN283" i="1" s="1"/>
  <c r="AM283" i="1" s="1"/>
  <c r="AL283" i="1" s="1"/>
  <c r="AJ283" i="1" s="1"/>
  <c r="AU419" i="1"/>
  <c r="AU333" i="1"/>
  <c r="AT333" i="1" s="1"/>
  <c r="AS333" i="1" s="1"/>
  <c r="AR333" i="1" s="1"/>
  <c r="AQ333" i="1" s="1"/>
  <c r="AP333" i="1" s="1"/>
  <c r="AO333" i="1" s="1"/>
  <c r="AN333" i="1" s="1"/>
  <c r="AM333" i="1" s="1"/>
  <c r="AL333" i="1" s="1"/>
  <c r="AU346" i="1"/>
  <c r="AT346" i="1" s="1"/>
  <c r="AS346" i="1" s="1"/>
  <c r="AR346" i="1" s="1"/>
  <c r="AQ346" i="1" s="1"/>
  <c r="AP346" i="1" s="1"/>
  <c r="AO346" i="1" s="1"/>
  <c r="AN346" i="1" s="1"/>
  <c r="AM346" i="1" s="1"/>
  <c r="AL346" i="1" s="1"/>
  <c r="AK346" i="1" s="1"/>
  <c r="BL62" i="1"/>
  <c r="BK62" i="1" s="1"/>
  <c r="BJ62" i="1" s="1"/>
  <c r="BI62" i="1" s="1"/>
  <c r="BH62" i="1" s="1"/>
  <c r="BG62" i="1" s="1"/>
  <c r="BF62" i="1" s="1"/>
  <c r="BE62" i="1" s="1"/>
  <c r="BD62" i="1" s="1"/>
  <c r="BC62" i="1" s="1"/>
  <c r="BL70" i="1"/>
  <c r="AU474" i="1"/>
  <c r="AT474" i="1" s="1"/>
  <c r="AS474" i="1" s="1"/>
  <c r="AR474" i="1" s="1"/>
  <c r="AQ474" i="1" s="1"/>
  <c r="AP474" i="1" s="1"/>
  <c r="F403" i="1"/>
  <c r="AU403" i="1" s="1"/>
  <c r="AT403" i="1" s="1"/>
  <c r="AS403" i="1" s="1"/>
  <c r="AR403" i="1" s="1"/>
  <c r="AQ403" i="1" s="1"/>
  <c r="AP403" i="1" s="1"/>
  <c r="AO403" i="1" s="1"/>
  <c r="AN403" i="1" s="1"/>
  <c r="AM403" i="1" s="1"/>
  <c r="AL403" i="1" s="1"/>
  <c r="E422" i="2"/>
  <c r="F399" i="1"/>
  <c r="Z399" i="1" s="1"/>
  <c r="E418" i="2"/>
  <c r="F391" i="1"/>
  <c r="E410" i="2"/>
  <c r="E113" i="2"/>
  <c r="F124" i="1"/>
  <c r="AU124" i="1" s="1"/>
  <c r="AT124" i="1" s="1"/>
  <c r="AS124" i="1" s="1"/>
  <c r="AR124" i="1" s="1"/>
  <c r="AQ124" i="1" s="1"/>
  <c r="AP124" i="1" s="1"/>
  <c r="AO124" i="1" s="1"/>
  <c r="AN124" i="1" s="1"/>
  <c r="AM124" i="1" s="1"/>
  <c r="AL124" i="1" s="1"/>
  <c r="E105" i="2"/>
  <c r="F116" i="1"/>
  <c r="R160" i="1"/>
  <c r="AF160" i="1"/>
  <c r="I285" i="1"/>
  <c r="AF285" i="1"/>
  <c r="AC285" i="1"/>
  <c r="R285" i="1"/>
  <c r="G139" i="1"/>
  <c r="Z139" i="1"/>
  <c r="AU468" i="1"/>
  <c r="AT468" i="1" s="1"/>
  <c r="AS468" i="1" s="1"/>
  <c r="AR468" i="1" s="1"/>
  <c r="AQ468" i="1" s="1"/>
  <c r="AP468" i="1" s="1"/>
  <c r="AO468" i="1" s="1"/>
  <c r="AN468" i="1" s="1"/>
  <c r="AM468" i="1" s="1"/>
  <c r="AL468" i="1" s="1"/>
  <c r="AU485" i="1"/>
  <c r="AT485" i="1" s="1"/>
  <c r="AS485" i="1" s="1"/>
  <c r="AR485" i="1" s="1"/>
  <c r="AQ485" i="1" s="1"/>
  <c r="AP485" i="1" s="1"/>
  <c r="AO485" i="1" s="1"/>
  <c r="AN485" i="1" s="1"/>
  <c r="AM485" i="1" s="1"/>
  <c r="AL485" i="1" s="1"/>
  <c r="R370" i="1"/>
  <c r="AU59" i="1"/>
  <c r="AT59" i="1" s="1"/>
  <c r="AS59" i="1" s="1"/>
  <c r="AR59" i="1" s="1"/>
  <c r="AQ59" i="1" s="1"/>
  <c r="AP59" i="1" s="1"/>
  <c r="G505" i="1"/>
  <c r="AF370" i="1"/>
  <c r="AU386" i="1"/>
  <c r="AT386" i="1" s="1"/>
  <c r="AS386" i="1" s="1"/>
  <c r="AR386" i="1" s="1"/>
  <c r="AQ386" i="1" s="1"/>
  <c r="AP386" i="1" s="1"/>
  <c r="AO386" i="1" s="1"/>
  <c r="AN386" i="1" s="1"/>
  <c r="AM386" i="1" s="1"/>
  <c r="AL386" i="1" s="1"/>
  <c r="AU138" i="1"/>
  <c r="AT138" i="1" s="1"/>
  <c r="AS138" i="1" s="1"/>
  <c r="AR138" i="1" s="1"/>
  <c r="AQ138" i="1" s="1"/>
  <c r="AP138" i="1" s="1"/>
  <c r="AO138" i="1" s="1"/>
  <c r="AN138" i="1" s="1"/>
  <c r="AM138" i="1" s="1"/>
  <c r="AL138" i="1" s="1"/>
  <c r="AU350" i="1"/>
  <c r="AT350" i="1" s="1"/>
  <c r="AS350" i="1" s="1"/>
  <c r="AR350" i="1" s="1"/>
  <c r="AQ350" i="1" s="1"/>
  <c r="AP350" i="1" s="1"/>
  <c r="AO350" i="1" s="1"/>
  <c r="AN350" i="1" s="1"/>
  <c r="AM350" i="1" s="1"/>
  <c r="AL350" i="1" s="1"/>
  <c r="AU347" i="1"/>
  <c r="AT347" i="1" s="1"/>
  <c r="AS347" i="1" s="1"/>
  <c r="AR347" i="1" s="1"/>
  <c r="AQ347" i="1" s="1"/>
  <c r="AP347" i="1" s="1"/>
  <c r="AO347" i="1" s="1"/>
  <c r="AN347" i="1" s="1"/>
  <c r="AM347" i="1" s="1"/>
  <c r="AL347" i="1" s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K57" i="1" s="1"/>
  <c r="AU490" i="1"/>
  <c r="AT490" i="1" s="1"/>
  <c r="AS490" i="1" s="1"/>
  <c r="AR490" i="1" s="1"/>
  <c r="AQ490" i="1" s="1"/>
  <c r="AP490" i="1" s="1"/>
  <c r="AO490" i="1" s="1"/>
  <c r="AN490" i="1" s="1"/>
  <c r="AM490" i="1" s="1"/>
  <c r="AL490" i="1" s="1"/>
  <c r="AU83" i="1"/>
  <c r="AT83" i="1" s="1"/>
  <c r="AS83" i="1" s="1"/>
  <c r="AR83" i="1" s="1"/>
  <c r="AQ83" i="1" s="1"/>
  <c r="AP83" i="1" s="1"/>
  <c r="AO83" i="1" s="1"/>
  <c r="AU75" i="1"/>
  <c r="AT75" i="1" s="1"/>
  <c r="AS75" i="1" s="1"/>
  <c r="AR75" i="1" s="1"/>
  <c r="AQ75" i="1" s="1"/>
  <c r="AP75" i="1" s="1"/>
  <c r="AO75" i="1" s="1"/>
  <c r="AN75" i="1" s="1"/>
  <c r="AM75" i="1" s="1"/>
  <c r="AL75" i="1" s="1"/>
  <c r="AK113" i="1"/>
  <c r="Z457" i="1"/>
  <c r="AU457" i="1"/>
  <c r="G457" i="1"/>
  <c r="AC457" i="1" s="1"/>
  <c r="E408" i="2"/>
  <c r="F389" i="1"/>
  <c r="G366" i="1"/>
  <c r="Z366" i="1"/>
  <c r="AU366" i="1"/>
  <c r="AT366" i="1" s="1"/>
  <c r="AS366" i="1" s="1"/>
  <c r="AR366" i="1" s="1"/>
  <c r="AQ366" i="1" s="1"/>
  <c r="AP366" i="1" s="1"/>
  <c r="AO366" i="1" s="1"/>
  <c r="AN366" i="1" s="1"/>
  <c r="AM366" i="1" s="1"/>
  <c r="AL366" i="1" s="1"/>
  <c r="Z312" i="1"/>
  <c r="G312" i="1"/>
  <c r="AU312" i="1"/>
  <c r="AT312" i="1" s="1"/>
  <c r="AS312" i="1" s="1"/>
  <c r="AR312" i="1" s="1"/>
  <c r="AQ312" i="1" s="1"/>
  <c r="AP312" i="1" s="1"/>
  <c r="AO312" i="1" s="1"/>
  <c r="AN312" i="1" s="1"/>
  <c r="AM312" i="1" s="1"/>
  <c r="AL312" i="1" s="1"/>
  <c r="AJ312" i="1" s="1"/>
  <c r="F281" i="1"/>
  <c r="E252" i="2"/>
  <c r="F199" i="1"/>
  <c r="E187" i="2"/>
  <c r="F195" i="1"/>
  <c r="AU195" i="1" s="1"/>
  <c r="AT195" i="1" s="1"/>
  <c r="AS195" i="1" s="1"/>
  <c r="AR195" i="1" s="1"/>
  <c r="AQ195" i="1" s="1"/>
  <c r="AP195" i="1" s="1"/>
  <c r="AO195" i="1" s="1"/>
  <c r="AN195" i="1" s="1"/>
  <c r="AM195" i="1" s="1"/>
  <c r="AL195" i="1" s="1"/>
  <c r="E184" i="2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G76" i="1"/>
  <c r="AF76" i="1" s="1"/>
  <c r="Z76" i="1"/>
  <c r="F40" i="1"/>
  <c r="E30" i="2"/>
  <c r="E20" i="2"/>
  <c r="F30" i="1"/>
  <c r="AU30" i="1" s="1"/>
  <c r="E16" i="2"/>
  <c r="F26" i="1"/>
  <c r="AI111" i="1"/>
  <c r="AK370" i="1"/>
  <c r="AI370" i="1"/>
  <c r="AH370" i="1" s="1"/>
  <c r="AK378" i="1"/>
  <c r="AJ378" i="1"/>
  <c r="AH378" i="1" s="1"/>
  <c r="AJ154" i="1"/>
  <c r="AI154" i="1"/>
  <c r="AU472" i="1"/>
  <c r="AT472" i="1" s="1"/>
  <c r="AS472" i="1" s="1"/>
  <c r="AR472" i="1" s="1"/>
  <c r="AQ472" i="1" s="1"/>
  <c r="AP472" i="1" s="1"/>
  <c r="AO472" i="1" s="1"/>
  <c r="AN472" i="1" s="1"/>
  <c r="AM472" i="1" s="1"/>
  <c r="AL472" i="1" s="1"/>
  <c r="Z472" i="1"/>
  <c r="G472" i="1"/>
  <c r="AU314" i="1"/>
  <c r="AK263" i="1"/>
  <c r="AU500" i="1"/>
  <c r="AT500" i="1" s="1"/>
  <c r="AS500" i="1" s="1"/>
  <c r="AR500" i="1" s="1"/>
  <c r="AQ500" i="1" s="1"/>
  <c r="AP500" i="1" s="1"/>
  <c r="AO500" i="1" s="1"/>
  <c r="AN500" i="1" s="1"/>
  <c r="AM500" i="1" s="1"/>
  <c r="AL500" i="1" s="1"/>
  <c r="G479" i="1"/>
  <c r="AU479" i="1"/>
  <c r="K436" i="1"/>
  <c r="AF436" i="1"/>
  <c r="R436" i="1"/>
  <c r="AF156" i="1"/>
  <c r="R156" i="1"/>
  <c r="I156" i="1"/>
  <c r="AC156" i="1"/>
  <c r="G96" i="1"/>
  <c r="AU96" i="1"/>
  <c r="AT96" i="1" s="1"/>
  <c r="AS96" i="1" s="1"/>
  <c r="AR96" i="1" s="1"/>
  <c r="AQ96" i="1" s="1"/>
  <c r="AP96" i="1" s="1"/>
  <c r="AO96" i="1" s="1"/>
  <c r="AN96" i="1" s="1"/>
  <c r="AM96" i="1" s="1"/>
  <c r="AL96" i="1" s="1"/>
  <c r="AU172" i="1"/>
  <c r="AT172" i="1" s="1"/>
  <c r="AS172" i="1" s="1"/>
  <c r="AR172" i="1" s="1"/>
  <c r="AQ172" i="1" s="1"/>
  <c r="AP172" i="1" s="1"/>
  <c r="AO172" i="1" s="1"/>
  <c r="AN172" i="1" s="1"/>
  <c r="AM172" i="1" s="1"/>
  <c r="AL172" i="1" s="1"/>
  <c r="G172" i="1"/>
  <c r="Z172" i="1"/>
  <c r="I146" i="1"/>
  <c r="AC146" i="1"/>
  <c r="AF146" i="1"/>
  <c r="AC170" i="1"/>
  <c r="R170" i="1"/>
  <c r="AF170" i="1"/>
  <c r="Z453" i="1"/>
  <c r="G453" i="1"/>
  <c r="G445" i="1"/>
  <c r="Z445" i="1"/>
  <c r="AU445" i="1"/>
  <c r="AT445" i="1" s="1"/>
  <c r="AS445" i="1" s="1"/>
  <c r="AR445" i="1" s="1"/>
  <c r="AQ445" i="1" s="1"/>
  <c r="AP445" i="1" s="1"/>
  <c r="AO445" i="1" s="1"/>
  <c r="AN445" i="1" s="1"/>
  <c r="AM445" i="1" s="1"/>
  <c r="AL445" i="1" s="1"/>
  <c r="Z396" i="1"/>
  <c r="G396" i="1"/>
  <c r="AU396" i="1"/>
  <c r="AT396" i="1" s="1"/>
  <c r="AS396" i="1" s="1"/>
  <c r="AR396" i="1" s="1"/>
  <c r="AQ396" i="1" s="1"/>
  <c r="AP396" i="1" s="1"/>
  <c r="AO396" i="1" s="1"/>
  <c r="AN396" i="1" s="1"/>
  <c r="AM396" i="1" s="1"/>
  <c r="AL396" i="1" s="1"/>
  <c r="F48" i="1"/>
  <c r="E38" i="2"/>
  <c r="F44" i="1"/>
  <c r="AU44" i="1" s="1"/>
  <c r="E34" i="2"/>
  <c r="Z456" i="1"/>
  <c r="AU456" i="1"/>
  <c r="Z422" i="1"/>
  <c r="G422" i="1"/>
  <c r="AU422" i="1"/>
  <c r="AT422" i="1" s="1"/>
  <c r="AS422" i="1" s="1"/>
  <c r="AR422" i="1" s="1"/>
  <c r="AQ422" i="1" s="1"/>
  <c r="AP422" i="1" s="1"/>
  <c r="AO422" i="1" s="1"/>
  <c r="AN422" i="1" s="1"/>
  <c r="AM422" i="1" s="1"/>
  <c r="AL422" i="1" s="1"/>
  <c r="G407" i="1"/>
  <c r="Z407" i="1"/>
  <c r="AU407" i="1"/>
  <c r="AT407" i="1" s="1"/>
  <c r="AS407" i="1" s="1"/>
  <c r="AR407" i="1" s="1"/>
  <c r="AQ407" i="1" s="1"/>
  <c r="AP407" i="1" s="1"/>
  <c r="AO407" i="1" s="1"/>
  <c r="AN407" i="1" s="1"/>
  <c r="AM407" i="1" s="1"/>
  <c r="AL407" i="1" s="1"/>
  <c r="Z365" i="1"/>
  <c r="Z353" i="1"/>
  <c r="AU353" i="1"/>
  <c r="AT353" i="1" s="1"/>
  <c r="AS353" i="1" s="1"/>
  <c r="AR353" i="1" s="1"/>
  <c r="AQ353" i="1" s="1"/>
  <c r="AP353" i="1" s="1"/>
  <c r="AO353" i="1" s="1"/>
  <c r="AN353" i="1" s="1"/>
  <c r="AM353" i="1" s="1"/>
  <c r="AL353" i="1" s="1"/>
  <c r="G353" i="1"/>
  <c r="F292" i="1"/>
  <c r="E263" i="2"/>
  <c r="F288" i="1"/>
  <c r="E259" i="2"/>
  <c r="G209" i="1"/>
  <c r="Z209" i="1"/>
  <c r="AU209" i="1"/>
  <c r="E60" i="2"/>
  <c r="F70" i="1"/>
  <c r="AU70" i="1" s="1"/>
  <c r="F56" i="1"/>
  <c r="AU56" i="1" s="1"/>
  <c r="E46" i="2"/>
  <c r="Z210" i="1"/>
  <c r="G210" i="1"/>
  <c r="F410" i="1"/>
  <c r="AU410" i="1" s="1"/>
  <c r="E429" i="2"/>
  <c r="Z322" i="1"/>
  <c r="G322" i="1"/>
  <c r="AU322" i="1"/>
  <c r="F307" i="1"/>
  <c r="E278" i="2"/>
  <c r="F303" i="1"/>
  <c r="AU303" i="1" s="1"/>
  <c r="AT303" i="1" s="1"/>
  <c r="AS303" i="1" s="1"/>
  <c r="AR303" i="1" s="1"/>
  <c r="AQ303" i="1" s="1"/>
  <c r="AP303" i="1" s="1"/>
  <c r="AO303" i="1" s="1"/>
  <c r="AN303" i="1" s="1"/>
  <c r="AM303" i="1" s="1"/>
  <c r="AL303" i="1" s="1"/>
  <c r="E274" i="2"/>
  <c r="F219" i="1"/>
  <c r="AU219" i="1" s="1"/>
  <c r="E204" i="2"/>
  <c r="G91" i="1"/>
  <c r="Z91" i="1"/>
  <c r="F87" i="1"/>
  <c r="E76" i="2"/>
  <c r="F82" i="1"/>
  <c r="E71" i="2"/>
  <c r="G497" i="1"/>
  <c r="AC497" i="1" s="1"/>
  <c r="AU497" i="1"/>
  <c r="AT497" i="1" s="1"/>
  <c r="AS497" i="1" s="1"/>
  <c r="AR497" i="1" s="1"/>
  <c r="AQ497" i="1" s="1"/>
  <c r="AP497" i="1" s="1"/>
  <c r="AO497" i="1" s="1"/>
  <c r="AN497" i="1" s="1"/>
  <c r="AM497" i="1" s="1"/>
  <c r="AL497" i="1" s="1"/>
  <c r="R108" i="1"/>
  <c r="AC108" i="1"/>
  <c r="F413" i="1"/>
  <c r="G413" i="1" s="1"/>
  <c r="E432" i="2"/>
  <c r="Z379" i="1"/>
  <c r="G379" i="1"/>
  <c r="G225" i="1"/>
  <c r="J225" i="1" s="1"/>
  <c r="Z225" i="1"/>
  <c r="AU166" i="1"/>
  <c r="AT166" i="1" s="1"/>
  <c r="AS166" i="1" s="1"/>
  <c r="AR166" i="1" s="1"/>
  <c r="AQ166" i="1" s="1"/>
  <c r="AP166" i="1" s="1"/>
  <c r="AO166" i="1" s="1"/>
  <c r="AN166" i="1" s="1"/>
  <c r="AM166" i="1" s="1"/>
  <c r="AL166" i="1" s="1"/>
  <c r="AK166" i="1" s="1"/>
  <c r="G166" i="1"/>
  <c r="Z166" i="1"/>
  <c r="F135" i="1"/>
  <c r="Z135" i="1" s="1"/>
  <c r="E124" i="2"/>
  <c r="F131" i="1"/>
  <c r="AU131" i="1" s="1"/>
  <c r="AT131" i="1" s="1"/>
  <c r="AS131" i="1" s="1"/>
  <c r="AR131" i="1" s="1"/>
  <c r="AQ131" i="1" s="1"/>
  <c r="AP131" i="1" s="1"/>
  <c r="AO131" i="1" s="1"/>
  <c r="AN131" i="1" s="1"/>
  <c r="AM131" i="1" s="1"/>
  <c r="AL131" i="1" s="1"/>
  <c r="E120" i="2"/>
  <c r="F127" i="1"/>
  <c r="E116" i="2"/>
  <c r="Z112" i="1"/>
  <c r="G112" i="1"/>
  <c r="F98" i="1"/>
  <c r="Z98" i="1" s="1"/>
  <c r="E87" i="2"/>
  <c r="G25" i="1"/>
  <c r="AF456" i="1"/>
  <c r="R456" i="1"/>
  <c r="AC456" i="1"/>
  <c r="J456" i="1"/>
  <c r="Z496" i="1"/>
  <c r="G496" i="1"/>
  <c r="AF279" i="1"/>
  <c r="I279" i="1"/>
  <c r="AF443" i="1"/>
  <c r="AC443" i="1"/>
  <c r="R443" i="1"/>
  <c r="R426" i="1"/>
  <c r="AF426" i="1"/>
  <c r="AC426" i="1"/>
  <c r="Z424" i="1"/>
  <c r="AU424" i="1"/>
  <c r="AT424" i="1" s="1"/>
  <c r="AS424" i="1" s="1"/>
  <c r="AR424" i="1" s="1"/>
  <c r="AQ424" i="1" s="1"/>
  <c r="AP424" i="1" s="1"/>
  <c r="AO424" i="1" s="1"/>
  <c r="AN424" i="1" s="1"/>
  <c r="AM424" i="1" s="1"/>
  <c r="AL424" i="1" s="1"/>
  <c r="G336" i="1"/>
  <c r="AU336" i="1"/>
  <c r="AT336" i="1" s="1"/>
  <c r="AS336" i="1" s="1"/>
  <c r="AR336" i="1" s="1"/>
  <c r="AQ336" i="1" s="1"/>
  <c r="AP336" i="1" s="1"/>
  <c r="AO336" i="1" s="1"/>
  <c r="AN336" i="1" s="1"/>
  <c r="AM336" i="1" s="1"/>
  <c r="AL336" i="1" s="1"/>
  <c r="Z336" i="1"/>
  <c r="F321" i="1"/>
  <c r="E290" i="2"/>
  <c r="F244" i="1"/>
  <c r="G244" i="1" s="1"/>
  <c r="E218" i="2"/>
  <c r="F240" i="1"/>
  <c r="E215" i="2"/>
  <c r="F236" i="1"/>
  <c r="E211" i="2"/>
  <c r="G193" i="1"/>
  <c r="AU193" i="1"/>
  <c r="AT193" i="1" s="1"/>
  <c r="AS193" i="1" s="1"/>
  <c r="AR193" i="1" s="1"/>
  <c r="AQ193" i="1" s="1"/>
  <c r="AP193" i="1" s="1"/>
  <c r="AO193" i="1" s="1"/>
  <c r="AN193" i="1" s="1"/>
  <c r="AM193" i="1" s="1"/>
  <c r="AL193" i="1" s="1"/>
  <c r="Z193" i="1"/>
  <c r="F439" i="1"/>
  <c r="G439" i="1" s="1"/>
  <c r="E342" i="2"/>
  <c r="Z435" i="1"/>
  <c r="G435" i="1"/>
  <c r="AC435" i="1" s="1"/>
  <c r="AU435" i="1"/>
  <c r="F382" i="1"/>
  <c r="AU382" i="1" s="1"/>
  <c r="E330" i="2"/>
  <c r="G363" i="1"/>
  <c r="Z363" i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F332" i="1"/>
  <c r="E299" i="2"/>
  <c r="F328" i="1"/>
  <c r="E296" i="2"/>
  <c r="E225" i="2"/>
  <c r="F251" i="1"/>
  <c r="G232" i="1"/>
  <c r="R232" i="1" s="1"/>
  <c r="AU232" i="1"/>
  <c r="F161" i="1"/>
  <c r="G161" i="1" s="1"/>
  <c r="E150" i="2"/>
  <c r="F157" i="1"/>
  <c r="E146" i="2"/>
  <c r="F153" i="1"/>
  <c r="AU153" i="1" s="1"/>
  <c r="E142" i="2"/>
  <c r="G149" i="1"/>
  <c r="AC149" i="1" s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F145" i="1"/>
  <c r="AU145" i="1" s="1"/>
  <c r="E134" i="2"/>
  <c r="R295" i="1"/>
  <c r="AF295" i="1"/>
  <c r="I295" i="1"/>
  <c r="Z104" i="1"/>
  <c r="G104" i="1"/>
  <c r="AU104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G124" i="1"/>
  <c r="AC124" i="1" s="1"/>
  <c r="Z124" i="1"/>
  <c r="Z454" i="1"/>
  <c r="G454" i="1"/>
  <c r="AF454" i="1" s="1"/>
  <c r="G442" i="1"/>
  <c r="Z442" i="1"/>
  <c r="F343" i="1"/>
  <c r="E386" i="2"/>
  <c r="F339" i="1"/>
  <c r="E306" i="2"/>
  <c r="Z309" i="1"/>
  <c r="G309" i="1"/>
  <c r="AU309" i="1"/>
  <c r="AT309" i="1" s="1"/>
  <c r="AS309" i="1" s="1"/>
  <c r="AR309" i="1" s="1"/>
  <c r="AQ309" i="1" s="1"/>
  <c r="AP309" i="1" s="1"/>
  <c r="AO309" i="1" s="1"/>
  <c r="AN309" i="1" s="1"/>
  <c r="AM309" i="1" s="1"/>
  <c r="AL309" i="1" s="1"/>
  <c r="F274" i="1"/>
  <c r="Z274" i="1" s="1"/>
  <c r="E245" i="2"/>
  <c r="E241" i="2"/>
  <c r="F270" i="1"/>
  <c r="E237" i="2"/>
  <c r="F266" i="1"/>
  <c r="F262" i="1"/>
  <c r="E234" i="2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Z207" i="1"/>
  <c r="G207" i="1"/>
  <c r="F192" i="1"/>
  <c r="AU192" i="1" s="1"/>
  <c r="AT192" i="1" s="1"/>
  <c r="AS192" i="1" s="1"/>
  <c r="AR192" i="1" s="1"/>
  <c r="AQ192" i="1" s="1"/>
  <c r="AP192" i="1" s="1"/>
  <c r="AO192" i="1" s="1"/>
  <c r="AN192" i="1" s="1"/>
  <c r="AM192" i="1" s="1"/>
  <c r="AL192" i="1" s="1"/>
  <c r="E181" i="2"/>
  <c r="G510" i="1"/>
  <c r="Z489" i="1"/>
  <c r="AP92" i="1"/>
  <c r="AO92" i="1" s="1"/>
  <c r="AN92" i="1" s="1"/>
  <c r="AM92" i="1" s="1"/>
  <c r="AL92" i="1" s="1"/>
  <c r="AK92" i="1" s="1"/>
  <c r="E205" i="2"/>
  <c r="F54" i="1"/>
  <c r="F450" i="1"/>
  <c r="Z362" i="1"/>
  <c r="AF526" i="1"/>
  <c r="R526" i="1"/>
  <c r="AC526" i="1"/>
  <c r="K526" i="1"/>
  <c r="AC520" i="1"/>
  <c r="AF520" i="1"/>
  <c r="K520" i="1"/>
  <c r="R520" i="1"/>
  <c r="AZ35" i="1"/>
  <c r="AX35" i="1" s="1"/>
  <c r="BA9" i="1"/>
  <c r="BA57" i="1"/>
  <c r="BB57" i="1"/>
  <c r="AK73" i="1"/>
  <c r="AI73" i="1"/>
  <c r="AH73" i="1" s="1"/>
  <c r="AB73" i="1" s="1"/>
  <c r="AI488" i="1"/>
  <c r="AK71" i="1"/>
  <c r="BA94" i="1"/>
  <c r="BA107" i="1"/>
  <c r="BB107" i="1"/>
  <c r="BB11" i="1"/>
  <c r="BA11" i="1"/>
  <c r="BB79" i="1"/>
  <c r="BB121" i="1"/>
  <c r="BA121" i="1"/>
  <c r="AZ121" i="1" s="1"/>
  <c r="AX121" i="1" s="1"/>
  <c r="AJ466" i="1"/>
  <c r="AH466" i="1" s="1"/>
  <c r="AK466" i="1"/>
  <c r="BA51" i="1"/>
  <c r="BB51" i="1"/>
  <c r="BB25" i="1"/>
  <c r="BA25" i="1"/>
  <c r="AJ158" i="1"/>
  <c r="AC468" i="1"/>
  <c r="R468" i="1"/>
  <c r="Z493" i="1"/>
  <c r="AU493" i="1"/>
  <c r="AT493" i="1" s="1"/>
  <c r="AS493" i="1" s="1"/>
  <c r="AR493" i="1" s="1"/>
  <c r="AQ493" i="1" s="1"/>
  <c r="AP493" i="1" s="1"/>
  <c r="AO493" i="1" s="1"/>
  <c r="AN493" i="1" s="1"/>
  <c r="AM493" i="1" s="1"/>
  <c r="AL493" i="1" s="1"/>
  <c r="G493" i="1"/>
  <c r="G499" i="1"/>
  <c r="AU499" i="1"/>
  <c r="Z499" i="1"/>
  <c r="Z503" i="1"/>
  <c r="AU503" i="1"/>
  <c r="G503" i="1"/>
  <c r="G487" i="1"/>
  <c r="Z487" i="1"/>
  <c r="AU487" i="1"/>
  <c r="AT487" i="1" s="1"/>
  <c r="AS487" i="1" s="1"/>
  <c r="AR487" i="1" s="1"/>
  <c r="AQ487" i="1" s="1"/>
  <c r="AP487" i="1" s="1"/>
  <c r="AO487" i="1" s="1"/>
  <c r="AN487" i="1" s="1"/>
  <c r="AM487" i="1" s="1"/>
  <c r="AL487" i="1" s="1"/>
  <c r="AJ487" i="1" s="1"/>
  <c r="R480" i="1"/>
  <c r="Z464" i="1"/>
  <c r="AU464" i="1"/>
  <c r="Z483" i="1"/>
  <c r="G483" i="1"/>
  <c r="AF476" i="1"/>
  <c r="AU486" i="1"/>
  <c r="AT486" i="1" s="1"/>
  <c r="AS486" i="1" s="1"/>
  <c r="AR486" i="1" s="1"/>
  <c r="Z486" i="1"/>
  <c r="Z480" i="1"/>
  <c r="BJ50" i="1"/>
  <c r="BI50" i="1" s="1"/>
  <c r="BH50" i="1" s="1"/>
  <c r="BG50" i="1" s="1"/>
  <c r="BF50" i="1" s="1"/>
  <c r="BE50" i="1" s="1"/>
  <c r="BD50" i="1" s="1"/>
  <c r="BC50" i="1" s="1"/>
  <c r="G481" i="1"/>
  <c r="Z485" i="1"/>
  <c r="G485" i="1"/>
  <c r="AU496" i="1"/>
  <c r="G504" i="1"/>
  <c r="E365" i="2"/>
  <c r="AU514" i="1"/>
  <c r="AU478" i="1"/>
  <c r="BL58" i="1"/>
  <c r="BL55" i="1"/>
  <c r="BL74" i="1"/>
  <c r="BL40" i="1"/>
  <c r="BL71" i="1"/>
  <c r="BL117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L34" i="1"/>
  <c r="BL96" i="1"/>
  <c r="AU319" i="1"/>
  <c r="AU267" i="1"/>
  <c r="AU379" i="1"/>
  <c r="AT379" i="1" s="1"/>
  <c r="AS379" i="1" s="1"/>
  <c r="AR379" i="1" s="1"/>
  <c r="AQ379" i="1" s="1"/>
  <c r="AP379" i="1" s="1"/>
  <c r="AO379" i="1" s="1"/>
  <c r="AN379" i="1" s="1"/>
  <c r="AM379" i="1" s="1"/>
  <c r="AL379" i="1" s="1"/>
  <c r="AU112" i="1"/>
  <c r="AU277" i="1"/>
  <c r="AT277" i="1" s="1"/>
  <c r="AS277" i="1" s="1"/>
  <c r="AR277" i="1" s="1"/>
  <c r="AQ277" i="1" s="1"/>
  <c r="AP277" i="1" s="1"/>
  <c r="AO277" i="1" s="1"/>
  <c r="AN277" i="1" s="1"/>
  <c r="AM277" i="1" s="1"/>
  <c r="AL277" i="1" s="1"/>
  <c r="AI277" i="1" s="1"/>
  <c r="AU284" i="1"/>
  <c r="AU361" i="1"/>
  <c r="AT361" i="1" s="1"/>
  <c r="AS361" i="1" s="1"/>
  <c r="AR361" i="1" s="1"/>
  <c r="AQ361" i="1" s="1"/>
  <c r="AP361" i="1" s="1"/>
  <c r="AO361" i="1" s="1"/>
  <c r="AN361" i="1" s="1"/>
  <c r="AM361" i="1" s="1"/>
  <c r="AL361" i="1" s="1"/>
  <c r="AJ361" i="1" s="1"/>
  <c r="AU93" i="1"/>
  <c r="AT93" i="1" s="1"/>
  <c r="AS93" i="1" s="1"/>
  <c r="AR93" i="1" s="1"/>
  <c r="AQ93" i="1" s="1"/>
  <c r="AP93" i="1" s="1"/>
  <c r="AO93" i="1" s="1"/>
  <c r="AN93" i="1" s="1"/>
  <c r="AM93" i="1" s="1"/>
  <c r="AL93" i="1" s="1"/>
  <c r="BL46" i="1"/>
  <c r="AU275" i="1"/>
  <c r="AU458" i="1"/>
  <c r="AT458" i="1" s="1"/>
  <c r="AS458" i="1" s="1"/>
  <c r="AR458" i="1" s="1"/>
  <c r="AQ458" i="1" s="1"/>
  <c r="AP458" i="1" s="1"/>
  <c r="AO458" i="1" s="1"/>
  <c r="AN458" i="1" s="1"/>
  <c r="AM458" i="1" s="1"/>
  <c r="AL458" i="1" s="1"/>
  <c r="AK458" i="1" s="1"/>
  <c r="AU130" i="1"/>
  <c r="AU77" i="1"/>
  <c r="AU287" i="1"/>
  <c r="BL67" i="1"/>
  <c r="AU454" i="1"/>
  <c r="AT454" i="1" s="1"/>
  <c r="AS454" i="1" s="1"/>
  <c r="AR454" i="1" s="1"/>
  <c r="AQ454" i="1" s="1"/>
  <c r="AP454" i="1" s="1"/>
  <c r="AO454" i="1" s="1"/>
  <c r="AN454" i="1" s="1"/>
  <c r="AM454" i="1" s="1"/>
  <c r="AL454" i="1" s="1"/>
  <c r="AU289" i="1"/>
  <c r="AT289" i="1" s="1"/>
  <c r="AS289" i="1" s="1"/>
  <c r="AR289" i="1" s="1"/>
  <c r="AQ289" i="1" s="1"/>
  <c r="AP289" i="1" s="1"/>
  <c r="AO289" i="1" s="1"/>
  <c r="AN289" i="1" s="1"/>
  <c r="AM289" i="1" s="1"/>
  <c r="AL289" i="1" s="1"/>
  <c r="AJ289" i="1" s="1"/>
  <c r="AU411" i="1"/>
  <c r="AU155" i="1"/>
  <c r="AU329" i="1"/>
  <c r="AU269" i="1"/>
  <c r="AU257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U196" i="1"/>
  <c r="AU360" i="1"/>
  <c r="AU114" i="1"/>
  <c r="AU194" i="1"/>
  <c r="AU243" i="1"/>
  <c r="AU53" i="1"/>
  <c r="BL33" i="1"/>
  <c r="AU315" i="1"/>
  <c r="AU164" i="1"/>
  <c r="AT164" i="1" s="1"/>
  <c r="AS164" i="1" s="1"/>
  <c r="AR164" i="1" s="1"/>
  <c r="AQ164" i="1" s="1"/>
  <c r="AP164" i="1" s="1"/>
  <c r="AO164" i="1" s="1"/>
  <c r="AN164" i="1" s="1"/>
  <c r="AM164" i="1" s="1"/>
  <c r="AL164" i="1" s="1"/>
  <c r="BL24" i="1"/>
  <c r="BL5" i="1"/>
  <c r="AU440" i="1"/>
  <c r="AT440" i="1" s="1"/>
  <c r="AS440" i="1" s="1"/>
  <c r="AR440" i="1" s="1"/>
  <c r="AQ440" i="1" s="1"/>
  <c r="AP440" i="1" s="1"/>
  <c r="AO440" i="1" s="1"/>
  <c r="AN440" i="1" s="1"/>
  <c r="AM440" i="1" s="1"/>
  <c r="AL440" i="1" s="1"/>
  <c r="AU344" i="1"/>
  <c r="AU168" i="1"/>
  <c r="AU214" i="1"/>
  <c r="AU476" i="1"/>
  <c r="AT476" i="1" s="1"/>
  <c r="AS476" i="1" s="1"/>
  <c r="AR476" i="1" s="1"/>
  <c r="AQ476" i="1" s="1"/>
  <c r="AP476" i="1" s="1"/>
  <c r="AO476" i="1" s="1"/>
  <c r="AN476" i="1" s="1"/>
  <c r="AM476" i="1" s="1"/>
  <c r="AL476" i="1" s="1"/>
  <c r="BL59" i="1"/>
  <c r="AU498" i="1"/>
  <c r="BL27" i="1"/>
  <c r="BL90" i="1"/>
  <c r="BL63" i="1"/>
  <c r="BL104" i="1"/>
  <c r="BL72" i="1"/>
  <c r="F52" i="1"/>
  <c r="E31" i="2"/>
  <c r="Z497" i="1"/>
  <c r="Z476" i="1"/>
  <c r="AR60" i="1"/>
  <c r="AQ60" i="1" s="1"/>
  <c r="AP60" i="1" s="1"/>
  <c r="AO60" i="1" s="1"/>
  <c r="AN60" i="1" s="1"/>
  <c r="AM60" i="1" s="1"/>
  <c r="AL60" i="1" s="1"/>
  <c r="K422" i="1"/>
  <c r="AU469" i="1"/>
  <c r="AT469" i="1" s="1"/>
  <c r="AS469" i="1" s="1"/>
  <c r="AR469" i="1" s="1"/>
  <c r="AQ469" i="1" s="1"/>
  <c r="AP469" i="1" s="1"/>
  <c r="AO469" i="1" s="1"/>
  <c r="AN469" i="1" s="1"/>
  <c r="AM469" i="1" s="1"/>
  <c r="AL469" i="1" s="1"/>
  <c r="Z319" i="1"/>
  <c r="F395" i="1"/>
  <c r="E414" i="2"/>
  <c r="F273" i="1"/>
  <c r="E244" i="2"/>
  <c r="Z250" i="1"/>
  <c r="G250" i="1"/>
  <c r="Z235" i="1"/>
  <c r="G235" i="1"/>
  <c r="Z218" i="1"/>
  <c r="G218" i="1"/>
  <c r="Z198" i="1"/>
  <c r="G198" i="1"/>
  <c r="Z194" i="1"/>
  <c r="G194" i="1"/>
  <c r="E141" i="2"/>
  <c r="F152" i="1"/>
  <c r="E137" i="2"/>
  <c r="F148" i="1"/>
  <c r="Z126" i="1"/>
  <c r="G126" i="1"/>
  <c r="G97" i="1"/>
  <c r="Z97" i="1"/>
  <c r="Z55" i="1"/>
  <c r="G55" i="1"/>
  <c r="G29" i="1"/>
  <c r="Z29" i="1"/>
  <c r="G377" i="1"/>
  <c r="Z377" i="1"/>
  <c r="G316" i="1"/>
  <c r="AC316" i="1" s="1"/>
  <c r="G253" i="1"/>
  <c r="Z253" i="1"/>
  <c r="F208" i="1"/>
  <c r="E195" i="2"/>
  <c r="G205" i="1"/>
  <c r="Z205" i="1"/>
  <c r="G187" i="1"/>
  <c r="F183" i="1"/>
  <c r="Z183" i="1" s="1"/>
  <c r="E172" i="2"/>
  <c r="G179" i="1"/>
  <c r="Z179" i="1"/>
  <c r="G171" i="1"/>
  <c r="Z171" i="1"/>
  <c r="G167" i="1"/>
  <c r="Z167" i="1"/>
  <c r="G60" i="1"/>
  <c r="H60" i="1" s="1"/>
  <c r="Z60" i="1"/>
  <c r="F437" i="1"/>
  <c r="E340" i="2"/>
  <c r="G419" i="1"/>
  <c r="AC419" i="1" s="1"/>
  <c r="Z419" i="1"/>
  <c r="F398" i="1"/>
  <c r="E417" i="2"/>
  <c r="G217" i="1"/>
  <c r="Z217" i="1"/>
  <c r="F159" i="1"/>
  <c r="E148" i="2"/>
  <c r="G155" i="1"/>
  <c r="Z155" i="1"/>
  <c r="Z133" i="1"/>
  <c r="G133" i="1"/>
  <c r="G125" i="1"/>
  <c r="Z125" i="1"/>
  <c r="F85" i="1"/>
  <c r="E74" i="2"/>
  <c r="E424" i="2"/>
  <c r="F405" i="1"/>
  <c r="E392" i="2"/>
  <c r="F355" i="1"/>
  <c r="AU355" i="1" s="1"/>
  <c r="AT355" i="1" s="1"/>
  <c r="AS355" i="1" s="1"/>
  <c r="AR355" i="1" s="1"/>
  <c r="AQ355" i="1" s="1"/>
  <c r="AP355" i="1" s="1"/>
  <c r="AO355" i="1" s="1"/>
  <c r="AN355" i="1" s="1"/>
  <c r="AM355" i="1" s="1"/>
  <c r="AL355" i="1" s="1"/>
  <c r="Z301" i="1"/>
  <c r="G301" i="1"/>
  <c r="G260" i="1"/>
  <c r="Z260" i="1"/>
  <c r="Z204" i="1"/>
  <c r="G204" i="1"/>
  <c r="G182" i="1"/>
  <c r="Z182" i="1"/>
  <c r="F174" i="1"/>
  <c r="E163" i="2"/>
  <c r="F103" i="1"/>
  <c r="E92" i="2"/>
  <c r="Z63" i="1"/>
  <c r="G63" i="1"/>
  <c r="G37" i="1"/>
  <c r="Z37" i="1"/>
  <c r="Z42" i="1"/>
  <c r="AC370" i="1"/>
  <c r="AC160" i="1"/>
  <c r="G424" i="1"/>
  <c r="G393" i="1"/>
  <c r="AF393" i="1" s="1"/>
  <c r="Z393" i="1"/>
  <c r="Z386" i="1"/>
  <c r="G386" i="1"/>
  <c r="K386" i="1" s="1"/>
  <c r="F340" i="1"/>
  <c r="E307" i="2"/>
  <c r="F304" i="1"/>
  <c r="E275" i="2"/>
  <c r="F230" i="1"/>
  <c r="E207" i="2"/>
  <c r="Z226" i="1"/>
  <c r="G226" i="1"/>
  <c r="F216" i="1"/>
  <c r="E373" i="2"/>
  <c r="G213" i="1"/>
  <c r="Z213" i="1"/>
  <c r="G189" i="1"/>
  <c r="Z189" i="1"/>
  <c r="G158" i="1"/>
  <c r="Z158" i="1"/>
  <c r="E121" i="2"/>
  <c r="F132" i="1"/>
  <c r="G99" i="1"/>
  <c r="Z99" i="1"/>
  <c r="G71" i="1"/>
  <c r="G53" i="1"/>
  <c r="Z53" i="1"/>
  <c r="F31" i="1"/>
  <c r="E21" i="2"/>
  <c r="AY8" i="1"/>
  <c r="AY94" i="1"/>
  <c r="AY63" i="1"/>
  <c r="AY75" i="1"/>
  <c r="AY4" i="1"/>
  <c r="AY21" i="1"/>
  <c r="AY85" i="1"/>
  <c r="AY115" i="1"/>
  <c r="AY118" i="1"/>
  <c r="AY7" i="1"/>
  <c r="AY82" i="1"/>
  <c r="AY124" i="1"/>
  <c r="AY3" i="1"/>
  <c r="AY9" i="1"/>
  <c r="AB14" i="1"/>
  <c r="AY58" i="1"/>
  <c r="AY90" i="1"/>
  <c r="AY2" i="1"/>
  <c r="AY10" i="1"/>
  <c r="AY111" i="1"/>
  <c r="Z432" i="1"/>
  <c r="G432" i="1"/>
  <c r="Z376" i="1"/>
  <c r="G376" i="1"/>
  <c r="E399" i="2"/>
  <c r="F368" i="1"/>
  <c r="Z259" i="1"/>
  <c r="G259" i="1"/>
  <c r="R233" i="1"/>
  <c r="AC233" i="1"/>
  <c r="I233" i="1"/>
  <c r="AF233" i="1"/>
  <c r="G185" i="1"/>
  <c r="Z185" i="1"/>
  <c r="E109" i="2"/>
  <c r="F120" i="1"/>
  <c r="G95" i="1"/>
  <c r="F421" i="1"/>
  <c r="E440" i="2"/>
  <c r="E411" i="2"/>
  <c r="F392" i="1"/>
  <c r="G347" i="1"/>
  <c r="Z347" i="1"/>
  <c r="Z303" i="1"/>
  <c r="G229" i="1"/>
  <c r="Z229" i="1"/>
  <c r="F165" i="1"/>
  <c r="E154" i="2"/>
  <c r="G131" i="1"/>
  <c r="Z75" i="1"/>
  <c r="G75" i="1"/>
  <c r="E323" i="2"/>
  <c r="F375" i="1"/>
  <c r="AU375" i="1" s="1"/>
  <c r="AT375" i="1" s="1"/>
  <c r="AS375" i="1" s="1"/>
  <c r="AR375" i="1" s="1"/>
  <c r="AQ375" i="1" s="1"/>
  <c r="AP375" i="1" s="1"/>
  <c r="AO375" i="1" s="1"/>
  <c r="AN375" i="1" s="1"/>
  <c r="AM375" i="1" s="1"/>
  <c r="AL375" i="1" s="1"/>
  <c r="Z317" i="1"/>
  <c r="G317" i="1"/>
  <c r="Z299" i="1"/>
  <c r="G299" i="1"/>
  <c r="E169" i="2"/>
  <c r="F180" i="1"/>
  <c r="AU180" i="1" s="1"/>
  <c r="G138" i="1"/>
  <c r="Z138" i="1"/>
  <c r="Z123" i="1"/>
  <c r="G119" i="1"/>
  <c r="G78" i="1"/>
  <c r="Z78" i="1"/>
  <c r="F451" i="1"/>
  <c r="Z451" i="1" s="1"/>
  <c r="E335" i="2"/>
  <c r="G114" i="1"/>
  <c r="E523" i="1"/>
  <c r="F523" i="1" s="1"/>
  <c r="AU523" i="1" s="1"/>
  <c r="E530" i="1"/>
  <c r="F530" i="1" s="1"/>
  <c r="AU530" i="1" s="1"/>
  <c r="E518" i="1"/>
  <c r="F518" i="1" s="1"/>
  <c r="AU518" i="1" s="1"/>
  <c r="E513" i="1"/>
  <c r="F513" i="1" s="1"/>
  <c r="AU513" i="1" s="1"/>
  <c r="AT513" i="1" s="1"/>
  <c r="E339" i="2"/>
  <c r="Z232" i="1"/>
  <c r="E153" i="2"/>
  <c r="F428" i="1"/>
  <c r="E511" i="1"/>
  <c r="F511" i="1" s="1"/>
  <c r="AU511" i="1" s="1"/>
  <c r="E527" i="1"/>
  <c r="F527" i="1" s="1"/>
  <c r="AU527" i="1" s="1"/>
  <c r="E521" i="1"/>
  <c r="F521" i="1" s="1"/>
  <c r="G521" i="1" s="1"/>
  <c r="K521" i="1" s="1"/>
  <c r="E512" i="1"/>
  <c r="F512" i="1" s="1"/>
  <c r="G512" i="1" s="1"/>
  <c r="E353" i="2"/>
  <c r="F417" i="1"/>
  <c r="AU417" i="1" s="1"/>
  <c r="AT417" i="1" s="1"/>
  <c r="AS417" i="1" s="1"/>
  <c r="AR417" i="1" s="1"/>
  <c r="AQ417" i="1" s="1"/>
  <c r="AP417" i="1" s="1"/>
  <c r="AO417" i="1" s="1"/>
  <c r="AN417" i="1" s="1"/>
  <c r="AM417" i="1" s="1"/>
  <c r="AL417" i="1" s="1"/>
  <c r="G447" i="1"/>
  <c r="E415" i="2"/>
  <c r="E529" i="1"/>
  <c r="F529" i="1" s="1"/>
  <c r="G529" i="1" s="1"/>
  <c r="AU522" i="1"/>
  <c r="AT522" i="1" s="1"/>
  <c r="E517" i="1"/>
  <c r="F517" i="1" s="1"/>
  <c r="Z517" i="1" s="1"/>
  <c r="E343" i="2"/>
  <c r="F338" i="1"/>
  <c r="E467" i="1"/>
  <c r="E509" i="1"/>
  <c r="F509" i="1" s="1"/>
  <c r="AU509" i="1" s="1"/>
  <c r="AT509" i="1" s="1"/>
  <c r="E349" i="2"/>
  <c r="Z423" i="1"/>
  <c r="Z387" i="1"/>
  <c r="E524" i="1"/>
  <c r="F524" i="1" s="1"/>
  <c r="Z524" i="1" s="1"/>
  <c r="E516" i="1"/>
  <c r="F516" i="1" s="1"/>
  <c r="Z516" i="1" s="1"/>
  <c r="E531" i="1"/>
  <c r="F531" i="1" s="1"/>
  <c r="G531" i="1" s="1"/>
  <c r="R531" i="1" s="1"/>
  <c r="G522" i="1"/>
  <c r="AF522" i="1" s="1"/>
  <c r="E519" i="1"/>
  <c r="F519" i="1" s="1"/>
  <c r="AU519" i="1" s="1"/>
  <c r="E515" i="1"/>
  <c r="F515" i="1" s="1"/>
  <c r="AU515" i="1" s="1"/>
  <c r="E528" i="1"/>
  <c r="F528" i="1" s="1"/>
  <c r="AJ66" i="1"/>
  <c r="AK66" i="1"/>
  <c r="AK36" i="1"/>
  <c r="AJ462" i="1"/>
  <c r="AK72" i="1"/>
  <c r="AI430" i="1"/>
  <c r="AK430" i="1"/>
  <c r="AI469" i="1"/>
  <c r="AK469" i="1"/>
  <c r="AJ469" i="1"/>
  <c r="AJ170" i="1"/>
  <c r="AI301" i="1"/>
  <c r="AK434" i="1"/>
  <c r="AJ128" i="1"/>
  <c r="AI414" i="1"/>
  <c r="AK179" i="1"/>
  <c r="AJ179" i="1"/>
  <c r="AI179" i="1"/>
  <c r="AK137" i="1"/>
  <c r="AI137" i="1"/>
  <c r="AJ137" i="1"/>
  <c r="AI342" i="1"/>
  <c r="AH342" i="1" s="1"/>
  <c r="AK342" i="1"/>
  <c r="AK387" i="1"/>
  <c r="AI308" i="1"/>
  <c r="AH308" i="1" s="1"/>
  <c r="AK308" i="1"/>
  <c r="AJ401" i="1"/>
  <c r="AK443" i="1"/>
  <c r="AJ443" i="1"/>
  <c r="AH443" i="1" s="1"/>
  <c r="AI222" i="1"/>
  <c r="AH222" i="1" s="1"/>
  <c r="AK222" i="1"/>
  <c r="AJ167" i="1"/>
  <c r="AH167" i="1" s="1"/>
  <c r="AJ250" i="1"/>
  <c r="AI250" i="1"/>
  <c r="AJ34" i="1"/>
  <c r="AH34" i="1" s="1"/>
  <c r="AK34" i="1"/>
  <c r="AK283" i="1"/>
  <c r="AC489" i="1"/>
  <c r="AF489" i="1"/>
  <c r="Z482" i="1"/>
  <c r="G482" i="1"/>
  <c r="AN83" i="1"/>
  <c r="AM83" i="1" s="1"/>
  <c r="AL83" i="1" s="1"/>
  <c r="AU501" i="1"/>
  <c r="G501" i="1"/>
  <c r="Z501" i="1"/>
  <c r="K460" i="1"/>
  <c r="AF460" i="1"/>
  <c r="R460" i="1"/>
  <c r="AC460" i="1"/>
  <c r="Z477" i="1"/>
  <c r="G477" i="1"/>
  <c r="AU477" i="1"/>
  <c r="AO474" i="1"/>
  <c r="AN474" i="1" s="1"/>
  <c r="AM474" i="1" s="1"/>
  <c r="AL474" i="1" s="1"/>
  <c r="Z495" i="1"/>
  <c r="G495" i="1"/>
  <c r="G491" i="1"/>
  <c r="Z491" i="1"/>
  <c r="AS65" i="1"/>
  <c r="AR65" i="1" s="1"/>
  <c r="AQ65" i="1" s="1"/>
  <c r="AP65" i="1" s="1"/>
  <c r="AO65" i="1" s="1"/>
  <c r="AN65" i="1" s="1"/>
  <c r="AM65" i="1" s="1"/>
  <c r="AL65" i="1" s="1"/>
  <c r="Z492" i="1"/>
  <c r="G492" i="1"/>
  <c r="AU492" i="1"/>
  <c r="R454" i="1"/>
  <c r="AC454" i="1"/>
  <c r="K454" i="1"/>
  <c r="Z475" i="1"/>
  <c r="G475" i="1"/>
  <c r="AF514" i="1"/>
  <c r="R514" i="1"/>
  <c r="AC514" i="1"/>
  <c r="K514" i="1"/>
  <c r="AQ495" i="1"/>
  <c r="AP495" i="1" s="1"/>
  <c r="AO495" i="1" s="1"/>
  <c r="AN495" i="1" s="1"/>
  <c r="AM495" i="1" s="1"/>
  <c r="AL495" i="1" s="1"/>
  <c r="F473" i="1"/>
  <c r="E370" i="2"/>
  <c r="R488" i="1"/>
  <c r="K488" i="1"/>
  <c r="AC488" i="1"/>
  <c r="G484" i="1"/>
  <c r="AU484" i="1"/>
  <c r="Z484" i="1"/>
  <c r="R308" i="1"/>
  <c r="AF308" i="1"/>
  <c r="AC308" i="1"/>
  <c r="Z502" i="1"/>
  <c r="G502" i="1"/>
  <c r="AU502" i="1"/>
  <c r="AS50" i="1"/>
  <c r="AR50" i="1" s="1"/>
  <c r="AQ50" i="1" s="1"/>
  <c r="AP50" i="1" s="1"/>
  <c r="AO50" i="1" s="1"/>
  <c r="AN50" i="1" s="1"/>
  <c r="AM50" i="1" s="1"/>
  <c r="AL50" i="1" s="1"/>
  <c r="AF497" i="1"/>
  <c r="K497" i="1"/>
  <c r="K458" i="1"/>
  <c r="G464" i="1"/>
  <c r="AC140" i="1"/>
  <c r="AF144" i="1"/>
  <c r="R144" i="1"/>
  <c r="I144" i="1"/>
  <c r="AC440" i="1"/>
  <c r="K440" i="1"/>
  <c r="AF440" i="1"/>
  <c r="G355" i="1"/>
  <c r="AU483" i="1"/>
  <c r="G507" i="1"/>
  <c r="Z507" i="1"/>
  <c r="Z488" i="1"/>
  <c r="R140" i="1"/>
  <c r="G261" i="1"/>
  <c r="Z261" i="1"/>
  <c r="AC254" i="1"/>
  <c r="I254" i="1"/>
  <c r="AF254" i="1"/>
  <c r="R254" i="1"/>
  <c r="R21" i="1"/>
  <c r="H21" i="1"/>
  <c r="AF21" i="1"/>
  <c r="AC21" i="1"/>
  <c r="R257" i="1"/>
  <c r="I257" i="1"/>
  <c r="AF257" i="1"/>
  <c r="R186" i="1"/>
  <c r="AC186" i="1"/>
  <c r="I186" i="1"/>
  <c r="R28" i="1"/>
  <c r="H28" i="1"/>
  <c r="I315" i="1"/>
  <c r="R315" i="1"/>
  <c r="AF315" i="1"/>
  <c r="Z350" i="1"/>
  <c r="G350" i="1"/>
  <c r="Z242" i="1"/>
  <c r="G242" i="1"/>
  <c r="Z479" i="1"/>
  <c r="AC206" i="1"/>
  <c r="I206" i="1"/>
  <c r="AF206" i="1"/>
  <c r="H94" i="1"/>
  <c r="AF94" i="1"/>
  <c r="I107" i="1"/>
  <c r="AC107" i="1"/>
  <c r="R107" i="1"/>
  <c r="E22" i="2"/>
  <c r="R184" i="1"/>
  <c r="I184" i="1"/>
  <c r="AC67" i="1"/>
  <c r="H67" i="1"/>
  <c r="AF67" i="1"/>
  <c r="AF394" i="1"/>
  <c r="R394" i="1"/>
  <c r="AC394" i="1"/>
  <c r="Z498" i="1"/>
  <c r="Z490" i="1"/>
  <c r="G490" i="1"/>
  <c r="I140" i="1"/>
  <c r="R359" i="1"/>
  <c r="K359" i="1"/>
  <c r="Z429" i="1"/>
  <c r="G429" i="1"/>
  <c r="G106" i="1"/>
  <c r="Z106" i="1"/>
  <c r="E447" i="2"/>
  <c r="K415" i="1"/>
  <c r="AC393" i="1"/>
  <c r="G284" i="1"/>
  <c r="G231" i="1"/>
  <c r="Z257" i="1"/>
  <c r="Z324" i="1"/>
  <c r="Z434" i="1"/>
  <c r="G434" i="1"/>
  <c r="E336" i="2"/>
  <c r="F431" i="1"/>
  <c r="Z351" i="1"/>
  <c r="G351" i="1"/>
  <c r="Z27" i="1"/>
  <c r="G27" i="1"/>
  <c r="E338" i="2"/>
  <c r="Z28" i="1"/>
  <c r="R81" i="1"/>
  <c r="G92" i="1"/>
  <c r="I113" i="1"/>
  <c r="Z149" i="1"/>
  <c r="Z381" i="1"/>
  <c r="Z409" i="1"/>
  <c r="G252" i="1"/>
  <c r="Z252" i="1"/>
  <c r="E358" i="2"/>
  <c r="Z21" i="1"/>
  <c r="AF81" i="1"/>
  <c r="AF113" i="1"/>
  <c r="Z186" i="1"/>
  <c r="AC267" i="1"/>
  <c r="Z287" i="1"/>
  <c r="I287" i="1"/>
  <c r="G374" i="1"/>
  <c r="G321" i="1"/>
  <c r="E334" i="2"/>
  <c r="Z81" i="1"/>
  <c r="R113" i="1"/>
  <c r="G263" i="1"/>
  <c r="G203" i="1"/>
  <c r="AF287" i="1"/>
  <c r="AC415" i="1"/>
  <c r="G372" i="1"/>
  <c r="Z113" i="1"/>
  <c r="Z337" i="1"/>
  <c r="Z415" i="1"/>
  <c r="R415" i="1"/>
  <c r="G248" i="1"/>
  <c r="Z248" i="1"/>
  <c r="G311" i="1"/>
  <c r="Z311" i="1"/>
  <c r="G118" i="1"/>
  <c r="Z118" i="1"/>
  <c r="F330" i="1"/>
  <c r="F397" i="1"/>
  <c r="F79" i="1"/>
  <c r="G506" i="1"/>
  <c r="AU506" i="1"/>
  <c r="Z506" i="1"/>
  <c r="AS522" i="1"/>
  <c r="AR522" i="1" s="1"/>
  <c r="AQ522" i="1" s="1"/>
  <c r="AP522" i="1" s="1"/>
  <c r="AO522" i="1" s="1"/>
  <c r="AN522" i="1" s="1"/>
  <c r="AM522" i="1" s="1"/>
  <c r="AL522" i="1" s="1"/>
  <c r="AJ537" i="1" l="1"/>
  <c r="AK537" i="1"/>
  <c r="AI537" i="1"/>
  <c r="AH537" i="1" s="1"/>
  <c r="AJ539" i="1"/>
  <c r="AK539" i="1"/>
  <c r="AI539" i="1"/>
  <c r="AH539" i="1" s="1"/>
  <c r="AJ535" i="1"/>
  <c r="AK535" i="1"/>
  <c r="AI535" i="1"/>
  <c r="AH535" i="1" s="1"/>
  <c r="AA536" i="1"/>
  <c r="AB536" i="1"/>
  <c r="AH538" i="1"/>
  <c r="I314" i="1"/>
  <c r="AC314" i="1"/>
  <c r="R314" i="1"/>
  <c r="AF314" i="1"/>
  <c r="AI175" i="1"/>
  <c r="AK175" i="1"/>
  <c r="AJ175" i="1"/>
  <c r="AJ228" i="1"/>
  <c r="AK228" i="1"/>
  <c r="AI228" i="1"/>
  <c r="R458" i="1"/>
  <c r="AI110" i="1"/>
  <c r="AK107" i="1"/>
  <c r="AK462" i="1"/>
  <c r="Z131" i="1"/>
  <c r="I108" i="1"/>
  <c r="AU348" i="1"/>
  <c r="Z314" i="1"/>
  <c r="G459" i="1"/>
  <c r="AF271" i="1"/>
  <c r="AJ55" i="1"/>
  <c r="AI126" i="1"/>
  <c r="AK286" i="1"/>
  <c r="G348" i="1"/>
  <c r="R348" i="1" s="1"/>
  <c r="G399" i="1"/>
  <c r="K406" i="1"/>
  <c r="I271" i="1"/>
  <c r="AU290" i="1"/>
  <c r="AT290" i="1" s="1"/>
  <c r="AS290" i="1" s="1"/>
  <c r="AR290" i="1" s="1"/>
  <c r="AQ290" i="1" s="1"/>
  <c r="AP290" i="1" s="1"/>
  <c r="AO290" i="1" s="1"/>
  <c r="AN290" i="1" s="1"/>
  <c r="AM290" i="1" s="1"/>
  <c r="AL290" i="1" s="1"/>
  <c r="R46" i="1"/>
  <c r="BB111" i="1"/>
  <c r="AZ111" i="1" s="1"/>
  <c r="AX111" i="1" s="1"/>
  <c r="G227" i="1"/>
  <c r="Z227" i="1"/>
  <c r="AU521" i="1"/>
  <c r="AU197" i="1"/>
  <c r="AT197" i="1" s="1"/>
  <c r="AF455" i="1"/>
  <c r="AC455" i="1"/>
  <c r="AJ113" i="1"/>
  <c r="Z175" i="1"/>
  <c r="AF124" i="1"/>
  <c r="AI283" i="1"/>
  <c r="AH283" i="1" s="1"/>
  <c r="G197" i="1"/>
  <c r="G175" i="1"/>
  <c r="AC406" i="1"/>
  <c r="AK169" i="1"/>
  <c r="AK110" i="1"/>
  <c r="AI346" i="1"/>
  <c r="Z44" i="1"/>
  <c r="AC458" i="1"/>
  <c r="AJ346" i="1"/>
  <c r="G195" i="1"/>
  <c r="G280" i="1"/>
  <c r="AK390" i="1"/>
  <c r="AK45" i="1"/>
  <c r="AI72" i="1"/>
  <c r="G141" i="1"/>
  <c r="Z280" i="1"/>
  <c r="BB49" i="1"/>
  <c r="AU459" i="1"/>
  <c r="AF22" i="1"/>
  <c r="G168" i="1"/>
  <c r="Z168" i="1"/>
  <c r="AJ390" i="1"/>
  <c r="AF51" i="1"/>
  <c r="Z95" i="1"/>
  <c r="AS32" i="1"/>
  <c r="AR32" i="1" s="1"/>
  <c r="AQ32" i="1" s="1"/>
  <c r="AP32" i="1" s="1"/>
  <c r="AO32" i="1" s="1"/>
  <c r="AN32" i="1" s="1"/>
  <c r="AM32" i="1" s="1"/>
  <c r="AL32" i="1" s="1"/>
  <c r="I331" i="1"/>
  <c r="AJ278" i="1"/>
  <c r="AK278" i="1"/>
  <c r="AI278" i="1"/>
  <c r="AH278" i="1" s="1"/>
  <c r="AJ247" i="1"/>
  <c r="AK247" i="1"/>
  <c r="AI247" i="1"/>
  <c r="AH247" i="1" s="1"/>
  <c r="AT334" i="1"/>
  <c r="AS334" i="1" s="1"/>
  <c r="AR334" i="1" s="1"/>
  <c r="AQ334" i="1" s="1"/>
  <c r="AP334" i="1" s="1"/>
  <c r="AO334" i="1" s="1"/>
  <c r="AN334" i="1" s="1"/>
  <c r="AM334" i="1" s="1"/>
  <c r="AL334" i="1" s="1"/>
  <c r="K438" i="1"/>
  <c r="AC438" i="1"/>
  <c r="AF438" i="1"/>
  <c r="R438" i="1"/>
  <c r="AU365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K218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G352" i="1"/>
  <c r="R331" i="1"/>
  <c r="K414" i="1"/>
  <c r="AC414" i="1"/>
  <c r="G56" i="1"/>
  <c r="R124" i="1"/>
  <c r="R435" i="1"/>
  <c r="AJ126" i="1"/>
  <c r="AC225" i="1"/>
  <c r="Z56" i="1"/>
  <c r="R419" i="1"/>
  <c r="AC359" i="1"/>
  <c r="I124" i="1"/>
  <c r="AK170" i="1"/>
  <c r="AJ45" i="1"/>
  <c r="AJ286" i="1"/>
  <c r="AH286" i="1" s="1"/>
  <c r="AA286" i="1" s="1"/>
  <c r="K500" i="1"/>
  <c r="Z352" i="1"/>
  <c r="AI55" i="1"/>
  <c r="AI491" i="1"/>
  <c r="AU24" i="1"/>
  <c r="AT24" i="1" s="1"/>
  <c r="AS24" i="1" s="1"/>
  <c r="AR24" i="1" s="1"/>
  <c r="AQ24" i="1" s="1"/>
  <c r="AP24" i="1" s="1"/>
  <c r="AO24" i="1" s="1"/>
  <c r="AN24" i="1" s="1"/>
  <c r="AM24" i="1" s="1"/>
  <c r="AL24" i="1" s="1"/>
  <c r="Z286" i="1"/>
  <c r="AF418" i="1"/>
  <c r="R418" i="1"/>
  <c r="K418" i="1"/>
  <c r="AC402" i="1"/>
  <c r="R402" i="1"/>
  <c r="AI331" i="1"/>
  <c r="AJ184" i="1"/>
  <c r="AH184" i="1" s="1"/>
  <c r="BA112" i="1"/>
  <c r="AU324" i="1"/>
  <c r="AT324" i="1" s="1"/>
  <c r="AS324" i="1" s="1"/>
  <c r="AR324" i="1" s="1"/>
  <c r="AQ324" i="1" s="1"/>
  <c r="AP324" i="1" s="1"/>
  <c r="AO324" i="1" s="1"/>
  <c r="AN324" i="1" s="1"/>
  <c r="AM324" i="1" s="1"/>
  <c r="AL324" i="1" s="1"/>
  <c r="AK184" i="1"/>
  <c r="AK331" i="1"/>
  <c r="G465" i="1"/>
  <c r="AI57" i="1"/>
  <c r="AU517" i="1"/>
  <c r="AT517" i="1" s="1"/>
  <c r="AC232" i="1"/>
  <c r="G44" i="1"/>
  <c r="I149" i="1"/>
  <c r="R497" i="1"/>
  <c r="AI401" i="1"/>
  <c r="G192" i="1"/>
  <c r="AF192" i="1" s="1"/>
  <c r="Z187" i="1"/>
  <c r="I188" i="1"/>
  <c r="AU372" i="1"/>
  <c r="AT372" i="1" s="1"/>
  <c r="AS372" i="1" s="1"/>
  <c r="AR372" i="1" s="1"/>
  <c r="AQ372" i="1" s="1"/>
  <c r="AP372" i="1" s="1"/>
  <c r="AO372" i="1" s="1"/>
  <c r="AN372" i="1" s="1"/>
  <c r="AM372" i="1" s="1"/>
  <c r="AL372" i="1" s="1"/>
  <c r="AU465" i="1"/>
  <c r="AF331" i="1"/>
  <c r="R265" i="1"/>
  <c r="AF265" i="1"/>
  <c r="I265" i="1"/>
  <c r="AC265" i="1"/>
  <c r="AF430" i="1"/>
  <c r="K430" i="1"/>
  <c r="AC430" i="1"/>
  <c r="R430" i="1"/>
  <c r="AF383" i="1"/>
  <c r="K383" i="1"/>
  <c r="R383" i="1"/>
  <c r="AC383" i="1"/>
  <c r="I294" i="1"/>
  <c r="R294" i="1"/>
  <c r="AF294" i="1"/>
  <c r="AC294" i="1"/>
  <c r="AU294" i="1"/>
  <c r="AF188" i="1"/>
  <c r="AC500" i="1"/>
  <c r="G282" i="1"/>
  <c r="Z282" i="1"/>
  <c r="Z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AF494" i="1"/>
  <c r="AC494" i="1"/>
  <c r="Z518" i="1"/>
  <c r="AC188" i="1"/>
  <c r="AC34" i="1"/>
  <c r="R500" i="1"/>
  <c r="AU123" i="1"/>
  <c r="AT123" i="1" s="1"/>
  <c r="AS123" i="1" s="1"/>
  <c r="AR123" i="1" s="1"/>
  <c r="AQ123" i="1" s="1"/>
  <c r="AP123" i="1" s="1"/>
  <c r="AO123" i="1" s="1"/>
  <c r="AN123" i="1" s="1"/>
  <c r="AM123" i="1" s="1"/>
  <c r="AL123" i="1" s="1"/>
  <c r="AJ123" i="1" s="1"/>
  <c r="R494" i="1"/>
  <c r="AH491" i="1"/>
  <c r="AA491" i="1" s="1"/>
  <c r="K494" i="1"/>
  <c r="AF34" i="1"/>
  <c r="G278" i="1"/>
  <c r="AB278" i="1" s="1"/>
  <c r="Z278" i="1"/>
  <c r="AF258" i="1"/>
  <c r="R258" i="1"/>
  <c r="I258" i="1"/>
  <c r="AC258" i="1"/>
  <c r="Z247" i="1"/>
  <c r="G247" i="1"/>
  <c r="Z334" i="1"/>
  <c r="G334" i="1"/>
  <c r="BA36" i="1"/>
  <c r="AZ36" i="1" s="1"/>
  <c r="AX36" i="1" s="1"/>
  <c r="BB30" i="1"/>
  <c r="AZ30" i="1" s="1"/>
  <c r="AX30" i="1" s="1"/>
  <c r="AI71" i="1"/>
  <c r="AU383" i="1"/>
  <c r="AT383" i="1" s="1"/>
  <c r="AS383" i="1" s="1"/>
  <c r="AR383" i="1" s="1"/>
  <c r="AQ383" i="1" s="1"/>
  <c r="AP383" i="1" s="1"/>
  <c r="AO383" i="1" s="1"/>
  <c r="AN383" i="1" s="1"/>
  <c r="AM383" i="1" s="1"/>
  <c r="AL383" i="1" s="1"/>
  <c r="AK298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Z294" i="1"/>
  <c r="J342" i="1"/>
  <c r="AF342" i="1"/>
  <c r="R342" i="1"/>
  <c r="Z323" i="1"/>
  <c r="G323" i="1"/>
  <c r="Z513" i="1"/>
  <c r="G518" i="1"/>
  <c r="R518" i="1" s="1"/>
  <c r="AK504" i="1"/>
  <c r="AI504" i="1"/>
  <c r="AH504" i="1" s="1"/>
  <c r="AA504" i="1" s="1"/>
  <c r="AK414" i="1"/>
  <c r="AI36" i="1"/>
  <c r="AS323" i="1"/>
  <c r="AR323" i="1" s="1"/>
  <c r="AQ323" i="1" s="1"/>
  <c r="AP323" i="1" s="1"/>
  <c r="AO323" i="1" s="1"/>
  <c r="AN323" i="1" s="1"/>
  <c r="AM323" i="1" s="1"/>
  <c r="AL323" i="1" s="1"/>
  <c r="G38" i="1"/>
  <c r="G298" i="1"/>
  <c r="Z298" i="1"/>
  <c r="AC22" i="1"/>
  <c r="H22" i="1"/>
  <c r="Z346" i="1"/>
  <c r="G346" i="1"/>
  <c r="R62" i="1"/>
  <c r="BB69" i="1"/>
  <c r="AZ69" i="1" s="1"/>
  <c r="AX69" i="1" s="1"/>
  <c r="G302" i="1"/>
  <c r="Z302" i="1"/>
  <c r="G517" i="1"/>
  <c r="R517" i="1" s="1"/>
  <c r="R386" i="1"/>
  <c r="AK167" i="1"/>
  <c r="AI166" i="1"/>
  <c r="Z71" i="1"/>
  <c r="AR302" i="1"/>
  <c r="AQ302" i="1" s="1"/>
  <c r="AP302" i="1" s="1"/>
  <c r="AO302" i="1" s="1"/>
  <c r="AN302" i="1" s="1"/>
  <c r="AM302" i="1" s="1"/>
  <c r="AL302" i="1" s="1"/>
  <c r="AF62" i="1"/>
  <c r="Z383" i="1"/>
  <c r="I255" i="1"/>
  <c r="AC255" i="1"/>
  <c r="R255" i="1"/>
  <c r="AC62" i="1"/>
  <c r="AK255" i="1"/>
  <c r="AI255" i="1"/>
  <c r="AJ255" i="1"/>
  <c r="G90" i="1"/>
  <c r="AF90" i="1" s="1"/>
  <c r="AJ111" i="1"/>
  <c r="AH111" i="1" s="1"/>
  <c r="AJ90" i="1"/>
  <c r="AI298" i="1"/>
  <c r="AH298" i="1" s="1"/>
  <c r="AB298" i="1" s="1"/>
  <c r="AU471" i="1"/>
  <c r="AT471" i="1" s="1"/>
  <c r="AS471" i="1" s="1"/>
  <c r="AR471" i="1" s="1"/>
  <c r="AQ471" i="1" s="1"/>
  <c r="AP471" i="1" s="1"/>
  <c r="AO471" i="1" s="1"/>
  <c r="AN471" i="1" s="1"/>
  <c r="AM471" i="1" s="1"/>
  <c r="AL471" i="1" s="1"/>
  <c r="G471" i="1"/>
  <c r="Z471" i="1"/>
  <c r="AK202" i="1"/>
  <c r="AJ202" i="1"/>
  <c r="AI202" i="1"/>
  <c r="R324" i="1"/>
  <c r="AC324" i="1"/>
  <c r="I324" i="1"/>
  <c r="AF324" i="1"/>
  <c r="Z23" i="1"/>
  <c r="G23" i="1"/>
  <c r="AJ235" i="1"/>
  <c r="AK235" i="1"/>
  <c r="AI235" i="1"/>
  <c r="Z117" i="1"/>
  <c r="G117" i="1"/>
  <c r="AF137" i="1"/>
  <c r="AC137" i="1"/>
  <c r="I137" i="1"/>
  <c r="R137" i="1"/>
  <c r="G173" i="1"/>
  <c r="Z173" i="1"/>
  <c r="G221" i="1"/>
  <c r="Z221" i="1"/>
  <c r="AF136" i="1"/>
  <c r="AC136" i="1"/>
  <c r="I136" i="1"/>
  <c r="R136" i="1"/>
  <c r="AQ486" i="1"/>
  <c r="AP486" i="1" s="1"/>
  <c r="AO486" i="1" s="1"/>
  <c r="AN486" i="1" s="1"/>
  <c r="AM486" i="1" s="1"/>
  <c r="AL486" i="1" s="1"/>
  <c r="AJ107" i="1"/>
  <c r="Z119" i="1"/>
  <c r="Z195" i="1"/>
  <c r="R34" i="1"/>
  <c r="AJ92" i="1"/>
  <c r="AI402" i="1"/>
  <c r="AH402" i="1" s="1"/>
  <c r="AT482" i="1"/>
  <c r="AS482" i="1" s="1"/>
  <c r="AR482" i="1" s="1"/>
  <c r="AQ482" i="1" s="1"/>
  <c r="AP482" i="1" s="1"/>
  <c r="AO482" i="1" s="1"/>
  <c r="AN482" i="1" s="1"/>
  <c r="AM482" i="1" s="1"/>
  <c r="AL482" i="1" s="1"/>
  <c r="AI494" i="1"/>
  <c r="AK494" i="1"/>
  <c r="AJ494" i="1"/>
  <c r="BK61" i="1"/>
  <c r="BJ61" i="1" s="1"/>
  <c r="BI61" i="1" s="1"/>
  <c r="BH61" i="1" s="1"/>
  <c r="BG61" i="1" s="1"/>
  <c r="BF61" i="1" s="1"/>
  <c r="BE61" i="1" s="1"/>
  <c r="BD61" i="1" s="1"/>
  <c r="BC61" i="1" s="1"/>
  <c r="Z296" i="1"/>
  <c r="G296" i="1"/>
  <c r="K356" i="1"/>
  <c r="AF356" i="1"/>
  <c r="R356" i="1"/>
  <c r="AC356" i="1"/>
  <c r="G400" i="1"/>
  <c r="Z400" i="1"/>
  <c r="R32" i="1"/>
  <c r="AC32" i="1"/>
  <c r="AF32" i="1"/>
  <c r="H32" i="1"/>
  <c r="G64" i="1"/>
  <c r="Z64" i="1"/>
  <c r="Z51" i="1"/>
  <c r="H51" i="1"/>
  <c r="AF225" i="1"/>
  <c r="AK402" i="1"/>
  <c r="AJ169" i="1"/>
  <c r="AH169" i="1" s="1"/>
  <c r="G463" i="1"/>
  <c r="Z463" i="1"/>
  <c r="Z344" i="1"/>
  <c r="G344" i="1"/>
  <c r="Z121" i="1"/>
  <c r="G121" i="1"/>
  <c r="G177" i="1"/>
  <c r="Z177" i="1"/>
  <c r="BB106" i="1"/>
  <c r="BA106" i="1"/>
  <c r="BA37" i="1"/>
  <c r="BB37" i="1"/>
  <c r="G300" i="1"/>
  <c r="Z300" i="1"/>
  <c r="G360" i="1"/>
  <c r="Z360" i="1"/>
  <c r="Z404" i="1"/>
  <c r="G404" i="1"/>
  <c r="BA65" i="1"/>
  <c r="BB65" i="1"/>
  <c r="AF531" i="1"/>
  <c r="R457" i="1"/>
  <c r="AU512" i="1"/>
  <c r="G513" i="1"/>
  <c r="K513" i="1" s="1"/>
  <c r="Z512" i="1"/>
  <c r="AF386" i="1"/>
  <c r="Z413" i="1"/>
  <c r="AC51" i="1"/>
  <c r="Z145" i="1"/>
  <c r="R225" i="1"/>
  <c r="AF341" i="1"/>
  <c r="Z24" i="1"/>
  <c r="AU399" i="1"/>
  <c r="AJ426" i="1"/>
  <c r="AH426" i="1" s="1"/>
  <c r="AK426" i="1"/>
  <c r="Z256" i="1"/>
  <c r="G256" i="1"/>
  <c r="Z364" i="1"/>
  <c r="G364" i="1"/>
  <c r="Z181" i="1"/>
  <c r="G181" i="1"/>
  <c r="G201" i="1"/>
  <c r="Z201" i="1"/>
  <c r="Z74" i="1"/>
  <c r="G74" i="1"/>
  <c r="R76" i="1"/>
  <c r="AU413" i="1"/>
  <c r="AK151" i="1"/>
  <c r="AI361" i="1"/>
  <c r="AH361" i="1" s="1"/>
  <c r="G524" i="1"/>
  <c r="G380" i="1"/>
  <c r="K380" i="1" s="1"/>
  <c r="AI90" i="1"/>
  <c r="Z354" i="1"/>
  <c r="G354" i="1"/>
  <c r="Z59" i="1"/>
  <c r="G59" i="1"/>
  <c r="BB22" i="1"/>
  <c r="BA22" i="1"/>
  <c r="Z228" i="1"/>
  <c r="G228" i="1"/>
  <c r="K470" i="1"/>
  <c r="R470" i="1"/>
  <c r="AC470" i="1"/>
  <c r="AF470" i="1"/>
  <c r="AF46" i="1"/>
  <c r="H46" i="1"/>
  <c r="AJ151" i="1"/>
  <c r="AH151" i="1" s="1"/>
  <c r="AK36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AI312" i="1"/>
  <c r="AH312" i="1" s="1"/>
  <c r="Z90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AI173" i="1" s="1"/>
  <c r="BJ16" i="1"/>
  <c r="BI16" i="1" s="1"/>
  <c r="BH16" i="1" s="1"/>
  <c r="BG16" i="1" s="1"/>
  <c r="BF16" i="1" s="1"/>
  <c r="BE16" i="1" s="1"/>
  <c r="BD16" i="1" s="1"/>
  <c r="BC16" i="1" s="1"/>
  <c r="G371" i="1"/>
  <c r="Z371" i="1"/>
  <c r="AU463" i="1"/>
  <c r="AT463" i="1" s="1"/>
  <c r="AS463" i="1" s="1"/>
  <c r="AR463" i="1" s="1"/>
  <c r="AQ463" i="1" s="1"/>
  <c r="AP463" i="1" s="1"/>
  <c r="AO463" i="1" s="1"/>
  <c r="AN463" i="1" s="1"/>
  <c r="AM463" i="1" s="1"/>
  <c r="AL463" i="1" s="1"/>
  <c r="G129" i="1"/>
  <c r="Z129" i="1"/>
  <c r="G169" i="1"/>
  <c r="Z169" i="1"/>
  <c r="AI217" i="1"/>
  <c r="AK217" i="1"/>
  <c r="AJ217" i="1"/>
  <c r="G50" i="1"/>
  <c r="Z50" i="1"/>
  <c r="AF65" i="1"/>
  <c r="H65" i="1"/>
  <c r="AC65" i="1"/>
  <c r="R65" i="1"/>
  <c r="BB45" i="1"/>
  <c r="BA45" i="1"/>
  <c r="AJ119" i="1"/>
  <c r="AI119" i="1"/>
  <c r="AK119" i="1"/>
  <c r="AC36" i="1"/>
  <c r="H36" i="1"/>
  <c r="R36" i="1"/>
  <c r="AF36" i="1"/>
  <c r="AI372" i="1"/>
  <c r="AK372" i="1"/>
  <c r="AJ372" i="1"/>
  <c r="Z509" i="1"/>
  <c r="K435" i="1"/>
  <c r="AJ387" i="1"/>
  <c r="AH387" i="1" s="1"/>
  <c r="AK128" i="1"/>
  <c r="AI106" i="1"/>
  <c r="Z192" i="1"/>
  <c r="AU161" i="1"/>
  <c r="AT161" i="1" s="1"/>
  <c r="AS161" i="1" s="1"/>
  <c r="AR161" i="1" s="1"/>
  <c r="AQ161" i="1" s="1"/>
  <c r="AP161" i="1" s="1"/>
  <c r="AO161" i="1" s="1"/>
  <c r="AN161" i="1" s="1"/>
  <c r="AM161" i="1" s="1"/>
  <c r="AL161" i="1" s="1"/>
  <c r="AK161" i="1" s="1"/>
  <c r="AI92" i="1"/>
  <c r="G100" i="1"/>
  <c r="R318" i="1"/>
  <c r="AU215" i="1"/>
  <c r="AT215" i="1" s="1"/>
  <c r="AS215" i="1" s="1"/>
  <c r="AR215" i="1" s="1"/>
  <c r="AQ215" i="1" s="1"/>
  <c r="AP215" i="1" s="1"/>
  <c r="AO215" i="1" s="1"/>
  <c r="AN215" i="1" s="1"/>
  <c r="AM215" i="1" s="1"/>
  <c r="AL215" i="1" s="1"/>
  <c r="AK282" i="1"/>
  <c r="BJ7" i="1"/>
  <c r="BI7" i="1" s="1"/>
  <c r="BH7" i="1" s="1"/>
  <c r="BG7" i="1" s="1"/>
  <c r="BF7" i="1" s="1"/>
  <c r="BE7" i="1" s="1"/>
  <c r="BD7" i="1" s="1"/>
  <c r="BC7" i="1" s="1"/>
  <c r="AF378" i="1"/>
  <c r="R378" i="1"/>
  <c r="AC378" i="1"/>
  <c r="J378" i="1"/>
  <c r="BK100" i="1"/>
  <c r="BJ100" i="1" s="1"/>
  <c r="BI100" i="1" s="1"/>
  <c r="BH100" i="1" s="1"/>
  <c r="BG100" i="1" s="1"/>
  <c r="BF100" i="1" s="1"/>
  <c r="BE100" i="1" s="1"/>
  <c r="BD100" i="1" s="1"/>
  <c r="BC100" i="1" s="1"/>
  <c r="AJ160" i="1"/>
  <c r="AK160" i="1"/>
  <c r="AI160" i="1"/>
  <c r="BK18" i="1"/>
  <c r="BJ18" i="1" s="1"/>
  <c r="BI18" i="1" s="1"/>
  <c r="BH18" i="1" s="1"/>
  <c r="BG18" i="1" s="1"/>
  <c r="BF18" i="1" s="1"/>
  <c r="BE18" i="1" s="1"/>
  <c r="BD18" i="1" s="1"/>
  <c r="BC18" i="1" s="1"/>
  <c r="G325" i="1"/>
  <c r="Z325" i="1"/>
  <c r="AK158" i="1"/>
  <c r="AI158" i="1"/>
  <c r="AH158" i="1" s="1"/>
  <c r="G80" i="1"/>
  <c r="Z80" i="1"/>
  <c r="H89" i="1"/>
  <c r="AF89" i="1"/>
  <c r="R89" i="1"/>
  <c r="AC89" i="1"/>
  <c r="G151" i="1"/>
  <c r="Z151" i="1"/>
  <c r="G211" i="1"/>
  <c r="Z211" i="1"/>
  <c r="AC72" i="1"/>
  <c r="AF72" i="1"/>
  <c r="H72" i="1"/>
  <c r="R72" i="1"/>
  <c r="Z35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G35" i="1"/>
  <c r="AF469" i="1"/>
  <c r="AC469" i="1"/>
  <c r="R469" i="1"/>
  <c r="K469" i="1"/>
  <c r="AI258" i="1"/>
  <c r="AK258" i="1"/>
  <c r="AJ258" i="1"/>
  <c r="AI117" i="1"/>
  <c r="AK117" i="1"/>
  <c r="AJ117" i="1"/>
  <c r="AJ460" i="1"/>
  <c r="AI460" i="1"/>
  <c r="AK231" i="1"/>
  <c r="AI231" i="1"/>
  <c r="AJ231" i="1"/>
  <c r="R222" i="1"/>
  <c r="AC222" i="1"/>
  <c r="J222" i="1"/>
  <c r="AF222" i="1"/>
  <c r="Z39" i="1"/>
  <c r="G39" i="1"/>
  <c r="H93" i="1"/>
  <c r="AC93" i="1"/>
  <c r="AF93" i="1"/>
  <c r="R93" i="1"/>
  <c r="Z163" i="1"/>
  <c r="G163" i="1"/>
  <c r="AK198" i="1"/>
  <c r="AI198" i="1"/>
  <c r="AJ198" i="1"/>
  <c r="Z58" i="1"/>
  <c r="G58" i="1"/>
  <c r="H83" i="1"/>
  <c r="AC83" i="1"/>
  <c r="R83" i="1"/>
  <c r="AF83" i="1"/>
  <c r="AC41" i="1"/>
  <c r="AF41" i="1"/>
  <c r="H41" i="1"/>
  <c r="R41" i="1"/>
  <c r="Z310" i="1"/>
  <c r="G310" i="1"/>
  <c r="AJ140" i="1"/>
  <c r="AI140" i="1"/>
  <c r="AK140" i="1"/>
  <c r="Z412" i="1"/>
  <c r="G412" i="1"/>
  <c r="Z357" i="1"/>
  <c r="G357" i="1"/>
  <c r="AI404" i="1"/>
  <c r="AJ404" i="1"/>
  <c r="AK404" i="1"/>
  <c r="K522" i="1"/>
  <c r="G519" i="1"/>
  <c r="R519" i="1" s="1"/>
  <c r="AO59" i="1"/>
  <c r="AN59" i="1" s="1"/>
  <c r="AM59" i="1" s="1"/>
  <c r="AL59" i="1" s="1"/>
  <c r="AJ59" i="1" s="1"/>
  <c r="AI487" i="1"/>
  <c r="AH487" i="1" s="1"/>
  <c r="AJ301" i="1"/>
  <c r="Z403" i="1"/>
  <c r="G145" i="1"/>
  <c r="AC145" i="1" s="1"/>
  <c r="Z341" i="1"/>
  <c r="AI335" i="1"/>
  <c r="AH335" i="1" s="1"/>
  <c r="AB335" i="1" s="1"/>
  <c r="AI290" i="1"/>
  <c r="AJ290" i="1"/>
  <c r="AK290" i="1"/>
  <c r="BK119" i="1"/>
  <c r="BJ119" i="1" s="1"/>
  <c r="BI119" i="1" s="1"/>
  <c r="BH119" i="1" s="1"/>
  <c r="BG119" i="1" s="1"/>
  <c r="BF119" i="1" s="1"/>
  <c r="BE119" i="1" s="1"/>
  <c r="BD119" i="1" s="1"/>
  <c r="BC119" i="1" s="1"/>
  <c r="Z416" i="1"/>
  <c r="G416" i="1"/>
  <c r="AU416" i="1"/>
  <c r="AT416" i="1" s="1"/>
  <c r="AS416" i="1" s="1"/>
  <c r="AR416" i="1" s="1"/>
  <c r="AQ416" i="1" s="1"/>
  <c r="AP416" i="1" s="1"/>
  <c r="AO416" i="1" s="1"/>
  <c r="AN416" i="1" s="1"/>
  <c r="AM416" i="1" s="1"/>
  <c r="AL416" i="1" s="1"/>
  <c r="G269" i="1"/>
  <c r="Z269" i="1"/>
  <c r="G297" i="1"/>
  <c r="Z297" i="1"/>
  <c r="AU297" i="1"/>
  <c r="Z329" i="1"/>
  <c r="G329" i="1"/>
  <c r="G361" i="1"/>
  <c r="AB361" i="1" s="1"/>
  <c r="Z361" i="1"/>
  <c r="AC214" i="1"/>
  <c r="AF214" i="1"/>
  <c r="R214" i="1"/>
  <c r="I214" i="1"/>
  <c r="R191" i="1"/>
  <c r="AC191" i="1"/>
  <c r="I191" i="1"/>
  <c r="AF191" i="1"/>
  <c r="AS438" i="1"/>
  <c r="AR438" i="1" s="1"/>
  <c r="AQ438" i="1" s="1"/>
  <c r="AP438" i="1" s="1"/>
  <c r="AO438" i="1" s="1"/>
  <c r="AN438" i="1" s="1"/>
  <c r="AM438" i="1" s="1"/>
  <c r="AL438" i="1" s="1"/>
  <c r="I192" i="1"/>
  <c r="AK335" i="1"/>
  <c r="AU412" i="1"/>
  <c r="AT412" i="1" s="1"/>
  <c r="AS412" i="1" s="1"/>
  <c r="AR412" i="1" s="1"/>
  <c r="AQ412" i="1" s="1"/>
  <c r="AP412" i="1" s="1"/>
  <c r="AO412" i="1" s="1"/>
  <c r="AN412" i="1" s="1"/>
  <c r="AM412" i="1" s="1"/>
  <c r="AL412" i="1" s="1"/>
  <c r="AK412" i="1" s="1"/>
  <c r="AI299" i="1"/>
  <c r="AH299" i="1" s="1"/>
  <c r="AA299" i="1" s="1"/>
  <c r="AJ446" i="1"/>
  <c r="AK446" i="1"/>
  <c r="AI446" i="1"/>
  <c r="Z384" i="1"/>
  <c r="G384" i="1"/>
  <c r="BK88" i="1"/>
  <c r="BJ88" i="1" s="1"/>
  <c r="BI88" i="1" s="1"/>
  <c r="BH88" i="1" s="1"/>
  <c r="BG88" i="1" s="1"/>
  <c r="BF88" i="1" s="1"/>
  <c r="BE88" i="1" s="1"/>
  <c r="BD88" i="1" s="1"/>
  <c r="BC88" i="1" s="1"/>
  <c r="Z246" i="1"/>
  <c r="G246" i="1"/>
  <c r="BK116" i="1"/>
  <c r="BJ116" i="1" s="1"/>
  <c r="BI116" i="1" s="1"/>
  <c r="BH116" i="1" s="1"/>
  <c r="BG116" i="1" s="1"/>
  <c r="BF116" i="1" s="1"/>
  <c r="BE116" i="1" s="1"/>
  <c r="BD116" i="1" s="1"/>
  <c r="BC116" i="1" s="1"/>
  <c r="G143" i="1"/>
  <c r="Z143" i="1"/>
  <c r="R286" i="1"/>
  <c r="I286" i="1"/>
  <c r="AC286" i="1"/>
  <c r="AT256" i="1"/>
  <c r="AS256" i="1" s="1"/>
  <c r="AR256" i="1" s="1"/>
  <c r="AQ256" i="1" s="1"/>
  <c r="AP256" i="1" s="1"/>
  <c r="AO256" i="1" s="1"/>
  <c r="AN256" i="1" s="1"/>
  <c r="AM256" i="1" s="1"/>
  <c r="AL256" i="1" s="1"/>
  <c r="R192" i="1"/>
  <c r="Z519" i="1"/>
  <c r="Z161" i="1"/>
  <c r="R522" i="1"/>
  <c r="AC522" i="1"/>
  <c r="G530" i="1"/>
  <c r="K530" i="1" s="1"/>
  <c r="AF316" i="1"/>
  <c r="AJ458" i="1"/>
  <c r="AH250" i="1"/>
  <c r="AJ221" i="1"/>
  <c r="AH221" i="1" s="1"/>
  <c r="AB221" i="1" s="1"/>
  <c r="AJ166" i="1"/>
  <c r="Z219" i="1"/>
  <c r="G303" i="1"/>
  <c r="Z380" i="1"/>
  <c r="AK312" i="1"/>
  <c r="AZ51" i="1"/>
  <c r="AX51" i="1" s="1"/>
  <c r="AZ57" i="1"/>
  <c r="AX57" i="1" s="1"/>
  <c r="J318" i="1"/>
  <c r="AK480" i="1"/>
  <c r="AJ218" i="1"/>
  <c r="AH218" i="1" s="1"/>
  <c r="AU58" i="1"/>
  <c r="AT58" i="1" s="1"/>
  <c r="AS58" i="1" s="1"/>
  <c r="AR58" i="1" s="1"/>
  <c r="AQ58" i="1" s="1"/>
  <c r="AP58" i="1" s="1"/>
  <c r="AO58" i="1" s="1"/>
  <c r="AN58" i="1" s="1"/>
  <c r="AM58" i="1" s="1"/>
  <c r="AL58" i="1" s="1"/>
  <c r="AK299" i="1"/>
  <c r="Z474" i="1"/>
  <c r="G474" i="1"/>
  <c r="AJ29" i="1"/>
  <c r="AK29" i="1"/>
  <c r="AI29" i="1"/>
  <c r="BA44" i="1"/>
  <c r="BB44" i="1"/>
  <c r="BB105" i="1"/>
  <c r="BA105" i="1"/>
  <c r="G277" i="1"/>
  <c r="Z277" i="1"/>
  <c r="Z305" i="1"/>
  <c r="G305" i="1"/>
  <c r="Z333" i="1"/>
  <c r="G333" i="1"/>
  <c r="AJ429" i="1"/>
  <c r="AI429" i="1"/>
  <c r="AK429" i="1"/>
  <c r="BB28" i="1"/>
  <c r="BA28" i="1"/>
  <c r="AU461" i="1"/>
  <c r="Z461" i="1"/>
  <c r="G461" i="1"/>
  <c r="Z293" i="1"/>
  <c r="G293" i="1"/>
  <c r="Z373" i="1"/>
  <c r="G373" i="1"/>
  <c r="BB68" i="1"/>
  <c r="BA68" i="1"/>
  <c r="I128" i="1"/>
  <c r="AF128" i="1"/>
  <c r="AC128" i="1"/>
  <c r="R128" i="1"/>
  <c r="AF435" i="1"/>
  <c r="J316" i="1"/>
  <c r="G403" i="1"/>
  <c r="G509" i="1"/>
  <c r="R509" i="1" s="1"/>
  <c r="Z530" i="1"/>
  <c r="AC318" i="1"/>
  <c r="G215" i="1"/>
  <c r="AF215" i="1" s="1"/>
  <c r="AI480" i="1"/>
  <c r="AH480" i="1" s="1"/>
  <c r="AA480" i="1" s="1"/>
  <c r="AD480" i="1" s="1"/>
  <c r="AU357" i="1"/>
  <c r="G441" i="1"/>
  <c r="Z441" i="1"/>
  <c r="AU441" i="1"/>
  <c r="AT441" i="1" s="1"/>
  <c r="AS441" i="1" s="1"/>
  <c r="AR441" i="1" s="1"/>
  <c r="AQ441" i="1" s="1"/>
  <c r="AP441" i="1" s="1"/>
  <c r="AO441" i="1" s="1"/>
  <c r="AN441" i="1" s="1"/>
  <c r="AM441" i="1" s="1"/>
  <c r="AL441" i="1" s="1"/>
  <c r="BA52" i="1"/>
  <c r="BB52" i="1"/>
  <c r="AI279" i="1"/>
  <c r="AK279" i="1"/>
  <c r="AJ279" i="1"/>
  <c r="G388" i="1"/>
  <c r="AU388" i="1"/>
  <c r="AT388" i="1" s="1"/>
  <c r="AS388" i="1" s="1"/>
  <c r="AR388" i="1" s="1"/>
  <c r="AQ388" i="1" s="1"/>
  <c r="AP388" i="1" s="1"/>
  <c r="AO388" i="1" s="1"/>
  <c r="AN388" i="1" s="1"/>
  <c r="AM388" i="1" s="1"/>
  <c r="AL388" i="1" s="1"/>
  <c r="Z388" i="1"/>
  <c r="Z420" i="1"/>
  <c r="G420" i="1"/>
  <c r="G111" i="1"/>
  <c r="Z111" i="1"/>
  <c r="G147" i="1"/>
  <c r="Z147" i="1"/>
  <c r="Z203" i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Z238" i="1"/>
  <c r="G238" i="1"/>
  <c r="AU238" i="1"/>
  <c r="AT238" i="1" s="1"/>
  <c r="AS238" i="1" s="1"/>
  <c r="AR238" i="1" s="1"/>
  <c r="AQ238" i="1" s="1"/>
  <c r="AP238" i="1" s="1"/>
  <c r="AO238" i="1" s="1"/>
  <c r="AN238" i="1" s="1"/>
  <c r="AM238" i="1" s="1"/>
  <c r="AL238" i="1" s="1"/>
  <c r="BK54" i="1"/>
  <c r="BJ54" i="1" s="1"/>
  <c r="BI54" i="1" s="1"/>
  <c r="BH54" i="1" s="1"/>
  <c r="BG54" i="1" s="1"/>
  <c r="BF54" i="1" s="1"/>
  <c r="BE54" i="1" s="1"/>
  <c r="BD54" i="1" s="1"/>
  <c r="BC54" i="1" s="1"/>
  <c r="AF419" i="1"/>
  <c r="AU310" i="1"/>
  <c r="AT310" i="1" s="1"/>
  <c r="AS310" i="1" s="1"/>
  <c r="AR310" i="1" s="1"/>
  <c r="AQ310" i="1" s="1"/>
  <c r="AP310" i="1" s="1"/>
  <c r="AO310" i="1" s="1"/>
  <c r="AN310" i="1" s="1"/>
  <c r="AM310" i="1" s="1"/>
  <c r="AL310" i="1" s="1"/>
  <c r="AJ310" i="1" s="1"/>
  <c r="AC517" i="1"/>
  <c r="K419" i="1"/>
  <c r="AQ432" i="1"/>
  <c r="AP432" i="1" s="1"/>
  <c r="AO432" i="1" s="1"/>
  <c r="AN432" i="1" s="1"/>
  <c r="AM432" i="1" s="1"/>
  <c r="AL432" i="1" s="1"/>
  <c r="AK487" i="1"/>
  <c r="G219" i="1"/>
  <c r="AF219" i="1" s="1"/>
  <c r="R316" i="1"/>
  <c r="AK221" i="1"/>
  <c r="AK252" i="1"/>
  <c r="AI434" i="1"/>
  <c r="AC386" i="1"/>
  <c r="AI252" i="1"/>
  <c r="AH252" i="1" s="1"/>
  <c r="AA252" i="1" s="1"/>
  <c r="AD252" i="1" s="1"/>
  <c r="AK106" i="1"/>
  <c r="AI282" i="1"/>
  <c r="AH282" i="1" s="1"/>
  <c r="AB282" i="1" s="1"/>
  <c r="G449" i="1"/>
  <c r="Z449" i="1"/>
  <c r="AI67" i="1"/>
  <c r="AJ67" i="1"/>
  <c r="AK67" i="1"/>
  <c r="BK6" i="1"/>
  <c r="BJ6" i="1" s="1"/>
  <c r="BI6" i="1" s="1"/>
  <c r="BH6" i="1" s="1"/>
  <c r="BG6" i="1" s="1"/>
  <c r="BF6" i="1" s="1"/>
  <c r="BE6" i="1" s="1"/>
  <c r="BD6" i="1" s="1"/>
  <c r="BC6" i="1" s="1"/>
  <c r="BA39" i="1"/>
  <c r="BB39" i="1"/>
  <c r="BK108" i="1"/>
  <c r="BJ108" i="1" s="1"/>
  <c r="BI108" i="1" s="1"/>
  <c r="BH108" i="1" s="1"/>
  <c r="BG108" i="1" s="1"/>
  <c r="BF108" i="1" s="1"/>
  <c r="BE108" i="1" s="1"/>
  <c r="BD108" i="1" s="1"/>
  <c r="BC108" i="1" s="1"/>
  <c r="Z408" i="1"/>
  <c r="G408" i="1"/>
  <c r="AU408" i="1"/>
  <c r="AT408" i="1" s="1"/>
  <c r="AS408" i="1" s="1"/>
  <c r="AR408" i="1" s="1"/>
  <c r="AQ408" i="1" s="1"/>
  <c r="AP408" i="1" s="1"/>
  <c r="AO408" i="1" s="1"/>
  <c r="AN408" i="1" s="1"/>
  <c r="AM408" i="1" s="1"/>
  <c r="AL408" i="1" s="1"/>
  <c r="Z289" i="1"/>
  <c r="G289" i="1"/>
  <c r="Z313" i="1"/>
  <c r="G313" i="1"/>
  <c r="G369" i="1"/>
  <c r="Z369" i="1"/>
  <c r="AI69" i="1"/>
  <c r="AJ69" i="1"/>
  <c r="AK69" i="1"/>
  <c r="AF115" i="1"/>
  <c r="R115" i="1"/>
  <c r="I115" i="1"/>
  <c r="AC115" i="1"/>
  <c r="Z234" i="1"/>
  <c r="G234" i="1"/>
  <c r="AI88" i="1"/>
  <c r="AJ88" i="1"/>
  <c r="R38" i="1"/>
  <c r="H38" i="1"/>
  <c r="AF38" i="1"/>
  <c r="AC38" i="1"/>
  <c r="AF466" i="1"/>
  <c r="AC466" i="1"/>
  <c r="K466" i="1"/>
  <c r="R466" i="1"/>
  <c r="AJ534" i="1"/>
  <c r="AK534" i="1"/>
  <c r="AI534" i="1"/>
  <c r="AB470" i="1"/>
  <c r="AJ533" i="1"/>
  <c r="AK533" i="1"/>
  <c r="AI533" i="1"/>
  <c r="AH301" i="1"/>
  <c r="AA301" i="1" s="1"/>
  <c r="AH110" i="1"/>
  <c r="AT320" i="1"/>
  <c r="AS320" i="1" s="1"/>
  <c r="AR320" i="1" s="1"/>
  <c r="AQ320" i="1" s="1"/>
  <c r="AP320" i="1" s="1"/>
  <c r="AO320" i="1" s="1"/>
  <c r="AN320" i="1" s="1"/>
  <c r="AM320" i="1" s="1"/>
  <c r="AL320" i="1" s="1"/>
  <c r="AJ525" i="1"/>
  <c r="AI525" i="1"/>
  <c r="AK525" i="1"/>
  <c r="AA278" i="1"/>
  <c r="AJ532" i="1"/>
  <c r="AK532" i="1"/>
  <c r="AI532" i="1"/>
  <c r="AA73" i="1"/>
  <c r="AE73" i="1" s="1"/>
  <c r="AC529" i="1"/>
  <c r="R529" i="1"/>
  <c r="Z528" i="1"/>
  <c r="AU528" i="1"/>
  <c r="AK246" i="1"/>
  <c r="AJ246" i="1"/>
  <c r="BK4" i="1"/>
  <c r="BJ4" i="1" s="1"/>
  <c r="BI4" i="1" s="1"/>
  <c r="BH4" i="1" s="1"/>
  <c r="BG4" i="1" s="1"/>
  <c r="BF4" i="1" s="1"/>
  <c r="BE4" i="1" s="1"/>
  <c r="BD4" i="1" s="1"/>
  <c r="BC4" i="1" s="1"/>
  <c r="AC478" i="1"/>
  <c r="AF478" i="1"/>
  <c r="R478" i="1"/>
  <c r="K478" i="1"/>
  <c r="AT78" i="1"/>
  <c r="AS78" i="1" s="1"/>
  <c r="AR78" i="1" s="1"/>
  <c r="AQ78" i="1" s="1"/>
  <c r="AP78" i="1" s="1"/>
  <c r="AO78" i="1" s="1"/>
  <c r="AN78" i="1" s="1"/>
  <c r="AM78" i="1" s="1"/>
  <c r="AL78" i="1" s="1"/>
  <c r="G116" i="1"/>
  <c r="Z116" i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AJ333" i="1"/>
  <c r="AK333" i="1"/>
  <c r="AI333" i="1"/>
  <c r="AK260" i="1"/>
  <c r="AJ260" i="1"/>
  <c r="AI260" i="1"/>
  <c r="AI505" i="1"/>
  <c r="AJ505" i="1"/>
  <c r="AK505" i="1"/>
  <c r="AU109" i="1"/>
  <c r="G109" i="1"/>
  <c r="AC109" i="1" s="1"/>
  <c r="Z109" i="1"/>
  <c r="BK91" i="1"/>
  <c r="BJ91" i="1" s="1"/>
  <c r="BI91" i="1" s="1"/>
  <c r="BH91" i="1" s="1"/>
  <c r="BG91" i="1" s="1"/>
  <c r="BF91" i="1" s="1"/>
  <c r="BE91" i="1" s="1"/>
  <c r="BD91" i="1" s="1"/>
  <c r="BC91" i="1" s="1"/>
  <c r="AK181" i="1"/>
  <c r="AJ181" i="1"/>
  <c r="AI181" i="1"/>
  <c r="AK206" i="1"/>
  <c r="AJ206" i="1"/>
  <c r="AI206" i="1"/>
  <c r="AJ95" i="1"/>
  <c r="AI95" i="1"/>
  <c r="AK95" i="1"/>
  <c r="Z349" i="1"/>
  <c r="G349" i="1"/>
  <c r="AK188" i="1"/>
  <c r="AJ188" i="1"/>
  <c r="AI188" i="1"/>
  <c r="AC480" i="1"/>
  <c r="AF480" i="1"/>
  <c r="K480" i="1"/>
  <c r="BA16" i="1"/>
  <c r="BB16" i="1"/>
  <c r="AU47" i="1"/>
  <c r="AT47" i="1" s="1"/>
  <c r="AS47" i="1" s="1"/>
  <c r="AR47" i="1" s="1"/>
  <c r="AQ47" i="1" s="1"/>
  <c r="AP47" i="1" s="1"/>
  <c r="AO47" i="1" s="1"/>
  <c r="AN47" i="1" s="1"/>
  <c r="AM47" i="1" s="1"/>
  <c r="AL47" i="1" s="1"/>
  <c r="Z47" i="1"/>
  <c r="G47" i="1"/>
  <c r="AI490" i="1"/>
  <c r="AJ490" i="1"/>
  <c r="AK490" i="1"/>
  <c r="AK423" i="1"/>
  <c r="AJ423" i="1"/>
  <c r="AI423" i="1"/>
  <c r="AT306" i="1"/>
  <c r="AS306" i="1" s="1"/>
  <c r="AR306" i="1" s="1"/>
  <c r="AQ306" i="1" s="1"/>
  <c r="AP306" i="1" s="1"/>
  <c r="AO306" i="1" s="1"/>
  <c r="AN306" i="1" s="1"/>
  <c r="AM306" i="1" s="1"/>
  <c r="AL306" i="1" s="1"/>
  <c r="AJ176" i="1"/>
  <c r="AI176" i="1"/>
  <c r="AK176" i="1"/>
  <c r="BK80" i="1"/>
  <c r="BJ80" i="1" s="1"/>
  <c r="BI80" i="1" s="1"/>
  <c r="BH80" i="1" s="1"/>
  <c r="BG80" i="1" s="1"/>
  <c r="BF80" i="1" s="1"/>
  <c r="BE80" i="1" s="1"/>
  <c r="BD80" i="1" s="1"/>
  <c r="BC80" i="1" s="1"/>
  <c r="AJ277" i="1"/>
  <c r="AH277" i="1" s="1"/>
  <c r="AK277" i="1"/>
  <c r="R96" i="1"/>
  <c r="AF96" i="1"/>
  <c r="I96" i="1"/>
  <c r="R459" i="1"/>
  <c r="AF459" i="1"/>
  <c r="K459" i="1"/>
  <c r="AC459" i="1"/>
  <c r="G391" i="1"/>
  <c r="AU391" i="1"/>
  <c r="AT391" i="1" s="1"/>
  <c r="AS391" i="1" s="1"/>
  <c r="AR391" i="1" s="1"/>
  <c r="AQ391" i="1" s="1"/>
  <c r="AP391" i="1" s="1"/>
  <c r="AO391" i="1" s="1"/>
  <c r="AN391" i="1" s="1"/>
  <c r="AM391" i="1" s="1"/>
  <c r="AL391" i="1" s="1"/>
  <c r="Z391" i="1"/>
  <c r="AT178" i="1"/>
  <c r="AS178" i="1" s="1"/>
  <c r="AR178" i="1" s="1"/>
  <c r="AQ178" i="1" s="1"/>
  <c r="AP178" i="1" s="1"/>
  <c r="AO178" i="1" s="1"/>
  <c r="AN178" i="1" s="1"/>
  <c r="AM178" i="1" s="1"/>
  <c r="AL178" i="1" s="1"/>
  <c r="K531" i="1"/>
  <c r="Z531" i="1"/>
  <c r="G515" i="1"/>
  <c r="Z515" i="1"/>
  <c r="AU529" i="1"/>
  <c r="AT529" i="1" s="1"/>
  <c r="AS529" i="1" s="1"/>
  <c r="AR529" i="1" s="1"/>
  <c r="AQ529" i="1" s="1"/>
  <c r="AP529" i="1" s="1"/>
  <c r="AO529" i="1" s="1"/>
  <c r="AN529" i="1" s="1"/>
  <c r="AM529" i="1" s="1"/>
  <c r="AL529" i="1" s="1"/>
  <c r="AC531" i="1"/>
  <c r="AU531" i="1"/>
  <c r="Z355" i="1"/>
  <c r="AJ57" i="1"/>
  <c r="AK147" i="1"/>
  <c r="AI147" i="1"/>
  <c r="AJ147" i="1"/>
  <c r="AT374" i="1"/>
  <c r="AS374" i="1" s="1"/>
  <c r="AR374" i="1" s="1"/>
  <c r="AQ374" i="1" s="1"/>
  <c r="AP374" i="1" s="1"/>
  <c r="AO374" i="1" s="1"/>
  <c r="AN374" i="1" s="1"/>
  <c r="AM374" i="1" s="1"/>
  <c r="AL374" i="1" s="1"/>
  <c r="BA124" i="1"/>
  <c r="BB124" i="1"/>
  <c r="AI289" i="1"/>
  <c r="AK289" i="1"/>
  <c r="BA113" i="1"/>
  <c r="BB113" i="1"/>
  <c r="BK123" i="1"/>
  <c r="BJ123" i="1" s="1"/>
  <c r="BI123" i="1" s="1"/>
  <c r="BH123" i="1" s="1"/>
  <c r="BG123" i="1" s="1"/>
  <c r="BF123" i="1" s="1"/>
  <c r="BE123" i="1" s="1"/>
  <c r="BD123" i="1" s="1"/>
  <c r="BC123" i="1" s="1"/>
  <c r="AI22" i="1"/>
  <c r="AJ22" i="1"/>
  <c r="AK22" i="1"/>
  <c r="AK212" i="1"/>
  <c r="AJ212" i="1"/>
  <c r="AI212" i="1"/>
  <c r="AT384" i="1"/>
  <c r="AS384" i="1" s="1"/>
  <c r="AR384" i="1" s="1"/>
  <c r="AQ384" i="1" s="1"/>
  <c r="AP384" i="1" s="1"/>
  <c r="AO384" i="1" s="1"/>
  <c r="AN384" i="1" s="1"/>
  <c r="AM384" i="1" s="1"/>
  <c r="AL384" i="1" s="1"/>
  <c r="AJ271" i="1"/>
  <c r="AK271" i="1"/>
  <c r="AI271" i="1"/>
  <c r="AJ43" i="1"/>
  <c r="AK43" i="1"/>
  <c r="AI43" i="1"/>
  <c r="BK82" i="1"/>
  <c r="BJ82" i="1" s="1"/>
  <c r="BI82" i="1" s="1"/>
  <c r="BH82" i="1" s="1"/>
  <c r="BG82" i="1" s="1"/>
  <c r="BF82" i="1" s="1"/>
  <c r="BE82" i="1" s="1"/>
  <c r="BD82" i="1" s="1"/>
  <c r="BC82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T459" i="1"/>
  <c r="AS459" i="1" s="1"/>
  <c r="AR459" i="1" s="1"/>
  <c r="AQ459" i="1" s="1"/>
  <c r="AP459" i="1" s="1"/>
  <c r="AO459" i="1" s="1"/>
  <c r="AN459" i="1" s="1"/>
  <c r="AM459" i="1" s="1"/>
  <c r="AL459" i="1" s="1"/>
  <c r="G245" i="1"/>
  <c r="Z245" i="1"/>
  <c r="AU245" i="1"/>
  <c r="AT245" i="1" s="1"/>
  <c r="AS245" i="1" s="1"/>
  <c r="AR245" i="1" s="1"/>
  <c r="AQ245" i="1" s="1"/>
  <c r="AP245" i="1" s="1"/>
  <c r="AO245" i="1" s="1"/>
  <c r="AN245" i="1" s="1"/>
  <c r="AM245" i="1" s="1"/>
  <c r="AL245" i="1" s="1"/>
  <c r="AI245" i="1" s="1"/>
  <c r="BA85" i="1"/>
  <c r="BB85" i="1"/>
  <c r="R513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G98" i="1"/>
  <c r="AU199" i="1"/>
  <c r="AT199" i="1" s="1"/>
  <c r="AS199" i="1" s="1"/>
  <c r="AR199" i="1" s="1"/>
  <c r="AQ199" i="1" s="1"/>
  <c r="AP199" i="1" s="1"/>
  <c r="AO199" i="1" s="1"/>
  <c r="AN199" i="1" s="1"/>
  <c r="AM199" i="1" s="1"/>
  <c r="AL199" i="1" s="1"/>
  <c r="Z199" i="1"/>
  <c r="G199" i="1"/>
  <c r="J199" i="1" s="1"/>
  <c r="AI242" i="1"/>
  <c r="AJ242" i="1"/>
  <c r="AK242" i="1"/>
  <c r="BK13" i="1"/>
  <c r="BJ13" i="1" s="1"/>
  <c r="BI13" i="1" s="1"/>
  <c r="BH13" i="1" s="1"/>
  <c r="BG13" i="1" s="1"/>
  <c r="BF13" i="1" s="1"/>
  <c r="BE13" i="1" s="1"/>
  <c r="BD13" i="1" s="1"/>
  <c r="BC13" i="1" s="1"/>
  <c r="AI102" i="1"/>
  <c r="AK102" i="1"/>
  <c r="AK259" i="1"/>
  <c r="AJ259" i="1"/>
  <c r="AI259" i="1"/>
  <c r="AJ311" i="1"/>
  <c r="AI311" i="1"/>
  <c r="AK311" i="1"/>
  <c r="BJ19" i="1"/>
  <c r="BI19" i="1" s="1"/>
  <c r="BH19" i="1" s="1"/>
  <c r="BG19" i="1" s="1"/>
  <c r="BF19" i="1" s="1"/>
  <c r="BE19" i="1" s="1"/>
  <c r="BD19" i="1" s="1"/>
  <c r="BC19" i="1" s="1"/>
  <c r="BK19" i="1"/>
  <c r="BK66" i="1"/>
  <c r="BJ66" i="1" s="1"/>
  <c r="BI66" i="1" s="1"/>
  <c r="BH66" i="1" s="1"/>
  <c r="BG66" i="1" s="1"/>
  <c r="BF66" i="1" s="1"/>
  <c r="BE66" i="1" s="1"/>
  <c r="BD66" i="1" s="1"/>
  <c r="BC66" i="1" s="1"/>
  <c r="AJ385" i="1"/>
  <c r="AI385" i="1"/>
  <c r="AJ367" i="1"/>
  <c r="AK367" i="1"/>
  <c r="AI367" i="1"/>
  <c r="AK349" i="1"/>
  <c r="AJ349" i="1"/>
  <c r="AI349" i="1"/>
  <c r="AJ81" i="1"/>
  <c r="AK81" i="1"/>
  <c r="AI81" i="1"/>
  <c r="AK371" i="1"/>
  <c r="AI371" i="1"/>
  <c r="AJ371" i="1"/>
  <c r="BB2" i="1"/>
  <c r="BA2" i="1"/>
  <c r="AK191" i="1"/>
  <c r="AI191" i="1"/>
  <c r="AJ191" i="1"/>
  <c r="AI27" i="1"/>
  <c r="AJ27" i="1"/>
  <c r="AK27" i="1"/>
  <c r="AU268" i="1"/>
  <c r="AT268" i="1" s="1"/>
  <c r="AS268" i="1" s="1"/>
  <c r="AR268" i="1" s="1"/>
  <c r="AQ268" i="1" s="1"/>
  <c r="AP268" i="1" s="1"/>
  <c r="AO268" i="1" s="1"/>
  <c r="AN268" i="1" s="1"/>
  <c r="AM268" i="1" s="1"/>
  <c r="AL268" i="1" s="1"/>
  <c r="G268" i="1"/>
  <c r="Z268" i="1"/>
  <c r="G425" i="1"/>
  <c r="AU425" i="1"/>
  <c r="AT425" i="1" s="1"/>
  <c r="AS425" i="1" s="1"/>
  <c r="AR425" i="1" s="1"/>
  <c r="AQ425" i="1" s="1"/>
  <c r="AP425" i="1" s="1"/>
  <c r="AO425" i="1" s="1"/>
  <c r="AN425" i="1" s="1"/>
  <c r="AM425" i="1" s="1"/>
  <c r="AL425" i="1" s="1"/>
  <c r="AJ345" i="1"/>
  <c r="AK345" i="1"/>
  <c r="AI345" i="1"/>
  <c r="AI185" i="1"/>
  <c r="AH185" i="1" s="1"/>
  <c r="AA185" i="1" s="1"/>
  <c r="AD185" i="1" s="1"/>
  <c r="AK185" i="1"/>
  <c r="AJ185" i="1"/>
  <c r="AI108" i="1"/>
  <c r="AK108" i="1"/>
  <c r="AJ108" i="1"/>
  <c r="AC521" i="1"/>
  <c r="AA378" i="1"/>
  <c r="AB378" i="1"/>
  <c r="AJ149" i="1"/>
  <c r="AK149" i="1"/>
  <c r="AI149" i="1"/>
  <c r="AU40" i="1"/>
  <c r="AT40" i="1" s="1"/>
  <c r="AS40" i="1" s="1"/>
  <c r="AR40" i="1" s="1"/>
  <c r="AQ40" i="1" s="1"/>
  <c r="AP40" i="1" s="1"/>
  <c r="AO40" i="1" s="1"/>
  <c r="AN40" i="1" s="1"/>
  <c r="AM40" i="1" s="1"/>
  <c r="AL40" i="1" s="1"/>
  <c r="G40" i="1"/>
  <c r="H40" i="1" s="1"/>
  <c r="Z40" i="1"/>
  <c r="AU389" i="1"/>
  <c r="AT389" i="1" s="1"/>
  <c r="AS389" i="1" s="1"/>
  <c r="AR389" i="1" s="1"/>
  <c r="AQ389" i="1" s="1"/>
  <c r="AP389" i="1" s="1"/>
  <c r="AO389" i="1" s="1"/>
  <c r="AN389" i="1" s="1"/>
  <c r="AM389" i="1" s="1"/>
  <c r="AL389" i="1" s="1"/>
  <c r="G389" i="1"/>
  <c r="R389" i="1" s="1"/>
  <c r="Z389" i="1"/>
  <c r="BA87" i="1"/>
  <c r="BB87" i="1"/>
  <c r="BK42" i="1"/>
  <c r="BJ42" i="1" s="1"/>
  <c r="BI42" i="1" s="1"/>
  <c r="BH42" i="1" s="1"/>
  <c r="BG42" i="1" s="1"/>
  <c r="BF42" i="1" s="1"/>
  <c r="BE42" i="1" s="1"/>
  <c r="BD42" i="1" s="1"/>
  <c r="BC42" i="1" s="1"/>
  <c r="AK261" i="1"/>
  <c r="AJ261" i="1"/>
  <c r="AI261" i="1"/>
  <c r="BK15" i="1"/>
  <c r="BJ15" i="1" s="1"/>
  <c r="BI15" i="1" s="1"/>
  <c r="BH15" i="1" s="1"/>
  <c r="BG15" i="1" s="1"/>
  <c r="BF15" i="1" s="1"/>
  <c r="BE15" i="1" s="1"/>
  <c r="BD15" i="1" s="1"/>
  <c r="BC15" i="1" s="1"/>
  <c r="AK455" i="1"/>
  <c r="AI455" i="1"/>
  <c r="AJ455" i="1"/>
  <c r="AK296" i="1"/>
  <c r="AI296" i="1"/>
  <c r="AJ296" i="1"/>
  <c r="AT327" i="1"/>
  <c r="AS327" i="1" s="1"/>
  <c r="AR327" i="1" s="1"/>
  <c r="AQ327" i="1" s="1"/>
  <c r="AP327" i="1" s="1"/>
  <c r="AO327" i="1" s="1"/>
  <c r="AN327" i="1" s="1"/>
  <c r="AM327" i="1" s="1"/>
  <c r="AL327" i="1" s="1"/>
  <c r="AJ39" i="1"/>
  <c r="AI39" i="1"/>
  <c r="AK39" i="1"/>
  <c r="BB95" i="1"/>
  <c r="BA95" i="1"/>
  <c r="AK24" i="1"/>
  <c r="AI24" i="1"/>
  <c r="AJ24" i="1"/>
  <c r="BA7" i="1"/>
  <c r="BB7" i="1"/>
  <c r="Z529" i="1"/>
  <c r="AF521" i="1"/>
  <c r="AA361" i="1"/>
  <c r="AD361" i="1" s="1"/>
  <c r="R521" i="1"/>
  <c r="G528" i="1"/>
  <c r="R528" i="1" s="1"/>
  <c r="AC96" i="1"/>
  <c r="AI458" i="1"/>
  <c r="AI246" i="1"/>
  <c r="AZ79" i="1"/>
  <c r="AX79" i="1" s="1"/>
  <c r="Z343" i="1"/>
  <c r="G343" i="1"/>
  <c r="AF343" i="1" s="1"/>
  <c r="AU343" i="1"/>
  <c r="AF149" i="1"/>
  <c r="R149" i="1"/>
  <c r="AT356" i="1"/>
  <c r="AS356" i="1" s="1"/>
  <c r="AR356" i="1" s="1"/>
  <c r="AQ356" i="1" s="1"/>
  <c r="AP356" i="1" s="1"/>
  <c r="AO356" i="1" s="1"/>
  <c r="AN356" i="1" s="1"/>
  <c r="AM356" i="1" s="1"/>
  <c r="AL356" i="1" s="1"/>
  <c r="AI377" i="1"/>
  <c r="AK377" i="1"/>
  <c r="AJ377" i="1"/>
  <c r="AK442" i="1"/>
  <c r="AI442" i="1"/>
  <c r="AJ442" i="1"/>
  <c r="BK53" i="1"/>
  <c r="BJ53" i="1" s="1"/>
  <c r="BI53" i="1" s="1"/>
  <c r="BH53" i="1" s="1"/>
  <c r="BG53" i="1" s="1"/>
  <c r="BF53" i="1" s="1"/>
  <c r="BE53" i="1" s="1"/>
  <c r="BD53" i="1" s="1"/>
  <c r="BC53" i="1" s="1"/>
  <c r="BK99" i="1"/>
  <c r="BJ99" i="1" s="1"/>
  <c r="BI99" i="1" s="1"/>
  <c r="BH99" i="1" s="1"/>
  <c r="BG99" i="1" s="1"/>
  <c r="BF99" i="1" s="1"/>
  <c r="BE99" i="1" s="1"/>
  <c r="BD99" i="1" s="1"/>
  <c r="BC99" i="1" s="1"/>
  <c r="AI200" i="1"/>
  <c r="AJ200" i="1"/>
  <c r="AK200" i="1"/>
  <c r="AK436" i="1"/>
  <c r="AI436" i="1"/>
  <c r="AJ436" i="1"/>
  <c r="AC452" i="1"/>
  <c r="R452" i="1"/>
  <c r="AF452" i="1"/>
  <c r="AH113" i="1"/>
  <c r="AB113" i="1" s="1"/>
  <c r="AK141" i="1"/>
  <c r="AI141" i="1"/>
  <c r="AJ141" i="1"/>
  <c r="AT419" i="1"/>
  <c r="AS419" i="1" s="1"/>
  <c r="AR419" i="1" s="1"/>
  <c r="AQ419" i="1" s="1"/>
  <c r="AP419" i="1" s="1"/>
  <c r="AO419" i="1" s="1"/>
  <c r="AN419" i="1" s="1"/>
  <c r="AM419" i="1" s="1"/>
  <c r="AL419" i="1" s="1"/>
  <c r="BA41" i="1"/>
  <c r="BB41" i="1"/>
  <c r="BA12" i="1"/>
  <c r="BB12" i="1"/>
  <c r="Z223" i="1"/>
  <c r="G223" i="1"/>
  <c r="AI74" i="1"/>
  <c r="AJ74" i="1"/>
  <c r="AK74" i="1"/>
  <c r="AK233" i="1"/>
  <c r="AI233" i="1"/>
  <c r="AJ233" i="1"/>
  <c r="AJ376" i="1"/>
  <c r="AI376" i="1"/>
  <c r="AK376" i="1"/>
  <c r="AT121" i="1"/>
  <c r="AS121" i="1" s="1"/>
  <c r="AR121" i="1" s="1"/>
  <c r="AQ121" i="1" s="1"/>
  <c r="AP121" i="1" s="1"/>
  <c r="AO121" i="1" s="1"/>
  <c r="AN121" i="1" s="1"/>
  <c r="AM121" i="1" s="1"/>
  <c r="AL121" i="1" s="1"/>
  <c r="AK23" i="1"/>
  <c r="AJ23" i="1"/>
  <c r="AI23" i="1"/>
  <c r="AT325" i="1"/>
  <c r="AS325" i="1"/>
  <c r="AR325" i="1" s="1"/>
  <c r="AQ325" i="1" s="1"/>
  <c r="AP325" i="1" s="1"/>
  <c r="AO325" i="1" s="1"/>
  <c r="AN325" i="1" s="1"/>
  <c r="AM325" i="1" s="1"/>
  <c r="AL325" i="1" s="1"/>
  <c r="AK86" i="1"/>
  <c r="AJ86" i="1"/>
  <c r="AI86" i="1"/>
  <c r="AT186" i="1"/>
  <c r="AS186" i="1" s="1"/>
  <c r="AR186" i="1" s="1"/>
  <c r="AQ186" i="1" s="1"/>
  <c r="AP186" i="1" s="1"/>
  <c r="AO186" i="1" s="1"/>
  <c r="AN186" i="1" s="1"/>
  <c r="AM186" i="1" s="1"/>
  <c r="AL186" i="1" s="1"/>
  <c r="BK75" i="1"/>
  <c r="BJ75" i="1" s="1"/>
  <c r="BI75" i="1" s="1"/>
  <c r="BH75" i="1" s="1"/>
  <c r="BG75" i="1" s="1"/>
  <c r="BF75" i="1" s="1"/>
  <c r="BE75" i="1" s="1"/>
  <c r="BD75" i="1" s="1"/>
  <c r="BC75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J293" i="1"/>
  <c r="AI293" i="1"/>
  <c r="AK293" i="1"/>
  <c r="BK73" i="1"/>
  <c r="BJ73" i="1" s="1"/>
  <c r="BI73" i="1" s="1"/>
  <c r="BH73" i="1" s="1"/>
  <c r="BG73" i="1" s="1"/>
  <c r="BF73" i="1" s="1"/>
  <c r="BE73" i="1" s="1"/>
  <c r="BD73" i="1" s="1"/>
  <c r="BC73" i="1" s="1"/>
  <c r="AJ352" i="1"/>
  <c r="AI352" i="1"/>
  <c r="AK352" i="1"/>
  <c r="BK43" i="1"/>
  <c r="BJ43" i="1" s="1"/>
  <c r="BI43" i="1" s="1"/>
  <c r="BH43" i="1" s="1"/>
  <c r="BG43" i="1" s="1"/>
  <c r="BF43" i="1" s="1"/>
  <c r="BE43" i="1" s="1"/>
  <c r="BD43" i="1" s="1"/>
  <c r="BC43" i="1" s="1"/>
  <c r="BB92" i="1"/>
  <c r="BA92" i="1"/>
  <c r="AK136" i="1"/>
  <c r="AJ136" i="1"/>
  <c r="AI136" i="1"/>
  <c r="AK33" i="1"/>
  <c r="AI33" i="1"/>
  <c r="AJ33" i="1"/>
  <c r="BA110" i="1"/>
  <c r="BB110" i="1"/>
  <c r="BK84" i="1"/>
  <c r="BJ84" i="1" s="1"/>
  <c r="BI84" i="1" s="1"/>
  <c r="BH84" i="1" s="1"/>
  <c r="BG84" i="1" s="1"/>
  <c r="BF84" i="1" s="1"/>
  <c r="BE84" i="1" s="1"/>
  <c r="BD84" i="1" s="1"/>
  <c r="BC84" i="1" s="1"/>
  <c r="BA101" i="1"/>
  <c r="BB101" i="1"/>
  <c r="AJ64" i="1"/>
  <c r="AI64" i="1"/>
  <c r="AK64" i="1"/>
  <c r="AT400" i="1"/>
  <c r="AS400" i="1" s="1"/>
  <c r="AR400" i="1" s="1"/>
  <c r="AQ400" i="1" s="1"/>
  <c r="AP400" i="1" s="1"/>
  <c r="AO400" i="1" s="1"/>
  <c r="AN400" i="1" s="1"/>
  <c r="AM400" i="1" s="1"/>
  <c r="AL400" i="1" s="1"/>
  <c r="Z190" i="1"/>
  <c r="G190" i="1"/>
  <c r="G249" i="1"/>
  <c r="Z249" i="1"/>
  <c r="AJ347" i="1"/>
  <c r="AI347" i="1"/>
  <c r="AK347" i="1"/>
  <c r="AI485" i="1"/>
  <c r="AJ485" i="1"/>
  <c r="AK485" i="1"/>
  <c r="AI373" i="1"/>
  <c r="AK373" i="1"/>
  <c r="AJ373" i="1"/>
  <c r="AT125" i="1"/>
  <c r="AS125" i="1" s="1"/>
  <c r="AR125" i="1" s="1"/>
  <c r="AQ125" i="1" s="1"/>
  <c r="AP125" i="1" s="1"/>
  <c r="AO125" i="1" s="1"/>
  <c r="AN125" i="1" s="1"/>
  <c r="AM125" i="1" s="1"/>
  <c r="AL125" i="1" s="1"/>
  <c r="I337" i="1"/>
  <c r="R337" i="1"/>
  <c r="AC337" i="1"/>
  <c r="AF337" i="1"/>
  <c r="G61" i="1"/>
  <c r="Z61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AI241" i="1"/>
  <c r="AJ241" i="1"/>
  <c r="AK241" i="1"/>
  <c r="AK427" i="1"/>
  <c r="AI427" i="1"/>
  <c r="AJ427" i="1"/>
  <c r="AK156" i="1"/>
  <c r="AI156" i="1"/>
  <c r="AJ156" i="1"/>
  <c r="AT129" i="1"/>
  <c r="AS129" i="1" s="1"/>
  <c r="AR129" i="1" s="1"/>
  <c r="AQ129" i="1" s="1"/>
  <c r="AP129" i="1" s="1"/>
  <c r="AO129" i="1" s="1"/>
  <c r="AN129" i="1" s="1"/>
  <c r="AM129" i="1" s="1"/>
  <c r="AL129" i="1" s="1"/>
  <c r="AJ226" i="1"/>
  <c r="AK226" i="1"/>
  <c r="AI226" i="1"/>
  <c r="BK109" i="1"/>
  <c r="BJ109" i="1" s="1"/>
  <c r="BI109" i="1" s="1"/>
  <c r="BH109" i="1" s="1"/>
  <c r="BG109" i="1" s="1"/>
  <c r="BF109" i="1" s="1"/>
  <c r="BE109" i="1" s="1"/>
  <c r="BD109" i="1" s="1"/>
  <c r="BC109" i="1" s="1"/>
  <c r="BK31" i="1"/>
  <c r="BJ31" i="1" s="1"/>
  <c r="BI31" i="1" s="1"/>
  <c r="BH31" i="1" s="1"/>
  <c r="BG31" i="1" s="1"/>
  <c r="BF31" i="1" s="1"/>
  <c r="BE31" i="1" s="1"/>
  <c r="BD31" i="1" s="1"/>
  <c r="BC31" i="1" s="1"/>
  <c r="AI295" i="1"/>
  <c r="AJ295" i="1"/>
  <c r="AK295" i="1"/>
  <c r="BK102" i="1"/>
  <c r="BJ102" i="1" s="1"/>
  <c r="BI102" i="1" s="1"/>
  <c r="BH102" i="1" s="1"/>
  <c r="BG102" i="1" s="1"/>
  <c r="BF102" i="1" s="1"/>
  <c r="BE102" i="1" s="1"/>
  <c r="BD102" i="1" s="1"/>
  <c r="BC102" i="1" s="1"/>
  <c r="AT99" i="1"/>
  <c r="AS99" i="1" s="1"/>
  <c r="AR99" i="1" s="1"/>
  <c r="AQ99" i="1" s="1"/>
  <c r="AP99" i="1" s="1"/>
  <c r="AO99" i="1" s="1"/>
  <c r="AN99" i="1" s="1"/>
  <c r="AM99" i="1" s="1"/>
  <c r="AL99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K254" i="1"/>
  <c r="AI254" i="1"/>
  <c r="AJ254" i="1"/>
  <c r="AI97" i="1"/>
  <c r="AK97" i="1"/>
  <c r="AJ97" i="1"/>
  <c r="AJ162" i="1"/>
  <c r="AI162" i="1"/>
  <c r="AK162" i="1"/>
  <c r="BK115" i="1"/>
  <c r="BJ115" i="1" s="1"/>
  <c r="BI115" i="1" s="1"/>
  <c r="BH115" i="1" s="1"/>
  <c r="BG115" i="1" s="1"/>
  <c r="BF115" i="1" s="1"/>
  <c r="BE115" i="1" s="1"/>
  <c r="BD115" i="1" s="1"/>
  <c r="BC115" i="1" s="1"/>
  <c r="AK49" i="1"/>
  <c r="AJ49" i="1"/>
  <c r="AI49" i="1"/>
  <c r="G272" i="1"/>
  <c r="Z272" i="1"/>
  <c r="G433" i="1"/>
  <c r="Z433" i="1"/>
  <c r="AK418" i="1"/>
  <c r="AJ418" i="1"/>
  <c r="AI418" i="1"/>
  <c r="AI253" i="1"/>
  <c r="AK253" i="1"/>
  <c r="AJ253" i="1"/>
  <c r="AI144" i="1"/>
  <c r="AJ144" i="1"/>
  <c r="AK144" i="1"/>
  <c r="K390" i="1"/>
  <c r="AF390" i="1"/>
  <c r="R390" i="1"/>
  <c r="AC390" i="1"/>
  <c r="BK114" i="1"/>
  <c r="BJ114" i="1" s="1"/>
  <c r="BI114" i="1" s="1"/>
  <c r="BH114" i="1" s="1"/>
  <c r="BG114" i="1" s="1"/>
  <c r="BF114" i="1" s="1"/>
  <c r="BE114" i="1" s="1"/>
  <c r="BD114" i="1" s="1"/>
  <c r="BC114" i="1" s="1"/>
  <c r="AJ94" i="1"/>
  <c r="AI94" i="1"/>
  <c r="AK94" i="1"/>
  <c r="AJ210" i="1"/>
  <c r="AI210" i="1"/>
  <c r="AK210" i="1"/>
  <c r="AZ11" i="1"/>
  <c r="AX11" i="1" s="1"/>
  <c r="G448" i="1"/>
  <c r="AK350" i="1"/>
  <c r="AJ350" i="1"/>
  <c r="AI350" i="1"/>
  <c r="R505" i="1"/>
  <c r="AC505" i="1"/>
  <c r="AF505" i="1"/>
  <c r="K505" i="1"/>
  <c r="AJ468" i="1"/>
  <c r="AI468" i="1"/>
  <c r="AK468" i="1"/>
  <c r="AK403" i="1"/>
  <c r="AI403" i="1"/>
  <c r="AJ403" i="1"/>
  <c r="BK70" i="1"/>
  <c r="BJ70" i="1" s="1"/>
  <c r="BI70" i="1" s="1"/>
  <c r="BH70" i="1" s="1"/>
  <c r="BG70" i="1" s="1"/>
  <c r="BF70" i="1" s="1"/>
  <c r="BE70" i="1" s="1"/>
  <c r="BD70" i="1" s="1"/>
  <c r="BC70" i="1" s="1"/>
  <c r="AK313" i="1"/>
  <c r="AI313" i="1"/>
  <c r="AJ313" i="1"/>
  <c r="AJ383" i="1"/>
  <c r="AI383" i="1"/>
  <c r="AK383" i="1"/>
  <c r="BK32" i="1"/>
  <c r="BJ32" i="1" s="1"/>
  <c r="BI32" i="1" s="1"/>
  <c r="BH32" i="1" s="1"/>
  <c r="BG32" i="1" s="1"/>
  <c r="BF32" i="1" s="1"/>
  <c r="BE32" i="1" s="1"/>
  <c r="BD32" i="1" s="1"/>
  <c r="BC32" i="1" s="1"/>
  <c r="AJ163" i="1"/>
  <c r="AI163" i="1"/>
  <c r="AK163" i="1"/>
  <c r="AI359" i="1"/>
  <c r="AH359" i="1" s="1"/>
  <c r="AK359" i="1"/>
  <c r="AJ146" i="1"/>
  <c r="AK146" i="1"/>
  <c r="AI146" i="1"/>
  <c r="AT317" i="1"/>
  <c r="AS317" i="1" s="1"/>
  <c r="AR317" i="1" s="1"/>
  <c r="AQ317" i="1" s="1"/>
  <c r="AP317" i="1" s="1"/>
  <c r="AO317" i="1" s="1"/>
  <c r="AN317" i="1" s="1"/>
  <c r="AM317" i="1" s="1"/>
  <c r="AL317" i="1" s="1"/>
  <c r="AU337" i="1"/>
  <c r="AK105" i="1"/>
  <c r="AJ105" i="1"/>
  <c r="AI105" i="1"/>
  <c r="AJ489" i="1"/>
  <c r="AK489" i="1"/>
  <c r="AI489" i="1"/>
  <c r="AI234" i="1"/>
  <c r="AK234" i="1"/>
  <c r="AJ234" i="1"/>
  <c r="AK248" i="1"/>
  <c r="AI248" i="1"/>
  <c r="AJ248" i="1"/>
  <c r="AK351" i="1"/>
  <c r="AJ351" i="1"/>
  <c r="AI351" i="1"/>
  <c r="BK77" i="1"/>
  <c r="BJ77" i="1" s="1"/>
  <c r="BI77" i="1" s="1"/>
  <c r="BH77" i="1" s="1"/>
  <c r="BG77" i="1" s="1"/>
  <c r="BF77" i="1" s="1"/>
  <c r="BE77" i="1" s="1"/>
  <c r="BD77" i="1" s="1"/>
  <c r="BC77" i="1" s="1"/>
  <c r="AK204" i="1"/>
  <c r="AJ204" i="1"/>
  <c r="AI204" i="1"/>
  <c r="BB89" i="1"/>
  <c r="BA89" i="1"/>
  <c r="BK118" i="1"/>
  <c r="BJ118" i="1" s="1"/>
  <c r="BI118" i="1" s="1"/>
  <c r="BH118" i="1" s="1"/>
  <c r="BG118" i="1" s="1"/>
  <c r="BF118" i="1" s="1"/>
  <c r="BE118" i="1" s="1"/>
  <c r="BD118" i="1" s="1"/>
  <c r="BC118" i="1" s="1"/>
  <c r="AI420" i="1"/>
  <c r="AJ420" i="1"/>
  <c r="AK420" i="1"/>
  <c r="BK26" i="1"/>
  <c r="BJ26" i="1" s="1"/>
  <c r="BI26" i="1" s="1"/>
  <c r="BH26" i="1" s="1"/>
  <c r="BG26" i="1" s="1"/>
  <c r="BF26" i="1" s="1"/>
  <c r="BE26" i="1" s="1"/>
  <c r="BD26" i="1" s="1"/>
  <c r="BC26" i="1" s="1"/>
  <c r="AK449" i="1"/>
  <c r="AJ449" i="1"/>
  <c r="AI449" i="1"/>
  <c r="AI415" i="1"/>
  <c r="AK415" i="1"/>
  <c r="AJ415" i="1"/>
  <c r="AK187" i="1"/>
  <c r="AJ187" i="1"/>
  <c r="AI187" i="1"/>
  <c r="AJ263" i="1"/>
  <c r="AI263" i="1"/>
  <c r="BK60" i="1"/>
  <c r="BJ60" i="1" s="1"/>
  <c r="BI60" i="1" s="1"/>
  <c r="BH60" i="1" s="1"/>
  <c r="BG60" i="1" s="1"/>
  <c r="BF60" i="1" s="1"/>
  <c r="BE60" i="1" s="1"/>
  <c r="BD60" i="1" s="1"/>
  <c r="BC60" i="1" s="1"/>
  <c r="AJ225" i="1"/>
  <c r="AK225" i="1"/>
  <c r="AI225" i="1"/>
  <c r="Z237" i="1"/>
  <c r="AU237" i="1"/>
  <c r="AT237" i="1" s="1"/>
  <c r="AS237" i="1" s="1"/>
  <c r="AR237" i="1" s="1"/>
  <c r="AQ237" i="1" s="1"/>
  <c r="AP237" i="1" s="1"/>
  <c r="AO237" i="1" s="1"/>
  <c r="AN237" i="1" s="1"/>
  <c r="AM237" i="1" s="1"/>
  <c r="AL237" i="1" s="1"/>
  <c r="BK86" i="1"/>
  <c r="BJ86" i="1" s="1"/>
  <c r="BI86" i="1" s="1"/>
  <c r="BH86" i="1" s="1"/>
  <c r="BG86" i="1" s="1"/>
  <c r="BF86" i="1" s="1"/>
  <c r="BE86" i="1" s="1"/>
  <c r="BD86" i="1" s="1"/>
  <c r="BC86" i="1" s="1"/>
  <c r="AI133" i="1"/>
  <c r="AK133" i="1"/>
  <c r="AJ133" i="1"/>
  <c r="G68" i="1"/>
  <c r="AU68" i="1"/>
  <c r="Z68" i="1"/>
  <c r="G33" i="1"/>
  <c r="Z33" i="1"/>
  <c r="Z448" i="1"/>
  <c r="AK75" i="1"/>
  <c r="AJ75" i="1"/>
  <c r="AI75" i="1"/>
  <c r="AJ138" i="1"/>
  <c r="AI138" i="1"/>
  <c r="AK138" i="1"/>
  <c r="AC352" i="1"/>
  <c r="K352" i="1"/>
  <c r="AF352" i="1"/>
  <c r="R352" i="1"/>
  <c r="AJ276" i="1"/>
  <c r="AK276" i="1"/>
  <c r="AI276" i="1"/>
  <c r="AJ265" i="1"/>
  <c r="AI265" i="1"/>
  <c r="AK265" i="1"/>
  <c r="AI364" i="1"/>
  <c r="AJ364" i="1"/>
  <c r="AK364" i="1"/>
  <c r="H69" i="1"/>
  <c r="AF69" i="1"/>
  <c r="R69" i="1"/>
  <c r="AC69" i="1"/>
  <c r="K411" i="1"/>
  <c r="AF411" i="1"/>
  <c r="R411" i="1"/>
  <c r="AC411" i="1"/>
  <c r="AK369" i="1"/>
  <c r="AJ369" i="1"/>
  <c r="AI369" i="1"/>
  <c r="AI28" i="1"/>
  <c r="AJ28" i="1"/>
  <c r="AK28" i="1"/>
  <c r="R341" i="1"/>
  <c r="AC341" i="1"/>
  <c r="AI21" i="1"/>
  <c r="AK21" i="1"/>
  <c r="AJ21" i="1"/>
  <c r="AK201" i="1"/>
  <c r="AJ201" i="1"/>
  <c r="AI201" i="1"/>
  <c r="AK205" i="1"/>
  <c r="AJ205" i="1"/>
  <c r="AI205" i="1"/>
  <c r="BB83" i="1"/>
  <c r="BA83" i="1"/>
  <c r="BK98" i="1"/>
  <c r="BJ98" i="1" s="1"/>
  <c r="BI98" i="1" s="1"/>
  <c r="BH98" i="1" s="1"/>
  <c r="BG98" i="1" s="1"/>
  <c r="BF98" i="1" s="1"/>
  <c r="BE98" i="1" s="1"/>
  <c r="BD98" i="1" s="1"/>
  <c r="BC98" i="1" s="1"/>
  <c r="AK507" i="1"/>
  <c r="AJ507" i="1"/>
  <c r="AI507" i="1"/>
  <c r="AK46" i="1"/>
  <c r="AI46" i="1"/>
  <c r="AJ46" i="1"/>
  <c r="AT190" i="1"/>
  <c r="AS190" i="1" s="1"/>
  <c r="AR190" i="1" s="1"/>
  <c r="AQ190" i="1" s="1"/>
  <c r="AP190" i="1" s="1"/>
  <c r="AO190" i="1" s="1"/>
  <c r="AN190" i="1" s="1"/>
  <c r="AM190" i="1" s="1"/>
  <c r="AL190" i="1" s="1"/>
  <c r="AI300" i="1"/>
  <c r="AJ300" i="1"/>
  <c r="AK300" i="1"/>
  <c r="BA103" i="1"/>
  <c r="BB103" i="1"/>
  <c r="AT357" i="1"/>
  <c r="AS357" i="1" s="1"/>
  <c r="AR357" i="1" s="1"/>
  <c r="AQ357" i="1" s="1"/>
  <c r="AP357" i="1" s="1"/>
  <c r="AO357" i="1" s="1"/>
  <c r="AN357" i="1" s="1"/>
  <c r="AM357" i="1" s="1"/>
  <c r="AL357" i="1" s="1"/>
  <c r="AI63" i="1"/>
  <c r="AJ63" i="1"/>
  <c r="AK63" i="1"/>
  <c r="BA125" i="1"/>
  <c r="BB125" i="1"/>
  <c r="AJ171" i="1"/>
  <c r="AK171" i="1"/>
  <c r="AI171" i="1"/>
  <c r="AU341" i="1"/>
  <c r="AT341" i="1" s="1"/>
  <c r="AS341" i="1" s="1"/>
  <c r="AR341" i="1" s="1"/>
  <c r="AQ341" i="1" s="1"/>
  <c r="AP341" i="1" s="1"/>
  <c r="AO341" i="1" s="1"/>
  <c r="AN341" i="1" s="1"/>
  <c r="AM341" i="1" s="1"/>
  <c r="AL341" i="1" s="1"/>
  <c r="AJ101" i="1"/>
  <c r="AK101" i="1"/>
  <c r="AI101" i="1"/>
  <c r="AI453" i="1"/>
  <c r="AJ453" i="1"/>
  <c r="AK453" i="1"/>
  <c r="AK150" i="1"/>
  <c r="AI150" i="1"/>
  <c r="AJ150" i="1"/>
  <c r="AF142" i="1"/>
  <c r="R142" i="1"/>
  <c r="AC142" i="1"/>
  <c r="I142" i="1"/>
  <c r="G276" i="1"/>
  <c r="Z276" i="1"/>
  <c r="AI272" i="1"/>
  <c r="AJ272" i="1"/>
  <c r="AK272" i="1"/>
  <c r="AK213" i="1"/>
  <c r="AJ213" i="1"/>
  <c r="AI213" i="1"/>
  <c r="AJ481" i="1"/>
  <c r="AK481" i="1"/>
  <c r="AI481" i="1"/>
  <c r="BA23" i="1"/>
  <c r="BB23" i="1"/>
  <c r="AI143" i="1"/>
  <c r="AK143" i="1"/>
  <c r="AJ143" i="1"/>
  <c r="AK488" i="1"/>
  <c r="AK386" i="1"/>
  <c r="AJ386" i="1"/>
  <c r="AI386" i="1"/>
  <c r="AF139" i="1"/>
  <c r="R139" i="1"/>
  <c r="AC139" i="1"/>
  <c r="I139" i="1"/>
  <c r="BB62" i="1"/>
  <c r="BA62" i="1"/>
  <c r="AT444" i="1"/>
  <c r="AS444" i="1" s="1"/>
  <c r="AR444" i="1" s="1"/>
  <c r="AQ444" i="1" s="1"/>
  <c r="AP444" i="1" s="1"/>
  <c r="AO444" i="1" s="1"/>
  <c r="AN444" i="1" s="1"/>
  <c r="AM444" i="1" s="1"/>
  <c r="AL444" i="1" s="1"/>
  <c r="BK47" i="1"/>
  <c r="BJ47" i="1" s="1"/>
  <c r="BI47" i="1" s="1"/>
  <c r="BH47" i="1" s="1"/>
  <c r="BG47" i="1" s="1"/>
  <c r="BF47" i="1" s="1"/>
  <c r="BE47" i="1" s="1"/>
  <c r="BD47" i="1" s="1"/>
  <c r="BC47" i="1" s="1"/>
  <c r="AI122" i="1"/>
  <c r="AJ122" i="1"/>
  <c r="AI510" i="1"/>
  <c r="AJ510" i="1"/>
  <c r="AK510" i="1"/>
  <c r="Z345" i="1"/>
  <c r="G345" i="1"/>
  <c r="AJ62" i="1"/>
  <c r="AK62" i="1"/>
  <c r="AI62" i="1"/>
  <c r="AJ285" i="1"/>
  <c r="AK285" i="1"/>
  <c r="AI285" i="1"/>
  <c r="AT447" i="1"/>
  <c r="AS447" i="1" s="1"/>
  <c r="AR447" i="1" s="1"/>
  <c r="AQ447" i="1" s="1"/>
  <c r="AP447" i="1" s="1"/>
  <c r="AO447" i="1" s="1"/>
  <c r="AN447" i="1" s="1"/>
  <c r="AM447" i="1" s="1"/>
  <c r="AL447" i="1" s="1"/>
  <c r="BK81" i="1"/>
  <c r="BJ81" i="1" s="1"/>
  <c r="BI81" i="1" s="1"/>
  <c r="BH81" i="1" s="1"/>
  <c r="BG81" i="1" s="1"/>
  <c r="BF81" i="1" s="1"/>
  <c r="BE81" i="1" s="1"/>
  <c r="BD81" i="1" s="1"/>
  <c r="BC81" i="1" s="1"/>
  <c r="BK127" i="1"/>
  <c r="BJ127" i="1" s="1"/>
  <c r="BI127" i="1" s="1"/>
  <c r="BH127" i="1" s="1"/>
  <c r="BG127" i="1" s="1"/>
  <c r="BF127" i="1" s="1"/>
  <c r="BE127" i="1" s="1"/>
  <c r="BD127" i="1" s="1"/>
  <c r="BC127" i="1" s="1"/>
  <c r="AJ475" i="1"/>
  <c r="AI475" i="1"/>
  <c r="AK475" i="1"/>
  <c r="BB21" i="1"/>
  <c r="BA21" i="1"/>
  <c r="AJ182" i="1"/>
  <c r="AK182" i="1"/>
  <c r="AI182" i="1"/>
  <c r="AK115" i="1"/>
  <c r="AJ115" i="1"/>
  <c r="AI115" i="1"/>
  <c r="BK78" i="1"/>
  <c r="BJ78" i="1" s="1"/>
  <c r="BI78" i="1" s="1"/>
  <c r="BH78" i="1" s="1"/>
  <c r="BG78" i="1" s="1"/>
  <c r="BF78" i="1" s="1"/>
  <c r="BE78" i="1" s="1"/>
  <c r="BD78" i="1" s="1"/>
  <c r="BC78" i="1" s="1"/>
  <c r="BK97" i="1"/>
  <c r="BJ97" i="1" s="1"/>
  <c r="BI97" i="1" s="1"/>
  <c r="BH97" i="1" s="1"/>
  <c r="BG97" i="1" s="1"/>
  <c r="BF97" i="1" s="1"/>
  <c r="BE97" i="1" s="1"/>
  <c r="BD97" i="1" s="1"/>
  <c r="BC97" i="1" s="1"/>
  <c r="AJ394" i="1"/>
  <c r="AI394" i="1"/>
  <c r="AK394" i="1"/>
  <c r="AT291" i="1"/>
  <c r="AS291" i="1" s="1"/>
  <c r="AR291" i="1" s="1"/>
  <c r="AQ291" i="1" s="1"/>
  <c r="AP291" i="1" s="1"/>
  <c r="AO291" i="1" s="1"/>
  <c r="AN291" i="1" s="1"/>
  <c r="AM291" i="1" s="1"/>
  <c r="AL291" i="1" s="1"/>
  <c r="AJ224" i="1"/>
  <c r="AK224" i="1"/>
  <c r="AI224" i="1"/>
  <c r="AT381" i="1"/>
  <c r="AS381" i="1" s="1"/>
  <c r="AR381" i="1" s="1"/>
  <c r="AQ381" i="1" s="1"/>
  <c r="AP381" i="1" s="1"/>
  <c r="AO381" i="1" s="1"/>
  <c r="AN381" i="1" s="1"/>
  <c r="AM381" i="1" s="1"/>
  <c r="AL381" i="1" s="1"/>
  <c r="BK17" i="1"/>
  <c r="BJ17" i="1" s="1"/>
  <c r="BI17" i="1" s="1"/>
  <c r="BH17" i="1" s="1"/>
  <c r="BG17" i="1" s="1"/>
  <c r="BF17" i="1" s="1"/>
  <c r="BE17" i="1" s="1"/>
  <c r="BD17" i="1" s="1"/>
  <c r="BC17" i="1" s="1"/>
  <c r="AT41" i="1"/>
  <c r="AS41" i="1" s="1"/>
  <c r="AR41" i="1" s="1"/>
  <c r="AQ41" i="1" s="1"/>
  <c r="AP41" i="1" s="1"/>
  <c r="AO41" i="1" s="1"/>
  <c r="AN41" i="1" s="1"/>
  <c r="AM41" i="1" s="1"/>
  <c r="AL41" i="1" s="1"/>
  <c r="AJ380" i="1"/>
  <c r="AI380" i="1"/>
  <c r="AK380" i="1"/>
  <c r="AJ393" i="1"/>
  <c r="AI393" i="1"/>
  <c r="AK393" i="1"/>
  <c r="BA56" i="1"/>
  <c r="AZ56" i="1" s="1"/>
  <c r="AX56" i="1" s="1"/>
  <c r="BB56" i="1"/>
  <c r="AI220" i="1"/>
  <c r="AJ220" i="1"/>
  <c r="AK220" i="1"/>
  <c r="AK508" i="1"/>
  <c r="AJ508" i="1"/>
  <c r="AI508" i="1"/>
  <c r="G241" i="1"/>
  <c r="Z241" i="1"/>
  <c r="AU433" i="1"/>
  <c r="AT433" i="1" s="1"/>
  <c r="AS433" i="1" s="1"/>
  <c r="AR433" i="1" s="1"/>
  <c r="AQ433" i="1" s="1"/>
  <c r="AP433" i="1" s="1"/>
  <c r="AO433" i="1" s="1"/>
  <c r="AN433" i="1" s="1"/>
  <c r="AM433" i="1" s="1"/>
  <c r="AL433" i="1" s="1"/>
  <c r="BK14" i="1"/>
  <c r="BJ14" i="1" s="1"/>
  <c r="BI14" i="1" s="1"/>
  <c r="BH14" i="1" s="1"/>
  <c r="BG14" i="1" s="1"/>
  <c r="BF14" i="1" s="1"/>
  <c r="BE14" i="1" s="1"/>
  <c r="BD14" i="1" s="1"/>
  <c r="BC14" i="1" s="1"/>
  <c r="Z43" i="1"/>
  <c r="G43" i="1"/>
  <c r="G444" i="1"/>
  <c r="Z444" i="1"/>
  <c r="AH358" i="1"/>
  <c r="AH71" i="1"/>
  <c r="AA71" i="1" s="1"/>
  <c r="AH154" i="1"/>
  <c r="AA154" i="1" s="1"/>
  <c r="AD154" i="1" s="1"/>
  <c r="AJ227" i="1"/>
  <c r="AH227" i="1" s="1"/>
  <c r="AK227" i="1"/>
  <c r="G102" i="1"/>
  <c r="Z102" i="1"/>
  <c r="AI452" i="1"/>
  <c r="AJ452" i="1"/>
  <c r="AK452" i="1"/>
  <c r="BB29" i="1"/>
  <c r="BA29" i="1"/>
  <c r="Z326" i="1"/>
  <c r="G326" i="1"/>
  <c r="AJ118" i="1"/>
  <c r="AI118" i="1"/>
  <c r="AK118" i="1"/>
  <c r="AI239" i="1"/>
  <c r="AH239" i="1" s="1"/>
  <c r="AK239" i="1"/>
  <c r="AJ239" i="1"/>
  <c r="AK316" i="1"/>
  <c r="AI316" i="1"/>
  <c r="AJ316" i="1"/>
  <c r="BK38" i="1"/>
  <c r="BJ38" i="1" s="1"/>
  <c r="BI38" i="1" s="1"/>
  <c r="BH38" i="1" s="1"/>
  <c r="BG38" i="1" s="1"/>
  <c r="BF38" i="1" s="1"/>
  <c r="BE38" i="1" s="1"/>
  <c r="BD38" i="1" s="1"/>
  <c r="BC38" i="1" s="1"/>
  <c r="AU223" i="1"/>
  <c r="AT223" i="1" s="1"/>
  <c r="AS223" i="1" s="1"/>
  <c r="AR223" i="1" s="1"/>
  <c r="AQ223" i="1" s="1"/>
  <c r="AP223" i="1" s="1"/>
  <c r="AO223" i="1" s="1"/>
  <c r="AN223" i="1" s="1"/>
  <c r="AM223" i="1" s="1"/>
  <c r="AL223" i="1" s="1"/>
  <c r="AK37" i="1"/>
  <c r="AI37" i="1"/>
  <c r="AJ37" i="1"/>
  <c r="AK406" i="1"/>
  <c r="AJ406" i="1"/>
  <c r="AI406" i="1"/>
  <c r="BK76" i="1"/>
  <c r="BJ76" i="1" s="1"/>
  <c r="BI76" i="1" s="1"/>
  <c r="BH76" i="1" s="1"/>
  <c r="BG76" i="1" s="1"/>
  <c r="BF76" i="1" s="1"/>
  <c r="BE76" i="1" s="1"/>
  <c r="BD76" i="1" s="1"/>
  <c r="BC76" i="1" s="1"/>
  <c r="BK126" i="1"/>
  <c r="BJ126" i="1" s="1"/>
  <c r="BI126" i="1" s="1"/>
  <c r="BH126" i="1" s="1"/>
  <c r="BG126" i="1" s="1"/>
  <c r="BF126" i="1" s="1"/>
  <c r="BE126" i="1" s="1"/>
  <c r="BD126" i="1" s="1"/>
  <c r="BC126" i="1" s="1"/>
  <c r="AI318" i="1"/>
  <c r="AK318" i="1"/>
  <c r="AJ318" i="1"/>
  <c r="AJ362" i="1"/>
  <c r="AI362" i="1"/>
  <c r="AK362" i="1"/>
  <c r="BK120" i="1"/>
  <c r="BJ120" i="1" s="1"/>
  <c r="BI120" i="1" s="1"/>
  <c r="BH120" i="1" s="1"/>
  <c r="BG120" i="1" s="1"/>
  <c r="BF120" i="1" s="1"/>
  <c r="BE120" i="1" s="1"/>
  <c r="BD120" i="1" s="1"/>
  <c r="BC120" i="1" s="1"/>
  <c r="BK8" i="1"/>
  <c r="BJ8" i="1" s="1"/>
  <c r="BI8" i="1" s="1"/>
  <c r="BH8" i="1" s="1"/>
  <c r="BG8" i="1" s="1"/>
  <c r="BF8" i="1" s="1"/>
  <c r="BE8" i="1" s="1"/>
  <c r="BD8" i="1" s="1"/>
  <c r="BC8" i="1" s="1"/>
  <c r="BB122" i="1"/>
  <c r="BA122" i="1"/>
  <c r="BA93" i="1"/>
  <c r="BB93" i="1"/>
  <c r="Z264" i="1"/>
  <c r="G264" i="1"/>
  <c r="AJ280" i="1"/>
  <c r="AK280" i="1"/>
  <c r="AI280" i="1"/>
  <c r="BA48" i="1"/>
  <c r="BB48" i="1"/>
  <c r="AJ134" i="1"/>
  <c r="AK134" i="1"/>
  <c r="AI134" i="1"/>
  <c r="BK20" i="1"/>
  <c r="BJ20" i="1" s="1"/>
  <c r="BI20" i="1" s="1"/>
  <c r="BH20" i="1" s="1"/>
  <c r="BG20" i="1" s="1"/>
  <c r="BF20" i="1" s="1"/>
  <c r="BE20" i="1" s="1"/>
  <c r="BD20" i="1" s="1"/>
  <c r="BC20" i="1" s="1"/>
  <c r="AK84" i="1"/>
  <c r="AJ84" i="1"/>
  <c r="AI84" i="1"/>
  <c r="AI139" i="1"/>
  <c r="AJ139" i="1"/>
  <c r="AK139" i="1"/>
  <c r="BK3" i="1"/>
  <c r="BJ3" i="1" s="1"/>
  <c r="BI3" i="1" s="1"/>
  <c r="BH3" i="1" s="1"/>
  <c r="BG3" i="1" s="1"/>
  <c r="BF3" i="1" s="1"/>
  <c r="BE3" i="1" s="1"/>
  <c r="BD3" i="1" s="1"/>
  <c r="BC3" i="1" s="1"/>
  <c r="AJ305" i="1"/>
  <c r="AK305" i="1"/>
  <c r="AI305" i="1"/>
  <c r="AC512" i="1"/>
  <c r="K512" i="1"/>
  <c r="R512" i="1"/>
  <c r="AF512" i="1"/>
  <c r="AF529" i="1"/>
  <c r="AH401" i="1"/>
  <c r="AB401" i="1" s="1"/>
  <c r="AH390" i="1"/>
  <c r="AB390" i="1" s="1"/>
  <c r="AH106" i="1"/>
  <c r="AA106" i="1" s="1"/>
  <c r="AH72" i="1"/>
  <c r="AB72" i="1" s="1"/>
  <c r="AI100" i="1"/>
  <c r="AJ100" i="1"/>
  <c r="AK100" i="1"/>
  <c r="AU240" i="1"/>
  <c r="Z240" i="1"/>
  <c r="G240" i="1"/>
  <c r="AT348" i="1"/>
  <c r="AS348" i="1" s="1"/>
  <c r="AR348" i="1" s="1"/>
  <c r="AQ348" i="1" s="1"/>
  <c r="AP348" i="1" s="1"/>
  <c r="AO348" i="1" s="1"/>
  <c r="AN348" i="1" s="1"/>
  <c r="AM348" i="1" s="1"/>
  <c r="AL348" i="1" s="1"/>
  <c r="AI497" i="1"/>
  <c r="AJ497" i="1"/>
  <c r="AK497" i="1"/>
  <c r="AK448" i="1"/>
  <c r="AI448" i="1"/>
  <c r="AJ448" i="1"/>
  <c r="AT56" i="1"/>
  <c r="AS56" i="1" s="1"/>
  <c r="AR56" i="1" s="1"/>
  <c r="AQ56" i="1" s="1"/>
  <c r="AP56" i="1" s="1"/>
  <c r="AO56" i="1" s="1"/>
  <c r="AN56" i="1" s="1"/>
  <c r="AM56" i="1" s="1"/>
  <c r="AL56" i="1" s="1"/>
  <c r="AI407" i="1"/>
  <c r="AK407" i="1"/>
  <c r="AJ407" i="1"/>
  <c r="AT44" i="1"/>
  <c r="AS44" i="1" s="1"/>
  <c r="AR44" i="1" s="1"/>
  <c r="AQ44" i="1" s="1"/>
  <c r="AP44" i="1" s="1"/>
  <c r="AO44" i="1" s="1"/>
  <c r="AN44" i="1" s="1"/>
  <c r="AM44" i="1" s="1"/>
  <c r="AL44" i="1" s="1"/>
  <c r="AC445" i="1"/>
  <c r="K445" i="1"/>
  <c r="R445" i="1"/>
  <c r="AF445" i="1"/>
  <c r="I172" i="1"/>
  <c r="AF172" i="1"/>
  <c r="AC172" i="1"/>
  <c r="R172" i="1"/>
  <c r="AC42" i="1"/>
  <c r="R42" i="1"/>
  <c r="AF42" i="1"/>
  <c r="H42" i="1"/>
  <c r="AK192" i="1"/>
  <c r="AJ192" i="1"/>
  <c r="AI192" i="1"/>
  <c r="Z270" i="1"/>
  <c r="AU270" i="1"/>
  <c r="G270" i="1"/>
  <c r="Z339" i="1"/>
  <c r="AU339" i="1"/>
  <c r="AT339" i="1" s="1"/>
  <c r="AS339" i="1" s="1"/>
  <c r="AR339" i="1" s="1"/>
  <c r="AQ339" i="1" s="1"/>
  <c r="AP339" i="1" s="1"/>
  <c r="AO339" i="1" s="1"/>
  <c r="AN339" i="1" s="1"/>
  <c r="AM339" i="1" s="1"/>
  <c r="AL339" i="1" s="1"/>
  <c r="G339" i="1"/>
  <c r="AT104" i="1"/>
  <c r="AS104" i="1" s="1"/>
  <c r="AR104" i="1" s="1"/>
  <c r="AQ104" i="1" s="1"/>
  <c r="AP104" i="1" s="1"/>
  <c r="AO104" i="1" s="1"/>
  <c r="AN104" i="1" s="1"/>
  <c r="AM104" i="1" s="1"/>
  <c r="AL104" i="1" s="1"/>
  <c r="AT145" i="1"/>
  <c r="AS145" i="1" s="1"/>
  <c r="AR145" i="1" s="1"/>
  <c r="AQ145" i="1" s="1"/>
  <c r="AP145" i="1" s="1"/>
  <c r="AO145" i="1" s="1"/>
  <c r="AN145" i="1" s="1"/>
  <c r="AM145" i="1" s="1"/>
  <c r="AL145" i="1" s="1"/>
  <c r="Z332" i="1"/>
  <c r="G332" i="1"/>
  <c r="AU332" i="1"/>
  <c r="AF348" i="1"/>
  <c r="AF25" i="1"/>
  <c r="AC25" i="1"/>
  <c r="H25" i="1"/>
  <c r="R25" i="1"/>
  <c r="AJ131" i="1"/>
  <c r="AI131" i="1"/>
  <c r="AK131" i="1"/>
  <c r="AC379" i="1"/>
  <c r="K379" i="1"/>
  <c r="R379" i="1"/>
  <c r="AF379" i="1"/>
  <c r="AK303" i="1"/>
  <c r="AI303" i="1"/>
  <c r="AJ303" i="1"/>
  <c r="AC399" i="1"/>
  <c r="K399" i="1"/>
  <c r="AF399" i="1"/>
  <c r="R399" i="1"/>
  <c r="AF210" i="1"/>
  <c r="R210" i="1"/>
  <c r="AC210" i="1"/>
  <c r="I210" i="1"/>
  <c r="G70" i="1"/>
  <c r="Z70" i="1"/>
  <c r="AU292" i="1"/>
  <c r="AT292" i="1" s="1"/>
  <c r="AS292" i="1" s="1"/>
  <c r="AR292" i="1" s="1"/>
  <c r="AQ292" i="1" s="1"/>
  <c r="AP292" i="1" s="1"/>
  <c r="AO292" i="1" s="1"/>
  <c r="AN292" i="1" s="1"/>
  <c r="AM292" i="1" s="1"/>
  <c r="AL292" i="1" s="1"/>
  <c r="Z292" i="1"/>
  <c r="G292" i="1"/>
  <c r="AF453" i="1"/>
  <c r="AC453" i="1"/>
  <c r="R453" i="1"/>
  <c r="K453" i="1"/>
  <c r="AK172" i="1"/>
  <c r="AJ172" i="1"/>
  <c r="AI172" i="1"/>
  <c r="AT479" i="1"/>
  <c r="AS479" i="1" s="1"/>
  <c r="AR479" i="1" s="1"/>
  <c r="AQ479" i="1" s="1"/>
  <c r="AP479" i="1" s="1"/>
  <c r="AO479" i="1" s="1"/>
  <c r="AN479" i="1" s="1"/>
  <c r="AM479" i="1" s="1"/>
  <c r="AL479" i="1" s="1"/>
  <c r="G30" i="1"/>
  <c r="Z30" i="1"/>
  <c r="AJ195" i="1"/>
  <c r="AI195" i="1"/>
  <c r="AK195" i="1"/>
  <c r="AI366" i="1"/>
  <c r="AJ366" i="1"/>
  <c r="AK366" i="1"/>
  <c r="AK409" i="1"/>
  <c r="AI409" i="1"/>
  <c r="AJ409" i="1"/>
  <c r="G450" i="1"/>
  <c r="Z450" i="1"/>
  <c r="AU450" i="1"/>
  <c r="AT450" i="1" s="1"/>
  <c r="AS450" i="1" s="1"/>
  <c r="AR450" i="1" s="1"/>
  <c r="AQ450" i="1" s="1"/>
  <c r="AP450" i="1" s="1"/>
  <c r="AO450" i="1" s="1"/>
  <c r="AN450" i="1" s="1"/>
  <c r="AM450" i="1" s="1"/>
  <c r="AL450" i="1" s="1"/>
  <c r="I207" i="1"/>
  <c r="AF207" i="1"/>
  <c r="R207" i="1"/>
  <c r="AC207" i="1"/>
  <c r="I104" i="1"/>
  <c r="R104" i="1"/>
  <c r="AF104" i="1"/>
  <c r="AC104" i="1"/>
  <c r="AT232" i="1"/>
  <c r="AS232" i="1" s="1"/>
  <c r="AR232" i="1" s="1"/>
  <c r="AQ232" i="1" s="1"/>
  <c r="AP232" i="1" s="1"/>
  <c r="AO232" i="1" s="1"/>
  <c r="AN232" i="1" s="1"/>
  <c r="AM232" i="1" s="1"/>
  <c r="AL232" i="1" s="1"/>
  <c r="AI363" i="1"/>
  <c r="AK363" i="1"/>
  <c r="AJ363" i="1"/>
  <c r="Z244" i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AK424" i="1"/>
  <c r="AI424" i="1"/>
  <c r="AJ424" i="1"/>
  <c r="AI215" i="1"/>
  <c r="AJ215" i="1"/>
  <c r="AK215" i="1"/>
  <c r="K353" i="1"/>
  <c r="AF353" i="1"/>
  <c r="R353" i="1"/>
  <c r="AC353" i="1"/>
  <c r="AC407" i="1"/>
  <c r="AF407" i="1"/>
  <c r="R407" i="1"/>
  <c r="K407" i="1"/>
  <c r="Z48" i="1"/>
  <c r="G48" i="1"/>
  <c r="AU48" i="1"/>
  <c r="AI96" i="1"/>
  <c r="AJ96" i="1"/>
  <c r="AK96" i="1"/>
  <c r="AC479" i="1"/>
  <c r="K479" i="1"/>
  <c r="AF479" i="1"/>
  <c r="R479" i="1"/>
  <c r="K472" i="1"/>
  <c r="R472" i="1"/>
  <c r="AC472" i="1"/>
  <c r="AF472" i="1"/>
  <c r="AF232" i="1"/>
  <c r="I232" i="1"/>
  <c r="Z439" i="1"/>
  <c r="AU439" i="1"/>
  <c r="AJ193" i="1"/>
  <c r="AI193" i="1"/>
  <c r="AK193" i="1"/>
  <c r="AC496" i="1"/>
  <c r="AF496" i="1"/>
  <c r="R496" i="1"/>
  <c r="K496" i="1"/>
  <c r="G135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G82" i="1"/>
  <c r="Z82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AU307" i="1"/>
  <c r="Z307" i="1"/>
  <c r="G307" i="1"/>
  <c r="Z410" i="1"/>
  <c r="G410" i="1"/>
  <c r="AT209" i="1"/>
  <c r="AS209" i="1" s="1"/>
  <c r="AR209" i="1" s="1"/>
  <c r="AQ209" i="1" s="1"/>
  <c r="AP209" i="1" s="1"/>
  <c r="AO209" i="1" s="1"/>
  <c r="AN209" i="1" s="1"/>
  <c r="AM209" i="1" s="1"/>
  <c r="AL209" i="1" s="1"/>
  <c r="AI353" i="1"/>
  <c r="AK353" i="1"/>
  <c r="AJ353" i="1"/>
  <c r="AI422" i="1"/>
  <c r="AK422" i="1"/>
  <c r="AJ422" i="1"/>
  <c r="AJ396" i="1"/>
  <c r="AI396" i="1"/>
  <c r="AK396" i="1"/>
  <c r="AK500" i="1"/>
  <c r="AJ500" i="1"/>
  <c r="AI500" i="1"/>
  <c r="AJ199" i="1"/>
  <c r="AI199" i="1"/>
  <c r="AK199" i="1"/>
  <c r="K366" i="1"/>
  <c r="AF366" i="1"/>
  <c r="R366" i="1"/>
  <c r="AC366" i="1"/>
  <c r="AS509" i="1"/>
  <c r="AR509" i="1" s="1"/>
  <c r="AQ509" i="1" s="1"/>
  <c r="AP509" i="1" s="1"/>
  <c r="AO509" i="1" s="1"/>
  <c r="AN509" i="1" s="1"/>
  <c r="AM509" i="1" s="1"/>
  <c r="AL509" i="1" s="1"/>
  <c r="AJ509" i="1" s="1"/>
  <c r="Z521" i="1"/>
  <c r="AK207" i="1"/>
  <c r="AJ207" i="1"/>
  <c r="AI207" i="1"/>
  <c r="G274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AK124" i="1"/>
  <c r="AI124" i="1"/>
  <c r="AJ124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G251" i="1"/>
  <c r="Z251" i="1"/>
  <c r="R363" i="1"/>
  <c r="AC363" i="1"/>
  <c r="K363" i="1"/>
  <c r="AF363" i="1"/>
  <c r="R193" i="1"/>
  <c r="AC193" i="1"/>
  <c r="I193" i="1"/>
  <c r="AF193" i="1"/>
  <c r="Z321" i="1"/>
  <c r="AU321" i="1"/>
  <c r="AT321" i="1" s="1"/>
  <c r="AS321" i="1" s="1"/>
  <c r="AR321" i="1" s="1"/>
  <c r="AQ321" i="1" s="1"/>
  <c r="AP321" i="1" s="1"/>
  <c r="AO321" i="1" s="1"/>
  <c r="AN321" i="1" s="1"/>
  <c r="AM321" i="1" s="1"/>
  <c r="AL321" i="1" s="1"/>
  <c r="AF112" i="1"/>
  <c r="I112" i="1"/>
  <c r="AC112" i="1"/>
  <c r="R112" i="1"/>
  <c r="AF413" i="1"/>
  <c r="R413" i="1"/>
  <c r="K413" i="1"/>
  <c r="AC413" i="1"/>
  <c r="AT219" i="1"/>
  <c r="AS219" i="1" s="1"/>
  <c r="AR219" i="1" s="1"/>
  <c r="AQ219" i="1" s="1"/>
  <c r="AP219" i="1" s="1"/>
  <c r="AO219" i="1" s="1"/>
  <c r="AN219" i="1" s="1"/>
  <c r="AM219" i="1" s="1"/>
  <c r="AL219" i="1" s="1"/>
  <c r="AT322" i="1"/>
  <c r="AS322" i="1" s="1"/>
  <c r="AR322" i="1" s="1"/>
  <c r="AQ322" i="1" s="1"/>
  <c r="AP322" i="1" s="1"/>
  <c r="AO322" i="1" s="1"/>
  <c r="AN322" i="1" s="1"/>
  <c r="AM322" i="1" s="1"/>
  <c r="AL322" i="1" s="1"/>
  <c r="AF422" i="1"/>
  <c r="AC422" i="1"/>
  <c r="R422" i="1"/>
  <c r="AC396" i="1"/>
  <c r="K396" i="1"/>
  <c r="AF396" i="1"/>
  <c r="R396" i="1"/>
  <c r="AK302" i="1"/>
  <c r="AJ302" i="1"/>
  <c r="AI302" i="1"/>
  <c r="AS513" i="1"/>
  <c r="AR513" i="1" s="1"/>
  <c r="AQ513" i="1" s="1"/>
  <c r="AP513" i="1" s="1"/>
  <c r="AO513" i="1" s="1"/>
  <c r="AN513" i="1" s="1"/>
  <c r="AM513" i="1" s="1"/>
  <c r="AL513" i="1" s="1"/>
  <c r="AI513" i="1" s="1"/>
  <c r="AH414" i="1"/>
  <c r="AB414" i="1" s="1"/>
  <c r="G54" i="1"/>
  <c r="AU54" i="1"/>
  <c r="AT54" i="1" s="1"/>
  <c r="AS54" i="1" s="1"/>
  <c r="AR54" i="1" s="1"/>
  <c r="AQ54" i="1" s="1"/>
  <c r="AP54" i="1" s="1"/>
  <c r="AO54" i="1" s="1"/>
  <c r="AN54" i="1" s="1"/>
  <c r="AM54" i="1" s="1"/>
  <c r="AL54" i="1" s="1"/>
  <c r="Z54" i="1"/>
  <c r="AJ309" i="1"/>
  <c r="AK309" i="1"/>
  <c r="AI309" i="1"/>
  <c r="AC442" i="1"/>
  <c r="R442" i="1"/>
  <c r="K442" i="1"/>
  <c r="AF442" i="1"/>
  <c r="G153" i="1"/>
  <c r="Z153" i="1"/>
  <c r="I166" i="1"/>
  <c r="AC166" i="1"/>
  <c r="R166" i="1"/>
  <c r="AF166" i="1"/>
  <c r="Z87" i="1"/>
  <c r="G87" i="1"/>
  <c r="AU87" i="1"/>
  <c r="AJ245" i="1"/>
  <c r="AF322" i="1"/>
  <c r="R322" i="1"/>
  <c r="AC322" i="1"/>
  <c r="I322" i="1"/>
  <c r="R209" i="1"/>
  <c r="AC209" i="1"/>
  <c r="I209" i="1"/>
  <c r="AF209" i="1"/>
  <c r="Z281" i="1"/>
  <c r="AU281" i="1"/>
  <c r="G281" i="1"/>
  <c r="AH179" i="1"/>
  <c r="AC510" i="1"/>
  <c r="R510" i="1"/>
  <c r="AF510" i="1"/>
  <c r="K510" i="1"/>
  <c r="Z262" i="1"/>
  <c r="AU262" i="1"/>
  <c r="G262" i="1"/>
  <c r="I309" i="1"/>
  <c r="AF309" i="1"/>
  <c r="R309" i="1"/>
  <c r="AC309" i="1"/>
  <c r="Z382" i="1"/>
  <c r="G382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G236" i="1"/>
  <c r="AK336" i="1"/>
  <c r="AJ336" i="1"/>
  <c r="AI336" i="1"/>
  <c r="R448" i="1"/>
  <c r="AC448" i="1"/>
  <c r="K448" i="1"/>
  <c r="AF448" i="1"/>
  <c r="AT365" i="1"/>
  <c r="AS365" i="1" s="1"/>
  <c r="AR365" i="1" s="1"/>
  <c r="AQ365" i="1" s="1"/>
  <c r="AP365" i="1" s="1"/>
  <c r="AO365" i="1" s="1"/>
  <c r="AN365" i="1" s="1"/>
  <c r="AM365" i="1" s="1"/>
  <c r="AL365" i="1" s="1"/>
  <c r="AT456" i="1"/>
  <c r="AS456" i="1" s="1"/>
  <c r="AR456" i="1" s="1"/>
  <c r="AQ456" i="1" s="1"/>
  <c r="AP456" i="1" s="1"/>
  <c r="AO456" i="1" s="1"/>
  <c r="AN456" i="1" s="1"/>
  <c r="AM456" i="1" s="1"/>
  <c r="AL456" i="1" s="1"/>
  <c r="AK445" i="1"/>
  <c r="AI445" i="1"/>
  <c r="AJ445" i="1"/>
  <c r="H90" i="1"/>
  <c r="H76" i="1"/>
  <c r="AC76" i="1"/>
  <c r="AF457" i="1"/>
  <c r="J457" i="1"/>
  <c r="G516" i="1"/>
  <c r="R516" i="1" s="1"/>
  <c r="AH488" i="1"/>
  <c r="AB488" i="1" s="1"/>
  <c r="Z266" i="1"/>
  <c r="G266" i="1"/>
  <c r="AU266" i="1"/>
  <c r="I100" i="1"/>
  <c r="AF100" i="1"/>
  <c r="AJ323" i="1"/>
  <c r="AK323" i="1"/>
  <c r="AI323" i="1"/>
  <c r="G157" i="1"/>
  <c r="Z157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G328" i="1"/>
  <c r="AU328" i="1"/>
  <c r="Z328" i="1"/>
  <c r="AT435" i="1"/>
  <c r="AS435" i="1" s="1"/>
  <c r="AR435" i="1" s="1"/>
  <c r="AQ435" i="1" s="1"/>
  <c r="AP435" i="1" s="1"/>
  <c r="AO435" i="1" s="1"/>
  <c r="AN435" i="1" s="1"/>
  <c r="AM435" i="1" s="1"/>
  <c r="AL435" i="1" s="1"/>
  <c r="I336" i="1"/>
  <c r="AF336" i="1"/>
  <c r="R336" i="1"/>
  <c r="AC336" i="1"/>
  <c r="G127" i="1"/>
  <c r="Z127" i="1"/>
  <c r="AU127" i="1"/>
  <c r="H91" i="1"/>
  <c r="AF91" i="1"/>
  <c r="R91" i="1"/>
  <c r="AC91" i="1"/>
  <c r="R245" i="1"/>
  <c r="I245" i="1"/>
  <c r="AT399" i="1"/>
  <c r="AS399" i="1" s="1"/>
  <c r="AR399" i="1" s="1"/>
  <c r="AQ399" i="1" s="1"/>
  <c r="AP399" i="1" s="1"/>
  <c r="AO399" i="1" s="1"/>
  <c r="AN399" i="1" s="1"/>
  <c r="AM399" i="1" s="1"/>
  <c r="AL399" i="1" s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Z288" i="1"/>
  <c r="G288" i="1"/>
  <c r="R365" i="1"/>
  <c r="AC365" i="1"/>
  <c r="K365" i="1"/>
  <c r="AF365" i="1"/>
  <c r="AI42" i="1"/>
  <c r="AK42" i="1"/>
  <c r="AJ42" i="1"/>
  <c r="AT314" i="1"/>
  <c r="AS314" i="1" s="1"/>
  <c r="AR314" i="1" s="1"/>
  <c r="AQ314" i="1" s="1"/>
  <c r="AP314" i="1" s="1"/>
  <c r="AO314" i="1" s="1"/>
  <c r="AN314" i="1" s="1"/>
  <c r="AM314" i="1" s="1"/>
  <c r="AL314" i="1" s="1"/>
  <c r="G26" i="1"/>
  <c r="Z26" i="1"/>
  <c r="AU26" i="1"/>
  <c r="AJ76" i="1"/>
  <c r="AK76" i="1"/>
  <c r="AI76" i="1"/>
  <c r="I312" i="1"/>
  <c r="AC312" i="1"/>
  <c r="R312" i="1"/>
  <c r="AF312" i="1"/>
  <c r="AT457" i="1"/>
  <c r="AS457" i="1" s="1"/>
  <c r="AR457" i="1" s="1"/>
  <c r="AQ457" i="1" s="1"/>
  <c r="AP457" i="1" s="1"/>
  <c r="AO457" i="1" s="1"/>
  <c r="AN457" i="1" s="1"/>
  <c r="AM457" i="1" s="1"/>
  <c r="AL457" i="1" s="1"/>
  <c r="AI526" i="1"/>
  <c r="AK526" i="1"/>
  <c r="AJ526" i="1"/>
  <c r="AK520" i="1"/>
  <c r="AJ520" i="1"/>
  <c r="AI520" i="1"/>
  <c r="AB426" i="1"/>
  <c r="AA426" i="1"/>
  <c r="AA402" i="1"/>
  <c r="AB402" i="1"/>
  <c r="AB247" i="1"/>
  <c r="AB370" i="1"/>
  <c r="AA370" i="1"/>
  <c r="AT519" i="1"/>
  <c r="AS519" i="1" s="1"/>
  <c r="AR519" i="1" s="1"/>
  <c r="AQ519" i="1" s="1"/>
  <c r="AP519" i="1" s="1"/>
  <c r="AO519" i="1" s="1"/>
  <c r="AN519" i="1" s="1"/>
  <c r="AM519" i="1" s="1"/>
  <c r="AL519" i="1" s="1"/>
  <c r="AT530" i="1"/>
  <c r="AS530" i="1" s="1"/>
  <c r="AR530" i="1" s="1"/>
  <c r="AQ530" i="1" s="1"/>
  <c r="AP530" i="1" s="1"/>
  <c r="AO530" i="1" s="1"/>
  <c r="AN530" i="1" s="1"/>
  <c r="AM530" i="1" s="1"/>
  <c r="AL530" i="1" s="1"/>
  <c r="AT511" i="1"/>
  <c r="AS511" i="1" s="1"/>
  <c r="AR511" i="1" s="1"/>
  <c r="AQ511" i="1" s="1"/>
  <c r="AP511" i="1" s="1"/>
  <c r="AO511" i="1" s="1"/>
  <c r="AN511" i="1" s="1"/>
  <c r="AM511" i="1" s="1"/>
  <c r="AL511" i="1" s="1"/>
  <c r="AT523" i="1"/>
  <c r="AS523" i="1" s="1"/>
  <c r="AR523" i="1" s="1"/>
  <c r="AQ523" i="1" s="1"/>
  <c r="AP523" i="1" s="1"/>
  <c r="AO523" i="1" s="1"/>
  <c r="AN523" i="1" s="1"/>
  <c r="AM523" i="1" s="1"/>
  <c r="AL523" i="1" s="1"/>
  <c r="AI375" i="1"/>
  <c r="AK375" i="1"/>
  <c r="AJ375" i="1"/>
  <c r="AT180" i="1"/>
  <c r="AS180" i="1" s="1"/>
  <c r="AR180" i="1" s="1"/>
  <c r="AQ180" i="1" s="1"/>
  <c r="AP180" i="1" s="1"/>
  <c r="AO180" i="1" s="1"/>
  <c r="AN180" i="1" s="1"/>
  <c r="AM180" i="1" s="1"/>
  <c r="AL180" i="1" s="1"/>
  <c r="AJ417" i="1"/>
  <c r="AI417" i="1"/>
  <c r="AK417" i="1"/>
  <c r="BB64" i="1"/>
  <c r="BA64" i="1"/>
  <c r="AK58" i="1"/>
  <c r="AJ58" i="1"/>
  <c r="AI58" i="1"/>
  <c r="AH228" i="1"/>
  <c r="AB228" i="1" s="1"/>
  <c r="AH36" i="1"/>
  <c r="AA36" i="1" s="1"/>
  <c r="AF123" i="1"/>
  <c r="I123" i="1"/>
  <c r="AC123" i="1"/>
  <c r="R123" i="1"/>
  <c r="AF161" i="1"/>
  <c r="R161" i="1"/>
  <c r="I161" i="1"/>
  <c r="AC161" i="1"/>
  <c r="J229" i="1"/>
  <c r="AF229" i="1"/>
  <c r="R229" i="1"/>
  <c r="AC229" i="1"/>
  <c r="Z132" i="1"/>
  <c r="G132" i="1"/>
  <c r="AU132" i="1"/>
  <c r="H63" i="1"/>
  <c r="AF63" i="1"/>
  <c r="R63" i="1"/>
  <c r="AC63" i="1"/>
  <c r="R204" i="1"/>
  <c r="AF204" i="1"/>
  <c r="I204" i="1"/>
  <c r="AC204" i="1"/>
  <c r="Z405" i="1"/>
  <c r="G405" i="1"/>
  <c r="AU405" i="1"/>
  <c r="H47" i="1"/>
  <c r="AC47" i="1"/>
  <c r="R47" i="1"/>
  <c r="AF47" i="1"/>
  <c r="G148" i="1"/>
  <c r="Z148" i="1"/>
  <c r="I218" i="1"/>
  <c r="AF218" i="1"/>
  <c r="R218" i="1"/>
  <c r="AC218" i="1"/>
  <c r="I280" i="1"/>
  <c r="AC280" i="1"/>
  <c r="R280" i="1"/>
  <c r="AF280" i="1"/>
  <c r="BK72" i="1"/>
  <c r="BJ72" i="1" s="1"/>
  <c r="BI72" i="1" s="1"/>
  <c r="BH72" i="1" s="1"/>
  <c r="BG72" i="1" s="1"/>
  <c r="BF72" i="1" s="1"/>
  <c r="BE72" i="1" s="1"/>
  <c r="BD72" i="1" s="1"/>
  <c r="BC72" i="1" s="1"/>
  <c r="AT315" i="1"/>
  <c r="AS315" i="1" s="1"/>
  <c r="AR315" i="1" s="1"/>
  <c r="AQ315" i="1" s="1"/>
  <c r="AP315" i="1" s="1"/>
  <c r="AO315" i="1" s="1"/>
  <c r="AN315" i="1" s="1"/>
  <c r="AM315" i="1" s="1"/>
  <c r="AL315" i="1" s="1"/>
  <c r="AK80" i="1"/>
  <c r="AJ80" i="1"/>
  <c r="AI80" i="1"/>
  <c r="AT211" i="1"/>
  <c r="AS211" i="1" s="1"/>
  <c r="AR211" i="1" s="1"/>
  <c r="AQ211" i="1" s="1"/>
  <c r="AP211" i="1" s="1"/>
  <c r="AO211" i="1" s="1"/>
  <c r="AN211" i="1" s="1"/>
  <c r="AM211" i="1" s="1"/>
  <c r="AL211" i="1" s="1"/>
  <c r="AT411" i="1"/>
  <c r="AS411" i="1" s="1"/>
  <c r="AR411" i="1" s="1"/>
  <c r="AQ411" i="1" s="1"/>
  <c r="AP411" i="1" s="1"/>
  <c r="AO411" i="1" s="1"/>
  <c r="AN411" i="1" s="1"/>
  <c r="AM411" i="1" s="1"/>
  <c r="AL411" i="1" s="1"/>
  <c r="AT410" i="1"/>
  <c r="AS410" i="1" s="1"/>
  <c r="AR410" i="1" s="1"/>
  <c r="AQ410" i="1" s="1"/>
  <c r="AP410" i="1" s="1"/>
  <c r="AO410" i="1" s="1"/>
  <c r="AN410" i="1" s="1"/>
  <c r="AM410" i="1" s="1"/>
  <c r="AL410" i="1" s="1"/>
  <c r="AI89" i="1"/>
  <c r="AK89" i="1"/>
  <c r="AJ89" i="1"/>
  <c r="AT514" i="1"/>
  <c r="AS514" i="1" s="1"/>
  <c r="AR514" i="1" s="1"/>
  <c r="AQ514" i="1" s="1"/>
  <c r="AP514" i="1" s="1"/>
  <c r="AO514" i="1" s="1"/>
  <c r="AN514" i="1" s="1"/>
  <c r="AM514" i="1" s="1"/>
  <c r="AL514" i="1" s="1"/>
  <c r="AT496" i="1"/>
  <c r="AS496" i="1" s="1"/>
  <c r="AR496" i="1" s="1"/>
  <c r="AQ496" i="1" s="1"/>
  <c r="AP496" i="1" s="1"/>
  <c r="AO496" i="1" s="1"/>
  <c r="AN496" i="1" s="1"/>
  <c r="AM496" i="1" s="1"/>
  <c r="AL496" i="1" s="1"/>
  <c r="AT464" i="1"/>
  <c r="AS464" i="1" s="1"/>
  <c r="AR464" i="1" s="1"/>
  <c r="AQ464" i="1" s="1"/>
  <c r="AP464" i="1" s="1"/>
  <c r="AO464" i="1" s="1"/>
  <c r="AN464" i="1" s="1"/>
  <c r="AM464" i="1" s="1"/>
  <c r="AL464" i="1" s="1"/>
  <c r="R499" i="1"/>
  <c r="AC499" i="1"/>
  <c r="K499" i="1"/>
  <c r="AF499" i="1"/>
  <c r="AZ49" i="1"/>
  <c r="AX49" i="1" s="1"/>
  <c r="AZ112" i="1"/>
  <c r="AX112" i="1" s="1"/>
  <c r="AC317" i="1"/>
  <c r="R317" i="1"/>
  <c r="J317" i="1"/>
  <c r="AF317" i="1"/>
  <c r="AC98" i="1"/>
  <c r="AF98" i="1"/>
  <c r="H98" i="1"/>
  <c r="R98" i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AC259" i="1"/>
  <c r="I259" i="1"/>
  <c r="AF259" i="1"/>
  <c r="R259" i="1"/>
  <c r="AC432" i="1"/>
  <c r="K432" i="1"/>
  <c r="AF432" i="1"/>
  <c r="R432" i="1"/>
  <c r="Z31" i="1"/>
  <c r="AU31" i="1"/>
  <c r="G31" i="1"/>
  <c r="Z216" i="1"/>
  <c r="G216" i="1"/>
  <c r="Z340" i="1"/>
  <c r="G340" i="1"/>
  <c r="AU340" i="1"/>
  <c r="AT340" i="1" s="1"/>
  <c r="AS340" i="1" s="1"/>
  <c r="AR340" i="1" s="1"/>
  <c r="AQ340" i="1" s="1"/>
  <c r="AP340" i="1" s="1"/>
  <c r="AO340" i="1" s="1"/>
  <c r="AN340" i="1" s="1"/>
  <c r="AM340" i="1" s="1"/>
  <c r="AL340" i="1" s="1"/>
  <c r="I155" i="1"/>
  <c r="AC155" i="1"/>
  <c r="AF155" i="1"/>
  <c r="R155" i="1"/>
  <c r="R268" i="1"/>
  <c r="AF268" i="1"/>
  <c r="AC268" i="1"/>
  <c r="I268" i="1"/>
  <c r="I167" i="1"/>
  <c r="AC167" i="1"/>
  <c r="R167" i="1"/>
  <c r="AF167" i="1"/>
  <c r="G183" i="1"/>
  <c r="AU183" i="1"/>
  <c r="R253" i="1"/>
  <c r="I253" i="1"/>
  <c r="AF253" i="1"/>
  <c r="AC253" i="1"/>
  <c r="BK104" i="1"/>
  <c r="BJ104" i="1" s="1"/>
  <c r="BI104" i="1" s="1"/>
  <c r="BH104" i="1" s="1"/>
  <c r="BG104" i="1" s="1"/>
  <c r="BF104" i="1" s="1"/>
  <c r="BE104" i="1" s="1"/>
  <c r="BD104" i="1" s="1"/>
  <c r="BC104" i="1" s="1"/>
  <c r="AU516" i="1"/>
  <c r="AT516" i="1" s="1"/>
  <c r="AS516" i="1" s="1"/>
  <c r="AR516" i="1" s="1"/>
  <c r="AQ516" i="1" s="1"/>
  <c r="AP516" i="1" s="1"/>
  <c r="AO516" i="1" s="1"/>
  <c r="AN516" i="1" s="1"/>
  <c r="AM516" i="1" s="1"/>
  <c r="AL516" i="1" s="1"/>
  <c r="AJ440" i="1"/>
  <c r="AK440" i="1"/>
  <c r="AI440" i="1"/>
  <c r="AT30" i="1"/>
  <c r="AS30" i="1" s="1"/>
  <c r="AR30" i="1" s="1"/>
  <c r="AQ30" i="1" s="1"/>
  <c r="AP30" i="1" s="1"/>
  <c r="AO30" i="1" s="1"/>
  <c r="AN30" i="1" s="1"/>
  <c r="AM30" i="1" s="1"/>
  <c r="AL30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T112" i="1"/>
  <c r="AS112" i="1" s="1"/>
  <c r="AR112" i="1" s="1"/>
  <c r="AQ112" i="1" s="1"/>
  <c r="AP112" i="1" s="1"/>
  <c r="AO112" i="1" s="1"/>
  <c r="AN112" i="1" s="1"/>
  <c r="AM112" i="1" s="1"/>
  <c r="AL112" i="1" s="1"/>
  <c r="BK117" i="1"/>
  <c r="BJ117" i="1" s="1"/>
  <c r="BI117" i="1" s="1"/>
  <c r="BH117" i="1" s="1"/>
  <c r="BG117" i="1" s="1"/>
  <c r="BF117" i="1" s="1"/>
  <c r="BE117" i="1" s="1"/>
  <c r="BD117" i="1" s="1"/>
  <c r="BC117" i="1" s="1"/>
  <c r="K485" i="1"/>
  <c r="AC485" i="1"/>
  <c r="AF485" i="1"/>
  <c r="R485" i="1"/>
  <c r="K493" i="1"/>
  <c r="AF493" i="1"/>
  <c r="AC493" i="1"/>
  <c r="R493" i="1"/>
  <c r="AF518" i="1"/>
  <c r="E364" i="2"/>
  <c r="F467" i="1"/>
  <c r="AF524" i="1"/>
  <c r="AC524" i="1"/>
  <c r="K524" i="1"/>
  <c r="R524" i="1"/>
  <c r="G527" i="1"/>
  <c r="Z527" i="1"/>
  <c r="AF138" i="1"/>
  <c r="R138" i="1"/>
  <c r="AC138" i="1"/>
  <c r="I138" i="1"/>
  <c r="G165" i="1"/>
  <c r="Z165" i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AF303" i="1"/>
  <c r="AC303" i="1"/>
  <c r="R303" i="1"/>
  <c r="I303" i="1"/>
  <c r="Z421" i="1"/>
  <c r="G421" i="1"/>
  <c r="AU421" i="1"/>
  <c r="AT421" i="1" s="1"/>
  <c r="AS421" i="1" s="1"/>
  <c r="AR421" i="1" s="1"/>
  <c r="AQ421" i="1" s="1"/>
  <c r="AP421" i="1" s="1"/>
  <c r="AO421" i="1" s="1"/>
  <c r="AN421" i="1" s="1"/>
  <c r="AM421" i="1" s="1"/>
  <c r="AL421" i="1" s="1"/>
  <c r="AC226" i="1"/>
  <c r="J226" i="1"/>
  <c r="AF226" i="1"/>
  <c r="R226" i="1"/>
  <c r="AF55" i="1"/>
  <c r="AC55" i="1"/>
  <c r="H55" i="1"/>
  <c r="R55" i="1"/>
  <c r="G152" i="1"/>
  <c r="Z152" i="1"/>
  <c r="AU152" i="1"/>
  <c r="R235" i="1"/>
  <c r="AC235" i="1"/>
  <c r="I235" i="1"/>
  <c r="AF235" i="1"/>
  <c r="BK63" i="1"/>
  <c r="BJ63" i="1" s="1"/>
  <c r="BI63" i="1" s="1"/>
  <c r="BH63" i="1" s="1"/>
  <c r="BG63" i="1" s="1"/>
  <c r="BF63" i="1" s="1"/>
  <c r="BE63" i="1" s="1"/>
  <c r="BD63" i="1" s="1"/>
  <c r="BC63" i="1" s="1"/>
  <c r="AU524" i="1"/>
  <c r="BK33" i="1"/>
  <c r="BJ33" i="1" s="1"/>
  <c r="BI33" i="1" s="1"/>
  <c r="BH33" i="1" s="1"/>
  <c r="BG33" i="1" s="1"/>
  <c r="BF33" i="1" s="1"/>
  <c r="BE33" i="1" s="1"/>
  <c r="BD33" i="1" s="1"/>
  <c r="BC33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K454" i="1"/>
  <c r="AJ454" i="1"/>
  <c r="AI454" i="1"/>
  <c r="AT275" i="1"/>
  <c r="AS275" i="1" s="1"/>
  <c r="AR275" i="1" s="1"/>
  <c r="AQ275" i="1" s="1"/>
  <c r="AP275" i="1" s="1"/>
  <c r="AO275" i="1" s="1"/>
  <c r="AN275" i="1" s="1"/>
  <c r="AM275" i="1" s="1"/>
  <c r="AL275" i="1" s="1"/>
  <c r="AJ379" i="1"/>
  <c r="AK379" i="1"/>
  <c r="AI379" i="1"/>
  <c r="BK71" i="1"/>
  <c r="BJ71" i="1" s="1"/>
  <c r="BI71" i="1" s="1"/>
  <c r="BH71" i="1" s="1"/>
  <c r="BG71" i="1" s="1"/>
  <c r="BF71" i="1" s="1"/>
  <c r="BE71" i="1" s="1"/>
  <c r="BD71" i="1" s="1"/>
  <c r="BC71" i="1" s="1"/>
  <c r="R487" i="1"/>
  <c r="AC487" i="1"/>
  <c r="AF487" i="1"/>
  <c r="K487" i="1"/>
  <c r="AI493" i="1"/>
  <c r="AK493" i="1"/>
  <c r="AJ493" i="1"/>
  <c r="AZ107" i="1"/>
  <c r="AX107" i="1" s="1"/>
  <c r="AZ94" i="1"/>
  <c r="AX94" i="1" s="1"/>
  <c r="AZ9" i="1"/>
  <c r="AX9" i="1" s="1"/>
  <c r="K518" i="1"/>
  <c r="G338" i="1"/>
  <c r="Z338" i="1"/>
  <c r="AU338" i="1"/>
  <c r="AT338" i="1" s="1"/>
  <c r="AS338" i="1" s="1"/>
  <c r="AR338" i="1" s="1"/>
  <c r="AQ338" i="1" s="1"/>
  <c r="AP338" i="1" s="1"/>
  <c r="AO338" i="1" s="1"/>
  <c r="AN338" i="1" s="1"/>
  <c r="AM338" i="1" s="1"/>
  <c r="AL338" i="1" s="1"/>
  <c r="Z511" i="1"/>
  <c r="G511" i="1"/>
  <c r="Z523" i="1"/>
  <c r="G523" i="1"/>
  <c r="G375" i="1"/>
  <c r="Z375" i="1"/>
  <c r="AF131" i="1"/>
  <c r="I131" i="1"/>
  <c r="R131" i="1"/>
  <c r="AC131" i="1"/>
  <c r="G368" i="1"/>
  <c r="Z368" i="1"/>
  <c r="AU368" i="1"/>
  <c r="AF53" i="1"/>
  <c r="R53" i="1"/>
  <c r="H53" i="1"/>
  <c r="AC53" i="1"/>
  <c r="AF158" i="1"/>
  <c r="R158" i="1"/>
  <c r="I158" i="1"/>
  <c r="AC158" i="1"/>
  <c r="G103" i="1"/>
  <c r="Z103" i="1"/>
  <c r="AU103" i="1"/>
  <c r="AF260" i="1"/>
  <c r="AC260" i="1"/>
  <c r="R260" i="1"/>
  <c r="I260" i="1"/>
  <c r="G85" i="1"/>
  <c r="Z85" i="1"/>
  <c r="AU85" i="1"/>
  <c r="Z159" i="1"/>
  <c r="G159" i="1"/>
  <c r="AU159" i="1"/>
  <c r="G437" i="1"/>
  <c r="Z437" i="1"/>
  <c r="AU437" i="1"/>
  <c r="AT437" i="1" s="1"/>
  <c r="AS437" i="1" s="1"/>
  <c r="AR437" i="1" s="1"/>
  <c r="AQ437" i="1" s="1"/>
  <c r="AP437" i="1" s="1"/>
  <c r="AO437" i="1" s="1"/>
  <c r="AN437" i="1" s="1"/>
  <c r="AM437" i="1" s="1"/>
  <c r="AL437" i="1" s="1"/>
  <c r="AF171" i="1"/>
  <c r="I171" i="1"/>
  <c r="AC171" i="1"/>
  <c r="R171" i="1"/>
  <c r="R187" i="1"/>
  <c r="AC187" i="1"/>
  <c r="I187" i="1"/>
  <c r="AF187" i="1"/>
  <c r="Z395" i="1"/>
  <c r="G395" i="1"/>
  <c r="BK90" i="1"/>
  <c r="BJ90" i="1" s="1"/>
  <c r="BI90" i="1" s="1"/>
  <c r="BH90" i="1" s="1"/>
  <c r="BG90" i="1" s="1"/>
  <c r="BF90" i="1" s="1"/>
  <c r="BE90" i="1" s="1"/>
  <c r="BD90" i="1" s="1"/>
  <c r="BC90" i="1" s="1"/>
  <c r="AT70" i="1"/>
  <c r="AS70" i="1" s="1"/>
  <c r="AR70" i="1" s="1"/>
  <c r="AQ70" i="1" s="1"/>
  <c r="AP70" i="1" s="1"/>
  <c r="AO70" i="1" s="1"/>
  <c r="AN70" i="1" s="1"/>
  <c r="AM70" i="1" s="1"/>
  <c r="AL70" i="1" s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J229" i="1"/>
  <c r="AI229" i="1"/>
  <c r="AK229" i="1"/>
  <c r="AT326" i="1"/>
  <c r="AS326" i="1" s="1"/>
  <c r="AR326" i="1" s="1"/>
  <c r="AQ326" i="1" s="1"/>
  <c r="AP326" i="1" s="1"/>
  <c r="AO326" i="1" s="1"/>
  <c r="AN326" i="1" s="1"/>
  <c r="AM326" i="1" s="1"/>
  <c r="AL326" i="1" s="1"/>
  <c r="BK46" i="1"/>
  <c r="BJ46" i="1" s="1"/>
  <c r="BI46" i="1" s="1"/>
  <c r="BH46" i="1" s="1"/>
  <c r="BG46" i="1" s="1"/>
  <c r="BF46" i="1" s="1"/>
  <c r="BE46" i="1" s="1"/>
  <c r="BD46" i="1" s="1"/>
  <c r="BC46" i="1" s="1"/>
  <c r="AT267" i="1"/>
  <c r="AS267" i="1" s="1"/>
  <c r="AR267" i="1" s="1"/>
  <c r="AQ267" i="1" s="1"/>
  <c r="AP267" i="1" s="1"/>
  <c r="AO267" i="1" s="1"/>
  <c r="AN267" i="1" s="1"/>
  <c r="AM267" i="1" s="1"/>
  <c r="AL267" i="1" s="1"/>
  <c r="BK40" i="1"/>
  <c r="BJ40" i="1" s="1"/>
  <c r="BI40" i="1" s="1"/>
  <c r="BH40" i="1" s="1"/>
  <c r="BG40" i="1" s="1"/>
  <c r="BF40" i="1" s="1"/>
  <c r="BE40" i="1" s="1"/>
  <c r="BD40" i="1" s="1"/>
  <c r="BC40" i="1" s="1"/>
  <c r="AF481" i="1"/>
  <c r="K481" i="1"/>
  <c r="R481" i="1"/>
  <c r="AC481" i="1"/>
  <c r="K503" i="1"/>
  <c r="AC503" i="1"/>
  <c r="AF503" i="1"/>
  <c r="R503" i="1"/>
  <c r="AB184" i="1"/>
  <c r="AA184" i="1"/>
  <c r="AC518" i="1"/>
  <c r="AH331" i="1"/>
  <c r="AA331" i="1" s="1"/>
  <c r="AH45" i="1"/>
  <c r="AA45" i="1" s="1"/>
  <c r="R447" i="1"/>
  <c r="K447" i="1"/>
  <c r="AF447" i="1"/>
  <c r="AC447" i="1"/>
  <c r="Z428" i="1"/>
  <c r="G428" i="1"/>
  <c r="AU428" i="1"/>
  <c r="AT428" i="1" s="1"/>
  <c r="AS428" i="1" s="1"/>
  <c r="AR428" i="1" s="1"/>
  <c r="AQ428" i="1" s="1"/>
  <c r="AP428" i="1" s="1"/>
  <c r="AO428" i="1" s="1"/>
  <c r="AN428" i="1" s="1"/>
  <c r="AM428" i="1" s="1"/>
  <c r="AL428" i="1" s="1"/>
  <c r="R114" i="1"/>
  <c r="I114" i="1"/>
  <c r="AC114" i="1"/>
  <c r="AF114" i="1"/>
  <c r="AC78" i="1"/>
  <c r="H78" i="1"/>
  <c r="AF78" i="1"/>
  <c r="R78" i="1"/>
  <c r="AF141" i="1"/>
  <c r="R141" i="1"/>
  <c r="AC141" i="1"/>
  <c r="I141" i="1"/>
  <c r="AC192" i="1"/>
  <c r="AC185" i="1"/>
  <c r="R185" i="1"/>
  <c r="I185" i="1"/>
  <c r="AF185" i="1"/>
  <c r="R71" i="1"/>
  <c r="AC71" i="1"/>
  <c r="H71" i="1"/>
  <c r="AF71" i="1"/>
  <c r="I301" i="1"/>
  <c r="AF301" i="1"/>
  <c r="AC301" i="1"/>
  <c r="R301" i="1"/>
  <c r="AC380" i="1"/>
  <c r="AF380" i="1"/>
  <c r="R380" i="1"/>
  <c r="I194" i="1"/>
  <c r="AF194" i="1"/>
  <c r="R194" i="1"/>
  <c r="AC194" i="1"/>
  <c r="I250" i="1"/>
  <c r="AF250" i="1"/>
  <c r="R250" i="1"/>
  <c r="AC250" i="1"/>
  <c r="AK60" i="1"/>
  <c r="AI60" i="1"/>
  <c r="AJ60" i="1"/>
  <c r="BK27" i="1"/>
  <c r="BJ27" i="1" s="1"/>
  <c r="BI27" i="1" s="1"/>
  <c r="BH27" i="1" s="1"/>
  <c r="BG27" i="1" s="1"/>
  <c r="BF27" i="1" s="1"/>
  <c r="BE27" i="1" s="1"/>
  <c r="BD27" i="1" s="1"/>
  <c r="BC27" i="1" s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T294" i="1"/>
  <c r="AS294" i="1" s="1"/>
  <c r="AR294" i="1" s="1"/>
  <c r="AQ294" i="1" s="1"/>
  <c r="AP294" i="1" s="1"/>
  <c r="AO294" i="1" s="1"/>
  <c r="AN294" i="1" s="1"/>
  <c r="AM294" i="1" s="1"/>
  <c r="AL294" i="1" s="1"/>
  <c r="AT382" i="1"/>
  <c r="AS382" i="1" s="1"/>
  <c r="AR382" i="1" s="1"/>
  <c r="AQ382" i="1" s="1"/>
  <c r="AP382" i="1" s="1"/>
  <c r="AO382" i="1" s="1"/>
  <c r="AN382" i="1" s="1"/>
  <c r="AM382" i="1" s="1"/>
  <c r="AL382" i="1" s="1"/>
  <c r="AT257" i="1"/>
  <c r="AS257" i="1" s="1"/>
  <c r="AR257" i="1" s="1"/>
  <c r="AQ257" i="1" s="1"/>
  <c r="AP257" i="1" s="1"/>
  <c r="AO257" i="1" s="1"/>
  <c r="AN257" i="1" s="1"/>
  <c r="AM257" i="1" s="1"/>
  <c r="AL257" i="1" s="1"/>
  <c r="BK67" i="1"/>
  <c r="BJ67" i="1" s="1"/>
  <c r="BI67" i="1" s="1"/>
  <c r="BH67" i="1" s="1"/>
  <c r="BG67" i="1" s="1"/>
  <c r="BF67" i="1" s="1"/>
  <c r="BE67" i="1" s="1"/>
  <c r="BD67" i="1" s="1"/>
  <c r="BC67" i="1" s="1"/>
  <c r="AK93" i="1"/>
  <c r="AJ93" i="1"/>
  <c r="AI93" i="1"/>
  <c r="AT319" i="1"/>
  <c r="AS319" i="1" s="1"/>
  <c r="AR319" i="1" s="1"/>
  <c r="AQ319" i="1" s="1"/>
  <c r="AP319" i="1" s="1"/>
  <c r="AO319" i="1" s="1"/>
  <c r="AN319" i="1" s="1"/>
  <c r="AM319" i="1" s="1"/>
  <c r="AL319" i="1" s="1"/>
  <c r="BK74" i="1"/>
  <c r="BJ74" i="1" s="1"/>
  <c r="BI74" i="1" s="1"/>
  <c r="BH74" i="1" s="1"/>
  <c r="BG74" i="1" s="1"/>
  <c r="BF74" i="1" s="1"/>
  <c r="BE74" i="1" s="1"/>
  <c r="BD74" i="1" s="1"/>
  <c r="BC74" i="1" s="1"/>
  <c r="AT503" i="1"/>
  <c r="AS503" i="1" s="1"/>
  <c r="AR503" i="1" s="1"/>
  <c r="AQ503" i="1" s="1"/>
  <c r="AP503" i="1" s="1"/>
  <c r="AO503" i="1" s="1"/>
  <c r="AN503" i="1" s="1"/>
  <c r="AM503" i="1" s="1"/>
  <c r="AL503" i="1" s="1"/>
  <c r="AF119" i="1"/>
  <c r="I119" i="1"/>
  <c r="AC119" i="1"/>
  <c r="R119" i="1"/>
  <c r="G180" i="1"/>
  <c r="Z180" i="1"/>
  <c r="AC195" i="1"/>
  <c r="I195" i="1"/>
  <c r="AF195" i="1"/>
  <c r="R195" i="1"/>
  <c r="AC376" i="1"/>
  <c r="J376" i="1"/>
  <c r="AF376" i="1"/>
  <c r="R376" i="1"/>
  <c r="R189" i="1"/>
  <c r="AC189" i="1"/>
  <c r="I189" i="1"/>
  <c r="AF189" i="1"/>
  <c r="Z230" i="1"/>
  <c r="G230" i="1"/>
  <c r="AU230" i="1"/>
  <c r="AT230" i="1" s="1"/>
  <c r="AS230" i="1" s="1"/>
  <c r="AR230" i="1" s="1"/>
  <c r="AQ230" i="1" s="1"/>
  <c r="AP230" i="1" s="1"/>
  <c r="AO230" i="1" s="1"/>
  <c r="AN230" i="1" s="1"/>
  <c r="AM230" i="1" s="1"/>
  <c r="AL230" i="1" s="1"/>
  <c r="R393" i="1"/>
  <c r="K393" i="1"/>
  <c r="G174" i="1"/>
  <c r="Z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AC125" i="1"/>
  <c r="R125" i="1"/>
  <c r="AF125" i="1"/>
  <c r="I125" i="1"/>
  <c r="R197" i="1"/>
  <c r="AC197" i="1"/>
  <c r="J197" i="1"/>
  <c r="AF197" i="1"/>
  <c r="AC24" i="1"/>
  <c r="AF24" i="1"/>
  <c r="R24" i="1"/>
  <c r="H24" i="1"/>
  <c r="AF175" i="1"/>
  <c r="I175" i="1"/>
  <c r="AC175" i="1"/>
  <c r="R175" i="1"/>
  <c r="AF205" i="1"/>
  <c r="R205" i="1"/>
  <c r="AC205" i="1"/>
  <c r="I205" i="1"/>
  <c r="J377" i="1"/>
  <c r="AF377" i="1"/>
  <c r="R377" i="1"/>
  <c r="AC377" i="1"/>
  <c r="AF97" i="1"/>
  <c r="AC97" i="1"/>
  <c r="I97" i="1"/>
  <c r="R97" i="1"/>
  <c r="AT498" i="1"/>
  <c r="AS498" i="1" s="1"/>
  <c r="AR498" i="1" s="1"/>
  <c r="AQ498" i="1" s="1"/>
  <c r="AP498" i="1" s="1"/>
  <c r="AO498" i="1" s="1"/>
  <c r="AN498" i="1" s="1"/>
  <c r="AM498" i="1" s="1"/>
  <c r="AL498" i="1" s="1"/>
  <c r="AT214" i="1"/>
  <c r="AS214" i="1" s="1"/>
  <c r="AR214" i="1" s="1"/>
  <c r="AQ214" i="1" s="1"/>
  <c r="AP214" i="1" s="1"/>
  <c r="AO214" i="1" s="1"/>
  <c r="AN214" i="1" s="1"/>
  <c r="AM214" i="1" s="1"/>
  <c r="AL214" i="1" s="1"/>
  <c r="BK5" i="1"/>
  <c r="BJ5" i="1" s="1"/>
  <c r="BI5" i="1" s="1"/>
  <c r="BH5" i="1" s="1"/>
  <c r="BG5" i="1" s="1"/>
  <c r="BF5" i="1" s="1"/>
  <c r="BE5" i="1" s="1"/>
  <c r="BD5" i="1" s="1"/>
  <c r="BC5" i="1" s="1"/>
  <c r="AT53" i="1"/>
  <c r="AS53" i="1" s="1"/>
  <c r="AR53" i="1" s="1"/>
  <c r="AQ53" i="1" s="1"/>
  <c r="AP53" i="1" s="1"/>
  <c r="AO53" i="1" s="1"/>
  <c r="AN53" i="1" s="1"/>
  <c r="AM53" i="1" s="1"/>
  <c r="AL53" i="1" s="1"/>
  <c r="AT360" i="1"/>
  <c r="AS360" i="1" s="1"/>
  <c r="AR360" i="1" s="1"/>
  <c r="AQ360" i="1" s="1"/>
  <c r="AP360" i="1" s="1"/>
  <c r="AO360" i="1" s="1"/>
  <c r="AN360" i="1" s="1"/>
  <c r="AM360" i="1" s="1"/>
  <c r="AL360" i="1" s="1"/>
  <c r="AT269" i="1"/>
  <c r="AS269" i="1" s="1"/>
  <c r="AR269" i="1" s="1"/>
  <c r="AQ269" i="1" s="1"/>
  <c r="AP269" i="1" s="1"/>
  <c r="AO269" i="1" s="1"/>
  <c r="AN269" i="1" s="1"/>
  <c r="AM269" i="1" s="1"/>
  <c r="AL269" i="1" s="1"/>
  <c r="AT287" i="1"/>
  <c r="AS287" i="1" s="1"/>
  <c r="AR287" i="1" s="1"/>
  <c r="AQ287" i="1" s="1"/>
  <c r="AP287" i="1" s="1"/>
  <c r="AO287" i="1" s="1"/>
  <c r="AN287" i="1" s="1"/>
  <c r="AM287" i="1" s="1"/>
  <c r="AL287" i="1" s="1"/>
  <c r="BK96" i="1"/>
  <c r="BJ96" i="1" s="1"/>
  <c r="BI96" i="1" s="1"/>
  <c r="BH96" i="1" s="1"/>
  <c r="BG96" i="1" s="1"/>
  <c r="BF96" i="1" s="1"/>
  <c r="BE96" i="1" s="1"/>
  <c r="BD96" i="1" s="1"/>
  <c r="BC96" i="1" s="1"/>
  <c r="BK55" i="1"/>
  <c r="BJ55" i="1" s="1"/>
  <c r="BI55" i="1" s="1"/>
  <c r="BH55" i="1" s="1"/>
  <c r="BG55" i="1" s="1"/>
  <c r="BF55" i="1" s="1"/>
  <c r="BE55" i="1" s="1"/>
  <c r="BD55" i="1" s="1"/>
  <c r="BC55" i="1" s="1"/>
  <c r="BB50" i="1"/>
  <c r="BA50" i="1"/>
  <c r="AH102" i="1"/>
  <c r="AB102" i="1" s="1"/>
  <c r="G417" i="1"/>
  <c r="Z417" i="1"/>
  <c r="G451" i="1"/>
  <c r="AU451" i="1"/>
  <c r="R403" i="1"/>
  <c r="AC403" i="1"/>
  <c r="K403" i="1"/>
  <c r="AF403" i="1"/>
  <c r="R347" i="1"/>
  <c r="AC347" i="1"/>
  <c r="I347" i="1"/>
  <c r="AF347" i="1"/>
  <c r="AC95" i="1"/>
  <c r="H95" i="1"/>
  <c r="AF95" i="1"/>
  <c r="R95" i="1"/>
  <c r="AC424" i="1"/>
  <c r="K424" i="1"/>
  <c r="AF424" i="1"/>
  <c r="R424" i="1"/>
  <c r="AI355" i="1"/>
  <c r="AJ355" i="1"/>
  <c r="AK355" i="1"/>
  <c r="AF133" i="1"/>
  <c r="AC133" i="1"/>
  <c r="I133" i="1"/>
  <c r="R133" i="1"/>
  <c r="AF126" i="1"/>
  <c r="AC126" i="1"/>
  <c r="I126" i="1"/>
  <c r="R126" i="1"/>
  <c r="AC198" i="1"/>
  <c r="J198" i="1"/>
  <c r="AF198" i="1"/>
  <c r="R198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G52" i="1"/>
  <c r="Z52" i="1"/>
  <c r="AT168" i="1"/>
  <c r="AS168" i="1" s="1"/>
  <c r="AR168" i="1" s="1"/>
  <c r="AQ168" i="1" s="1"/>
  <c r="AP168" i="1" s="1"/>
  <c r="AO168" i="1" s="1"/>
  <c r="AN168" i="1" s="1"/>
  <c r="AM168" i="1" s="1"/>
  <c r="AL168" i="1" s="1"/>
  <c r="BK24" i="1"/>
  <c r="BJ24" i="1" s="1"/>
  <c r="BI24" i="1" s="1"/>
  <c r="BH24" i="1" s="1"/>
  <c r="BG24" i="1" s="1"/>
  <c r="BF24" i="1" s="1"/>
  <c r="BE24" i="1" s="1"/>
  <c r="BD24" i="1" s="1"/>
  <c r="BC24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T329" i="1"/>
  <c r="AS329" i="1" s="1"/>
  <c r="AR329" i="1" s="1"/>
  <c r="AQ329" i="1" s="1"/>
  <c r="AP329" i="1" s="1"/>
  <c r="AO329" i="1" s="1"/>
  <c r="AN329" i="1" s="1"/>
  <c r="AM329" i="1" s="1"/>
  <c r="AL329" i="1" s="1"/>
  <c r="AT77" i="1"/>
  <c r="AS77" i="1" s="1"/>
  <c r="AR77" i="1" s="1"/>
  <c r="AQ77" i="1" s="1"/>
  <c r="AP77" i="1" s="1"/>
  <c r="AO77" i="1" s="1"/>
  <c r="AN77" i="1" s="1"/>
  <c r="AM77" i="1" s="1"/>
  <c r="AL77" i="1" s="1"/>
  <c r="AT284" i="1"/>
  <c r="AS284" i="1" s="1"/>
  <c r="AR284" i="1" s="1"/>
  <c r="AQ284" i="1" s="1"/>
  <c r="AP284" i="1" s="1"/>
  <c r="AO284" i="1" s="1"/>
  <c r="AN284" i="1" s="1"/>
  <c r="AM284" i="1" s="1"/>
  <c r="AL284" i="1" s="1"/>
  <c r="AT91" i="1"/>
  <c r="AS91" i="1" s="1"/>
  <c r="AR91" i="1" s="1"/>
  <c r="AQ91" i="1" s="1"/>
  <c r="AP91" i="1" s="1"/>
  <c r="AO91" i="1" s="1"/>
  <c r="AN91" i="1" s="1"/>
  <c r="AM91" i="1" s="1"/>
  <c r="AL91" i="1" s="1"/>
  <c r="BK58" i="1"/>
  <c r="BJ58" i="1" s="1"/>
  <c r="BI58" i="1" s="1"/>
  <c r="BH58" i="1" s="1"/>
  <c r="BG58" i="1" s="1"/>
  <c r="BF58" i="1" s="1"/>
  <c r="BE58" i="1" s="1"/>
  <c r="BD58" i="1" s="1"/>
  <c r="BC58" i="1" s="1"/>
  <c r="K504" i="1"/>
  <c r="R504" i="1"/>
  <c r="AF504" i="1"/>
  <c r="AC504" i="1"/>
  <c r="AC483" i="1"/>
  <c r="K483" i="1"/>
  <c r="R483" i="1"/>
  <c r="AF483" i="1"/>
  <c r="AZ25" i="1"/>
  <c r="AX25" i="1" s="1"/>
  <c r="AH346" i="1"/>
  <c r="AB346" i="1" s="1"/>
  <c r="AC299" i="1"/>
  <c r="I299" i="1"/>
  <c r="R299" i="1"/>
  <c r="AF299" i="1"/>
  <c r="AB299" i="1"/>
  <c r="R75" i="1"/>
  <c r="AC75" i="1"/>
  <c r="I75" i="1"/>
  <c r="AF75" i="1"/>
  <c r="R199" i="1"/>
  <c r="Z392" i="1"/>
  <c r="G392" i="1"/>
  <c r="AU392" i="1"/>
  <c r="AF99" i="1"/>
  <c r="R99" i="1"/>
  <c r="I99" i="1"/>
  <c r="AC99" i="1"/>
  <c r="AC213" i="1"/>
  <c r="R213" i="1"/>
  <c r="I213" i="1"/>
  <c r="AF213" i="1"/>
  <c r="G304" i="1"/>
  <c r="Z304" i="1"/>
  <c r="AU304" i="1"/>
  <c r="H37" i="1"/>
  <c r="AF37" i="1"/>
  <c r="AC37" i="1"/>
  <c r="R37" i="1"/>
  <c r="AC182" i="1"/>
  <c r="I182" i="1"/>
  <c r="AF182" i="1"/>
  <c r="R182" i="1"/>
  <c r="R217" i="1"/>
  <c r="AC217" i="1"/>
  <c r="I217" i="1"/>
  <c r="AF217" i="1"/>
  <c r="Z398" i="1"/>
  <c r="G398" i="1"/>
  <c r="AU398" i="1"/>
  <c r="AT398" i="1" s="1"/>
  <c r="AS398" i="1" s="1"/>
  <c r="AR398" i="1" s="1"/>
  <c r="AQ398" i="1" s="1"/>
  <c r="AP398" i="1" s="1"/>
  <c r="AO398" i="1" s="1"/>
  <c r="AN398" i="1" s="1"/>
  <c r="AM398" i="1" s="1"/>
  <c r="AL398" i="1" s="1"/>
  <c r="AF60" i="1"/>
  <c r="R60" i="1"/>
  <c r="AC60" i="1"/>
  <c r="R179" i="1"/>
  <c r="AC179" i="1"/>
  <c r="I179" i="1"/>
  <c r="AF179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R29" i="1"/>
  <c r="H29" i="1"/>
  <c r="AF29" i="1"/>
  <c r="AC29" i="1"/>
  <c r="G273" i="1"/>
  <c r="Z273" i="1"/>
  <c r="AU273" i="1"/>
  <c r="BK59" i="1"/>
  <c r="BJ59" i="1" s="1"/>
  <c r="BI59" i="1" s="1"/>
  <c r="BH59" i="1" s="1"/>
  <c r="BG59" i="1" s="1"/>
  <c r="BF59" i="1" s="1"/>
  <c r="BE59" i="1" s="1"/>
  <c r="BD59" i="1" s="1"/>
  <c r="BC59" i="1" s="1"/>
  <c r="AT344" i="1"/>
  <c r="AS344" i="1" s="1"/>
  <c r="AR344" i="1" s="1"/>
  <c r="AQ344" i="1" s="1"/>
  <c r="AP344" i="1" s="1"/>
  <c r="AO344" i="1" s="1"/>
  <c r="AN344" i="1" s="1"/>
  <c r="AM344" i="1" s="1"/>
  <c r="AL344" i="1" s="1"/>
  <c r="AJ164" i="1"/>
  <c r="AK164" i="1"/>
  <c r="AI164" i="1"/>
  <c r="AT194" i="1"/>
  <c r="AS194" i="1" s="1"/>
  <c r="AR194" i="1" s="1"/>
  <c r="AQ194" i="1" s="1"/>
  <c r="AP194" i="1" s="1"/>
  <c r="AO194" i="1" s="1"/>
  <c r="AN194" i="1" s="1"/>
  <c r="AM194" i="1" s="1"/>
  <c r="AL194" i="1" s="1"/>
  <c r="AU395" i="1"/>
  <c r="AT155" i="1"/>
  <c r="AS155" i="1" s="1"/>
  <c r="AR155" i="1" s="1"/>
  <c r="AQ155" i="1" s="1"/>
  <c r="AP155" i="1" s="1"/>
  <c r="AO155" i="1" s="1"/>
  <c r="AN155" i="1" s="1"/>
  <c r="AM155" i="1" s="1"/>
  <c r="AL155" i="1" s="1"/>
  <c r="AT130" i="1"/>
  <c r="AS130" i="1" s="1"/>
  <c r="AR130" i="1" s="1"/>
  <c r="AQ130" i="1" s="1"/>
  <c r="AP130" i="1" s="1"/>
  <c r="AO130" i="1" s="1"/>
  <c r="AN130" i="1" s="1"/>
  <c r="AM130" i="1" s="1"/>
  <c r="AL130" i="1" s="1"/>
  <c r="BK34" i="1"/>
  <c r="BJ34" i="1" s="1"/>
  <c r="BI34" i="1" s="1"/>
  <c r="BH34" i="1" s="1"/>
  <c r="BG34" i="1" s="1"/>
  <c r="BF34" i="1" s="1"/>
  <c r="BE34" i="1" s="1"/>
  <c r="BD34" i="1" s="1"/>
  <c r="BC34" i="1" s="1"/>
  <c r="AT478" i="1"/>
  <c r="AS478" i="1" s="1"/>
  <c r="AR478" i="1" s="1"/>
  <c r="AQ478" i="1" s="1"/>
  <c r="AP478" i="1" s="1"/>
  <c r="AO478" i="1" s="1"/>
  <c r="AN478" i="1" s="1"/>
  <c r="AM478" i="1" s="1"/>
  <c r="AL478" i="1" s="1"/>
  <c r="AT499" i="1"/>
  <c r="AS499" i="1" s="1"/>
  <c r="AR499" i="1" s="1"/>
  <c r="AQ499" i="1" s="1"/>
  <c r="AP499" i="1" s="1"/>
  <c r="AO499" i="1" s="1"/>
  <c r="AN499" i="1" s="1"/>
  <c r="AM499" i="1" s="1"/>
  <c r="AL499" i="1" s="1"/>
  <c r="AB312" i="1"/>
  <c r="AA312" i="1"/>
  <c r="AA466" i="1"/>
  <c r="AB466" i="1"/>
  <c r="AE480" i="1"/>
  <c r="AJ432" i="1"/>
  <c r="AK432" i="1"/>
  <c r="AI432" i="1"/>
  <c r="AJ354" i="1"/>
  <c r="AI354" i="1"/>
  <c r="AK354" i="1"/>
  <c r="AJ476" i="1"/>
  <c r="AI476" i="1"/>
  <c r="AK476" i="1"/>
  <c r="AI438" i="1"/>
  <c r="AK438" i="1"/>
  <c r="AJ438" i="1"/>
  <c r="AK65" i="1"/>
  <c r="AJ65" i="1"/>
  <c r="AI65" i="1"/>
  <c r="AJ486" i="1"/>
  <c r="AK486" i="1"/>
  <c r="AI486" i="1"/>
  <c r="AK472" i="1"/>
  <c r="AJ472" i="1"/>
  <c r="AI472" i="1"/>
  <c r="AJ495" i="1"/>
  <c r="AI495" i="1"/>
  <c r="AK495" i="1"/>
  <c r="AC519" i="1"/>
  <c r="AS517" i="1"/>
  <c r="AR517" i="1" s="1"/>
  <c r="AQ517" i="1" s="1"/>
  <c r="AP517" i="1" s="1"/>
  <c r="AO517" i="1" s="1"/>
  <c r="AN517" i="1" s="1"/>
  <c r="AM517" i="1" s="1"/>
  <c r="AL517" i="1" s="1"/>
  <c r="AJ517" i="1" s="1"/>
  <c r="K517" i="1"/>
  <c r="AC528" i="1"/>
  <c r="R248" i="1"/>
  <c r="I248" i="1"/>
  <c r="AF248" i="1"/>
  <c r="AC248" i="1"/>
  <c r="I203" i="1"/>
  <c r="AF203" i="1"/>
  <c r="R203" i="1"/>
  <c r="AC203" i="1"/>
  <c r="AF27" i="1"/>
  <c r="H27" i="1"/>
  <c r="R27" i="1"/>
  <c r="AC27" i="1"/>
  <c r="AC434" i="1"/>
  <c r="AF434" i="1"/>
  <c r="R434" i="1"/>
  <c r="K434" i="1"/>
  <c r="AU473" i="1"/>
  <c r="G473" i="1"/>
  <c r="Z473" i="1"/>
  <c r="AC491" i="1"/>
  <c r="AF491" i="1"/>
  <c r="R491" i="1"/>
  <c r="K491" i="1"/>
  <c r="AF477" i="1"/>
  <c r="R477" i="1"/>
  <c r="K477" i="1"/>
  <c r="AC477" i="1"/>
  <c r="AT501" i="1"/>
  <c r="AS501" i="1"/>
  <c r="AR501" i="1" s="1"/>
  <c r="AQ501" i="1" s="1"/>
  <c r="AP501" i="1" s="1"/>
  <c r="AO501" i="1" s="1"/>
  <c r="AN501" i="1" s="1"/>
  <c r="AM501" i="1" s="1"/>
  <c r="AL501" i="1" s="1"/>
  <c r="AH126" i="1"/>
  <c r="AH462" i="1"/>
  <c r="AH66" i="1"/>
  <c r="K519" i="1"/>
  <c r="AC311" i="1"/>
  <c r="I311" i="1"/>
  <c r="AF311" i="1"/>
  <c r="R311" i="1"/>
  <c r="AF263" i="1"/>
  <c r="I263" i="1"/>
  <c r="AC263" i="1"/>
  <c r="R263" i="1"/>
  <c r="R261" i="1"/>
  <c r="I261" i="1"/>
  <c r="AF261" i="1"/>
  <c r="AC261" i="1"/>
  <c r="AC507" i="1"/>
  <c r="AF507" i="1"/>
  <c r="K507" i="1"/>
  <c r="R507" i="1"/>
  <c r="R355" i="1"/>
  <c r="AC355" i="1"/>
  <c r="K355" i="1"/>
  <c r="AF355" i="1"/>
  <c r="AK59" i="1"/>
  <c r="AI59" i="1"/>
  <c r="AT413" i="1"/>
  <c r="AS413" i="1" s="1"/>
  <c r="AR413" i="1" s="1"/>
  <c r="AQ413" i="1" s="1"/>
  <c r="AP413" i="1" s="1"/>
  <c r="AO413" i="1" s="1"/>
  <c r="AN413" i="1" s="1"/>
  <c r="AM413" i="1" s="1"/>
  <c r="AL413" i="1" s="1"/>
  <c r="AT492" i="1"/>
  <c r="AS492" i="1" s="1"/>
  <c r="AR492" i="1" s="1"/>
  <c r="AQ492" i="1" s="1"/>
  <c r="AP492" i="1" s="1"/>
  <c r="AO492" i="1" s="1"/>
  <c r="AN492" i="1" s="1"/>
  <c r="AM492" i="1" s="1"/>
  <c r="AL492" i="1" s="1"/>
  <c r="K495" i="1"/>
  <c r="AC495" i="1"/>
  <c r="R495" i="1"/>
  <c r="AF495" i="1"/>
  <c r="AJ83" i="1"/>
  <c r="AI83" i="1"/>
  <c r="AK83" i="1"/>
  <c r="R244" i="1"/>
  <c r="I244" i="1"/>
  <c r="AF244" i="1"/>
  <c r="AC244" i="1"/>
  <c r="R252" i="1"/>
  <c r="AF252" i="1"/>
  <c r="AC252" i="1"/>
  <c r="I252" i="1"/>
  <c r="AB252" i="1"/>
  <c r="K464" i="1"/>
  <c r="AC464" i="1"/>
  <c r="AF464" i="1"/>
  <c r="R464" i="1"/>
  <c r="AK50" i="1"/>
  <c r="AI50" i="1"/>
  <c r="AJ50" i="1"/>
  <c r="AT484" i="1"/>
  <c r="AS484" i="1" s="1"/>
  <c r="AR484" i="1" s="1"/>
  <c r="AQ484" i="1" s="1"/>
  <c r="AP484" i="1" s="1"/>
  <c r="AO484" i="1" s="1"/>
  <c r="AN484" i="1" s="1"/>
  <c r="AM484" i="1" s="1"/>
  <c r="AL484" i="1" s="1"/>
  <c r="K475" i="1"/>
  <c r="AC475" i="1"/>
  <c r="AF475" i="1"/>
  <c r="R475" i="1"/>
  <c r="K492" i="1"/>
  <c r="AF492" i="1"/>
  <c r="R492" i="1"/>
  <c r="AC492" i="1"/>
  <c r="K482" i="1"/>
  <c r="AF482" i="1"/>
  <c r="AC482" i="1"/>
  <c r="R482" i="1"/>
  <c r="AA151" i="1"/>
  <c r="AB151" i="1"/>
  <c r="AH170" i="1"/>
  <c r="AB491" i="1"/>
  <c r="G330" i="1"/>
  <c r="Z330" i="1"/>
  <c r="AU330" i="1"/>
  <c r="AF517" i="1"/>
  <c r="K529" i="1"/>
  <c r="AC372" i="1"/>
  <c r="K372" i="1"/>
  <c r="AF372" i="1"/>
  <c r="R372" i="1"/>
  <c r="R44" i="1"/>
  <c r="H44" i="1"/>
  <c r="AC44" i="1"/>
  <c r="AF44" i="1"/>
  <c r="R490" i="1"/>
  <c r="AF490" i="1"/>
  <c r="K490" i="1"/>
  <c r="AC490" i="1"/>
  <c r="AC242" i="1"/>
  <c r="AF242" i="1"/>
  <c r="I242" i="1"/>
  <c r="R242" i="1"/>
  <c r="AC484" i="1"/>
  <c r="AF484" i="1"/>
  <c r="K484" i="1"/>
  <c r="R484" i="1"/>
  <c r="AA167" i="1"/>
  <c r="AB167" i="1"/>
  <c r="AB342" i="1"/>
  <c r="AA342" i="1"/>
  <c r="AH128" i="1"/>
  <c r="AH57" i="1"/>
  <c r="AH107" i="1"/>
  <c r="AH430" i="1"/>
  <c r="AD73" i="1"/>
  <c r="AF519" i="1"/>
  <c r="R56" i="1"/>
  <c r="AF56" i="1"/>
  <c r="H56" i="1"/>
  <c r="AC56" i="1"/>
  <c r="I321" i="1"/>
  <c r="AF321" i="1"/>
  <c r="R321" i="1"/>
  <c r="AC321" i="1"/>
  <c r="AC351" i="1"/>
  <c r="R351" i="1"/>
  <c r="I351" i="1"/>
  <c r="AF351" i="1"/>
  <c r="I106" i="1"/>
  <c r="AC106" i="1"/>
  <c r="R106" i="1"/>
  <c r="AF106" i="1"/>
  <c r="AT483" i="1"/>
  <c r="AS483" i="1" s="1"/>
  <c r="AR483" i="1" s="1"/>
  <c r="AQ483" i="1" s="1"/>
  <c r="AP483" i="1" s="1"/>
  <c r="AO483" i="1" s="1"/>
  <c r="AN483" i="1" s="1"/>
  <c r="AM483" i="1" s="1"/>
  <c r="AL483" i="1" s="1"/>
  <c r="AA308" i="1"/>
  <c r="AB308" i="1"/>
  <c r="AH137" i="1"/>
  <c r="AH434" i="1"/>
  <c r="AB434" i="1" s="1"/>
  <c r="AH469" i="1"/>
  <c r="AH289" i="1"/>
  <c r="Z397" i="1"/>
  <c r="G397" i="1"/>
  <c r="AU397" i="1"/>
  <c r="R374" i="1"/>
  <c r="AC374" i="1"/>
  <c r="J374" i="1"/>
  <c r="AF374" i="1"/>
  <c r="R231" i="1"/>
  <c r="AC231" i="1"/>
  <c r="I231" i="1"/>
  <c r="AF231" i="1"/>
  <c r="K439" i="1"/>
  <c r="AF439" i="1"/>
  <c r="AC439" i="1"/>
  <c r="R439" i="1"/>
  <c r="AC429" i="1"/>
  <c r="J429" i="1"/>
  <c r="AF429" i="1"/>
  <c r="R429" i="1"/>
  <c r="K350" i="1"/>
  <c r="AF350" i="1"/>
  <c r="R350" i="1"/>
  <c r="AC350" i="1"/>
  <c r="AT502" i="1"/>
  <c r="AS502" i="1" s="1"/>
  <c r="AR502" i="1" s="1"/>
  <c r="AQ502" i="1" s="1"/>
  <c r="AP502" i="1" s="1"/>
  <c r="AO502" i="1" s="1"/>
  <c r="AN502" i="1" s="1"/>
  <c r="AM502" i="1" s="1"/>
  <c r="AL502" i="1" s="1"/>
  <c r="AJ474" i="1"/>
  <c r="AK474" i="1"/>
  <c r="AI474" i="1"/>
  <c r="AA387" i="1"/>
  <c r="AB387" i="1"/>
  <c r="AB110" i="1"/>
  <c r="AA110" i="1"/>
  <c r="Z431" i="1"/>
  <c r="AU431" i="1"/>
  <c r="G431" i="1"/>
  <c r="R284" i="1"/>
  <c r="AF284" i="1"/>
  <c r="I284" i="1"/>
  <c r="AC284" i="1"/>
  <c r="R502" i="1"/>
  <c r="K502" i="1"/>
  <c r="AC502" i="1"/>
  <c r="AF502" i="1"/>
  <c r="AA283" i="1"/>
  <c r="AB283" i="1"/>
  <c r="AB34" i="1"/>
  <c r="AA34" i="1"/>
  <c r="AA222" i="1"/>
  <c r="AB222" i="1"/>
  <c r="AA228" i="1"/>
  <c r="AA179" i="1"/>
  <c r="AB179" i="1"/>
  <c r="AF528" i="1"/>
  <c r="Z79" i="1"/>
  <c r="AU79" i="1"/>
  <c r="G79" i="1"/>
  <c r="R118" i="1"/>
  <c r="AF118" i="1"/>
  <c r="I118" i="1"/>
  <c r="AC118" i="1"/>
  <c r="H92" i="1"/>
  <c r="AF92" i="1"/>
  <c r="R92" i="1"/>
  <c r="AC92" i="1"/>
  <c r="AF237" i="1"/>
  <c r="AC237" i="1"/>
  <c r="R237" i="1"/>
  <c r="I237" i="1"/>
  <c r="AT477" i="1"/>
  <c r="AS477" i="1" s="1"/>
  <c r="AR477" i="1" s="1"/>
  <c r="AQ477" i="1" s="1"/>
  <c r="AP477" i="1" s="1"/>
  <c r="AO477" i="1" s="1"/>
  <c r="AN477" i="1" s="1"/>
  <c r="AM477" i="1" s="1"/>
  <c r="AL477" i="1" s="1"/>
  <c r="AC501" i="1"/>
  <c r="R501" i="1"/>
  <c r="K501" i="1"/>
  <c r="AF501" i="1"/>
  <c r="AH458" i="1"/>
  <c r="AA250" i="1"/>
  <c r="AB250" i="1"/>
  <c r="AA487" i="1"/>
  <c r="AB487" i="1"/>
  <c r="AB443" i="1"/>
  <c r="AA443" i="1"/>
  <c r="AH166" i="1"/>
  <c r="AI522" i="1"/>
  <c r="AJ522" i="1"/>
  <c r="AK522" i="1"/>
  <c r="AT512" i="1"/>
  <c r="AS512" i="1" s="1"/>
  <c r="AR512" i="1" s="1"/>
  <c r="AQ512" i="1" s="1"/>
  <c r="AP512" i="1" s="1"/>
  <c r="AO512" i="1" s="1"/>
  <c r="AN512" i="1" s="1"/>
  <c r="AM512" i="1" s="1"/>
  <c r="AL512" i="1" s="1"/>
  <c r="AT515" i="1"/>
  <c r="AS515" i="1" s="1"/>
  <c r="AR515" i="1" s="1"/>
  <c r="AQ515" i="1" s="1"/>
  <c r="AP515" i="1" s="1"/>
  <c r="AO515" i="1" s="1"/>
  <c r="AN515" i="1" s="1"/>
  <c r="AM515" i="1" s="1"/>
  <c r="AL515" i="1" s="1"/>
  <c r="AT527" i="1"/>
  <c r="AS527" i="1" s="1"/>
  <c r="AR527" i="1" s="1"/>
  <c r="AQ527" i="1" s="1"/>
  <c r="AP527" i="1" s="1"/>
  <c r="AO527" i="1" s="1"/>
  <c r="AN527" i="1" s="1"/>
  <c r="AM527" i="1" s="1"/>
  <c r="AL527" i="1" s="1"/>
  <c r="AT518" i="1"/>
  <c r="AS518" i="1" s="1"/>
  <c r="AR518" i="1" s="1"/>
  <c r="AQ518" i="1" s="1"/>
  <c r="AP518" i="1" s="1"/>
  <c r="AO518" i="1" s="1"/>
  <c r="AN518" i="1" s="1"/>
  <c r="AM518" i="1" s="1"/>
  <c r="AL518" i="1" s="1"/>
  <c r="AT506" i="1"/>
  <c r="AS506" i="1" s="1"/>
  <c r="AR506" i="1" s="1"/>
  <c r="AQ506" i="1" s="1"/>
  <c r="AP506" i="1" s="1"/>
  <c r="AO506" i="1" s="1"/>
  <c r="AN506" i="1" s="1"/>
  <c r="AM506" i="1" s="1"/>
  <c r="AL506" i="1" s="1"/>
  <c r="AT521" i="1"/>
  <c r="AS521" i="1" s="1"/>
  <c r="AR521" i="1" s="1"/>
  <c r="AQ521" i="1" s="1"/>
  <c r="AP521" i="1" s="1"/>
  <c r="AO521" i="1" s="1"/>
  <c r="AN521" i="1" s="1"/>
  <c r="AM521" i="1" s="1"/>
  <c r="AL521" i="1" s="1"/>
  <c r="AT531" i="1"/>
  <c r="AS531" i="1" s="1"/>
  <c r="AR531" i="1" s="1"/>
  <c r="AQ531" i="1" s="1"/>
  <c r="AP531" i="1" s="1"/>
  <c r="AO531" i="1" s="1"/>
  <c r="AN531" i="1" s="1"/>
  <c r="AM531" i="1" s="1"/>
  <c r="AL531" i="1" s="1"/>
  <c r="AC506" i="1"/>
  <c r="K506" i="1"/>
  <c r="R506" i="1"/>
  <c r="AF506" i="1"/>
  <c r="AE470" i="1"/>
  <c r="AD470" i="1"/>
  <c r="AE504" i="1"/>
  <c r="AD504" i="1"/>
  <c r="AB539" i="1" l="1"/>
  <c r="AA539" i="1"/>
  <c r="AA538" i="1"/>
  <c r="AB538" i="1"/>
  <c r="AA537" i="1"/>
  <c r="AB537" i="1"/>
  <c r="AE536" i="1"/>
  <c r="AD536" i="1"/>
  <c r="AB535" i="1"/>
  <c r="AA535" i="1"/>
  <c r="AH67" i="1"/>
  <c r="AF227" i="1"/>
  <c r="R227" i="1"/>
  <c r="J227" i="1"/>
  <c r="AC227" i="1"/>
  <c r="AH175" i="1"/>
  <c r="AA298" i="1"/>
  <c r="AZ95" i="1"/>
  <c r="AX95" i="1" s="1"/>
  <c r="AS197" i="1"/>
  <c r="AR197" i="1" s="1"/>
  <c r="AQ197" i="1" s="1"/>
  <c r="AP197" i="1" s="1"/>
  <c r="AO197" i="1" s="1"/>
  <c r="AN197" i="1" s="1"/>
  <c r="AM197" i="1" s="1"/>
  <c r="AL197" i="1" s="1"/>
  <c r="I348" i="1"/>
  <c r="K528" i="1"/>
  <c r="AC516" i="1"/>
  <c r="AC348" i="1"/>
  <c r="AH55" i="1"/>
  <c r="R168" i="1"/>
  <c r="AF168" i="1"/>
  <c r="I168" i="1"/>
  <c r="AC168" i="1"/>
  <c r="AF516" i="1"/>
  <c r="AH351" i="1"/>
  <c r="K516" i="1"/>
  <c r="AH475" i="1"/>
  <c r="AK32" i="1"/>
  <c r="AJ32" i="1"/>
  <c r="AI32" i="1"/>
  <c r="AH32" i="1" s="1"/>
  <c r="AD491" i="1"/>
  <c r="AE491" i="1"/>
  <c r="AA221" i="1"/>
  <c r="AB286" i="1"/>
  <c r="AA247" i="1"/>
  <c r="AE247" i="1" s="1"/>
  <c r="AJ334" i="1"/>
  <c r="AI334" i="1"/>
  <c r="AK334" i="1"/>
  <c r="AB158" i="1"/>
  <c r="AA158" i="1"/>
  <c r="AE158" i="1" s="1"/>
  <c r="AH246" i="1"/>
  <c r="AA111" i="1"/>
  <c r="AE111" i="1" s="1"/>
  <c r="AH217" i="1"/>
  <c r="AH494" i="1"/>
  <c r="AT465" i="1"/>
  <c r="AS465" i="1" s="1"/>
  <c r="AR465" i="1" s="1"/>
  <c r="AQ465" i="1" s="1"/>
  <c r="AP465" i="1" s="1"/>
  <c r="AO465" i="1" s="1"/>
  <c r="AN465" i="1" s="1"/>
  <c r="AM465" i="1" s="1"/>
  <c r="AL465" i="1" s="1"/>
  <c r="AI324" i="1"/>
  <c r="AJ324" i="1"/>
  <c r="AH324" i="1" s="1"/>
  <c r="AK324" i="1"/>
  <c r="R530" i="1"/>
  <c r="AZ110" i="1"/>
  <c r="AX110" i="1" s="1"/>
  <c r="AC530" i="1"/>
  <c r="AJ173" i="1"/>
  <c r="AH173" i="1" s="1"/>
  <c r="AB173" i="1" s="1"/>
  <c r="AF513" i="1"/>
  <c r="AB504" i="1"/>
  <c r="AH88" i="1"/>
  <c r="AA88" i="1" s="1"/>
  <c r="AH92" i="1"/>
  <c r="AA92" i="1" s="1"/>
  <c r="AE92" i="1" s="1"/>
  <c r="AF530" i="1"/>
  <c r="I215" i="1"/>
  <c r="AK173" i="1"/>
  <c r="AH418" i="1"/>
  <c r="AB418" i="1" s="1"/>
  <c r="AH119" i="1"/>
  <c r="AB119" i="1" s="1"/>
  <c r="AC215" i="1"/>
  <c r="AC513" i="1"/>
  <c r="R215" i="1"/>
  <c r="K465" i="1"/>
  <c r="AC465" i="1"/>
  <c r="R465" i="1"/>
  <c r="AF465" i="1"/>
  <c r="AI161" i="1"/>
  <c r="AK25" i="1"/>
  <c r="AJ25" i="1"/>
  <c r="AI25" i="1"/>
  <c r="AH533" i="1"/>
  <c r="AB533" i="1" s="1"/>
  <c r="AZ39" i="1"/>
  <c r="AX39" i="1" s="1"/>
  <c r="J334" i="1"/>
  <c r="R334" i="1"/>
  <c r="AC334" i="1"/>
  <c r="AF334" i="1"/>
  <c r="AK509" i="1"/>
  <c r="AH455" i="1"/>
  <c r="AB455" i="1" s="1"/>
  <c r="AH242" i="1"/>
  <c r="AB242" i="1" s="1"/>
  <c r="AZ85" i="1"/>
  <c r="AX85" i="1" s="1"/>
  <c r="AH255" i="1"/>
  <c r="AC278" i="1"/>
  <c r="R278" i="1"/>
  <c r="I278" i="1"/>
  <c r="AF278" i="1"/>
  <c r="AF302" i="1"/>
  <c r="R302" i="1"/>
  <c r="I302" i="1"/>
  <c r="AC302" i="1"/>
  <c r="AC298" i="1"/>
  <c r="R298" i="1"/>
  <c r="AF298" i="1"/>
  <c r="I298" i="1"/>
  <c r="AJ38" i="1"/>
  <c r="AI38" i="1"/>
  <c r="I247" i="1"/>
  <c r="AF247" i="1"/>
  <c r="AC247" i="1"/>
  <c r="R247" i="1"/>
  <c r="R282" i="1"/>
  <c r="I282" i="1"/>
  <c r="AC282" i="1"/>
  <c r="AF282" i="1"/>
  <c r="AI509" i="1"/>
  <c r="AZ23" i="1"/>
  <c r="AX23" i="1" s="1"/>
  <c r="AK123" i="1"/>
  <c r="AH90" i="1"/>
  <c r="AA90" i="1" s="1"/>
  <c r="AE90" i="1" s="1"/>
  <c r="AI123" i="1"/>
  <c r="AZ44" i="1"/>
  <c r="AX44" i="1" s="1"/>
  <c r="R323" i="1"/>
  <c r="AC323" i="1"/>
  <c r="K323" i="1"/>
  <c r="AF323" i="1"/>
  <c r="AZ50" i="1"/>
  <c r="AX50" i="1" s="1"/>
  <c r="AK38" i="1"/>
  <c r="K346" i="1"/>
  <c r="AF346" i="1"/>
  <c r="AC346" i="1"/>
  <c r="R346" i="1"/>
  <c r="AA169" i="1"/>
  <c r="AB169" i="1"/>
  <c r="AK482" i="1"/>
  <c r="AJ482" i="1"/>
  <c r="AI482" i="1"/>
  <c r="R129" i="1"/>
  <c r="AF129" i="1"/>
  <c r="AC129" i="1"/>
  <c r="I129" i="1"/>
  <c r="H74" i="1"/>
  <c r="AF74" i="1"/>
  <c r="R74" i="1"/>
  <c r="AC74" i="1"/>
  <c r="I256" i="1"/>
  <c r="AF256" i="1"/>
  <c r="AC256" i="1"/>
  <c r="R256" i="1"/>
  <c r="AC300" i="1"/>
  <c r="R300" i="1"/>
  <c r="I300" i="1"/>
  <c r="AF300" i="1"/>
  <c r="BA61" i="1"/>
  <c r="BB61" i="1"/>
  <c r="R90" i="1"/>
  <c r="AH96" i="1"/>
  <c r="AB96" i="1" s="1"/>
  <c r="AH424" i="1"/>
  <c r="AA424" i="1" s="1"/>
  <c r="AE424" i="1" s="1"/>
  <c r="AH62" i="1"/>
  <c r="AA62" i="1" s="1"/>
  <c r="AH81" i="1"/>
  <c r="AA81" i="1" s="1"/>
  <c r="AH429" i="1"/>
  <c r="AZ105" i="1"/>
  <c r="AX105" i="1" s="1"/>
  <c r="AH404" i="1"/>
  <c r="AH160" i="1"/>
  <c r="AF50" i="1"/>
  <c r="AC50" i="1"/>
  <c r="H50" i="1"/>
  <c r="R50" i="1"/>
  <c r="AI463" i="1"/>
  <c r="AK463" i="1"/>
  <c r="AJ463" i="1"/>
  <c r="AC228" i="1"/>
  <c r="R228" i="1"/>
  <c r="J228" i="1"/>
  <c r="AF228" i="1"/>
  <c r="R344" i="1"/>
  <c r="AC344" i="1"/>
  <c r="I344" i="1"/>
  <c r="AF344" i="1"/>
  <c r="AF400" i="1"/>
  <c r="AC400" i="1"/>
  <c r="K400" i="1"/>
  <c r="R400" i="1"/>
  <c r="AC23" i="1"/>
  <c r="H23" i="1"/>
  <c r="AF23" i="1"/>
  <c r="R23" i="1"/>
  <c r="K343" i="1"/>
  <c r="AC90" i="1"/>
  <c r="AH138" i="1"/>
  <c r="AB138" i="1" s="1"/>
  <c r="AH23" i="1"/>
  <c r="AA23" i="1" s="1"/>
  <c r="AH385" i="1"/>
  <c r="AA335" i="1"/>
  <c r="AE335" i="1" s="1"/>
  <c r="AZ45" i="1"/>
  <c r="AX45" i="1" s="1"/>
  <c r="AZ65" i="1"/>
  <c r="AX65" i="1" s="1"/>
  <c r="AZ37" i="1"/>
  <c r="AX37" i="1" s="1"/>
  <c r="AC343" i="1"/>
  <c r="AH94" i="1"/>
  <c r="AB480" i="1"/>
  <c r="K371" i="1"/>
  <c r="AC371" i="1"/>
  <c r="AF371" i="1"/>
  <c r="R371" i="1"/>
  <c r="AZ22" i="1"/>
  <c r="AX22" i="1" s="1"/>
  <c r="AC201" i="1"/>
  <c r="I201" i="1"/>
  <c r="AF201" i="1"/>
  <c r="R201" i="1"/>
  <c r="K404" i="1"/>
  <c r="AF404" i="1"/>
  <c r="AC404" i="1"/>
  <c r="R404" i="1"/>
  <c r="AZ106" i="1"/>
  <c r="AX106" i="1" s="1"/>
  <c r="H64" i="1"/>
  <c r="AF64" i="1"/>
  <c r="R64" i="1"/>
  <c r="AC64" i="1"/>
  <c r="R471" i="1"/>
  <c r="AC471" i="1"/>
  <c r="AF471" i="1"/>
  <c r="K471" i="1"/>
  <c r="R343" i="1"/>
  <c r="I219" i="1"/>
  <c r="AH75" i="1"/>
  <c r="AH39" i="1"/>
  <c r="AA39" i="1" s="1"/>
  <c r="R181" i="1"/>
  <c r="I181" i="1"/>
  <c r="AF181" i="1"/>
  <c r="AC181" i="1"/>
  <c r="AC463" i="1"/>
  <c r="R463" i="1"/>
  <c r="AF463" i="1"/>
  <c r="K463" i="1"/>
  <c r="R117" i="1"/>
  <c r="AF117" i="1"/>
  <c r="I117" i="1"/>
  <c r="AC117" i="1"/>
  <c r="AK471" i="1"/>
  <c r="AI471" i="1"/>
  <c r="AJ471" i="1"/>
  <c r="AI517" i="1"/>
  <c r="AH517" i="1" s="1"/>
  <c r="AC219" i="1"/>
  <c r="AZ21" i="1"/>
  <c r="AX21" i="1" s="1"/>
  <c r="AF145" i="1"/>
  <c r="R59" i="1"/>
  <c r="H59" i="1"/>
  <c r="AC59" i="1"/>
  <c r="AF59" i="1"/>
  <c r="R221" i="1"/>
  <c r="AC221" i="1"/>
  <c r="I221" i="1"/>
  <c r="AF221" i="1"/>
  <c r="R219" i="1"/>
  <c r="AH285" i="1"/>
  <c r="AH446" i="1"/>
  <c r="R169" i="1"/>
  <c r="AF169" i="1"/>
  <c r="I169" i="1"/>
  <c r="AC169" i="1"/>
  <c r="R364" i="1"/>
  <c r="AF364" i="1"/>
  <c r="AC364" i="1"/>
  <c r="J364" i="1"/>
  <c r="K360" i="1"/>
  <c r="AC360" i="1"/>
  <c r="AF360" i="1"/>
  <c r="R360" i="1"/>
  <c r="I177" i="1"/>
  <c r="AC177" i="1"/>
  <c r="R177" i="1"/>
  <c r="AF177" i="1"/>
  <c r="AF296" i="1"/>
  <c r="R296" i="1"/>
  <c r="I296" i="1"/>
  <c r="AC296" i="1"/>
  <c r="AH235" i="1"/>
  <c r="AH371" i="1"/>
  <c r="R354" i="1"/>
  <c r="AC354" i="1"/>
  <c r="K354" i="1"/>
  <c r="AF354" i="1"/>
  <c r="I121" i="1"/>
  <c r="R121" i="1"/>
  <c r="AF121" i="1"/>
  <c r="AC121" i="1"/>
  <c r="AF173" i="1"/>
  <c r="I173" i="1"/>
  <c r="AC173" i="1"/>
  <c r="R173" i="1"/>
  <c r="AH202" i="1"/>
  <c r="AA218" i="1"/>
  <c r="AD218" i="1" s="1"/>
  <c r="AB218" i="1"/>
  <c r="BB116" i="1"/>
  <c r="BA116" i="1"/>
  <c r="AI327" i="1"/>
  <c r="AK327" i="1"/>
  <c r="AJ327" i="1"/>
  <c r="BA54" i="1"/>
  <c r="BB54" i="1"/>
  <c r="BA18" i="1"/>
  <c r="BB18" i="1"/>
  <c r="BA6" i="1"/>
  <c r="BB6" i="1"/>
  <c r="AD299" i="1"/>
  <c r="AE299" i="1"/>
  <c r="BB119" i="1"/>
  <c r="BA119" i="1"/>
  <c r="AA282" i="1"/>
  <c r="AH394" i="1"/>
  <c r="AB394" i="1" s="1"/>
  <c r="AH162" i="1"/>
  <c r="AB162" i="1" s="1"/>
  <c r="AH311" i="1"/>
  <c r="R449" i="1"/>
  <c r="AC449" i="1"/>
  <c r="K449" i="1"/>
  <c r="AF449" i="1"/>
  <c r="AK203" i="1"/>
  <c r="AI203" i="1"/>
  <c r="AJ203" i="1"/>
  <c r="AI441" i="1"/>
  <c r="AK441" i="1"/>
  <c r="AJ441" i="1"/>
  <c r="R461" i="1"/>
  <c r="AF461" i="1"/>
  <c r="K461" i="1"/>
  <c r="AC461" i="1"/>
  <c r="AC333" i="1"/>
  <c r="R333" i="1"/>
  <c r="AF333" i="1"/>
  <c r="K333" i="1"/>
  <c r="AF163" i="1"/>
  <c r="I163" i="1"/>
  <c r="AC163" i="1"/>
  <c r="R163" i="1"/>
  <c r="AC289" i="1"/>
  <c r="R289" i="1"/>
  <c r="I289" i="1"/>
  <c r="AF289" i="1"/>
  <c r="AK388" i="1"/>
  <c r="AJ388" i="1"/>
  <c r="AI388" i="1"/>
  <c r="BB88" i="1"/>
  <c r="BA88" i="1"/>
  <c r="AT297" i="1"/>
  <c r="AS297" i="1" s="1"/>
  <c r="AR297" i="1" s="1"/>
  <c r="AQ297" i="1" s="1"/>
  <c r="AP297" i="1" s="1"/>
  <c r="AO297" i="1" s="1"/>
  <c r="AN297" i="1" s="1"/>
  <c r="AM297" i="1" s="1"/>
  <c r="AL297" i="1" s="1"/>
  <c r="I310" i="1"/>
  <c r="AF310" i="1"/>
  <c r="R310" i="1"/>
  <c r="AC310" i="1"/>
  <c r="AJ161" i="1"/>
  <c r="AZ29" i="1"/>
  <c r="AX29" i="1" s="1"/>
  <c r="AH28" i="1"/>
  <c r="AB28" i="1" s="1"/>
  <c r="AH265" i="1"/>
  <c r="AA265" i="1" s="1"/>
  <c r="AH420" i="1"/>
  <c r="AA420" i="1" s="1"/>
  <c r="AD420" i="1" s="1"/>
  <c r="AH253" i="1"/>
  <c r="AA253" i="1" s="1"/>
  <c r="AD253" i="1" s="1"/>
  <c r="AK310" i="1"/>
  <c r="AH212" i="1"/>
  <c r="AB212" i="1" s="1"/>
  <c r="AZ113" i="1"/>
  <c r="AX113" i="1" s="1"/>
  <c r="AC388" i="1"/>
  <c r="AF388" i="1"/>
  <c r="K388" i="1"/>
  <c r="R388" i="1"/>
  <c r="R441" i="1"/>
  <c r="AC441" i="1"/>
  <c r="K441" i="1"/>
  <c r="AF441" i="1"/>
  <c r="AZ68" i="1"/>
  <c r="AX68" i="1" s="1"/>
  <c r="AT461" i="1"/>
  <c r="AS461" i="1" s="1"/>
  <c r="AR461" i="1" s="1"/>
  <c r="AQ461" i="1" s="1"/>
  <c r="AP461" i="1" s="1"/>
  <c r="AO461" i="1" s="1"/>
  <c r="AN461" i="1" s="1"/>
  <c r="AM461" i="1" s="1"/>
  <c r="AL461" i="1" s="1"/>
  <c r="I305" i="1"/>
  <c r="AF305" i="1"/>
  <c r="R305" i="1"/>
  <c r="AC305" i="1"/>
  <c r="AH29" i="1"/>
  <c r="R357" i="1"/>
  <c r="AC357" i="1"/>
  <c r="K357" i="1"/>
  <c r="AF357" i="1"/>
  <c r="AI310" i="1"/>
  <c r="AI408" i="1"/>
  <c r="AH408" i="1" s="1"/>
  <c r="AK408" i="1"/>
  <c r="AJ408" i="1"/>
  <c r="I147" i="1"/>
  <c r="AC147" i="1"/>
  <c r="AF147" i="1"/>
  <c r="R147" i="1"/>
  <c r="AZ28" i="1"/>
  <c r="AX28" i="1" s="1"/>
  <c r="AC384" i="1"/>
  <c r="J384" i="1"/>
  <c r="AF384" i="1"/>
  <c r="R384" i="1"/>
  <c r="I297" i="1"/>
  <c r="AF297" i="1"/>
  <c r="AC297" i="1"/>
  <c r="R297" i="1"/>
  <c r="H58" i="1"/>
  <c r="AC58" i="1"/>
  <c r="R58" i="1"/>
  <c r="AF58" i="1"/>
  <c r="AH117" i="1"/>
  <c r="H35" i="1"/>
  <c r="AF35" i="1"/>
  <c r="R35" i="1"/>
  <c r="AC35" i="1"/>
  <c r="I211" i="1"/>
  <c r="AF211" i="1"/>
  <c r="R211" i="1"/>
  <c r="AC211" i="1"/>
  <c r="AF80" i="1"/>
  <c r="R80" i="1"/>
  <c r="AC80" i="1"/>
  <c r="H80" i="1"/>
  <c r="AH372" i="1"/>
  <c r="AK513" i="1"/>
  <c r="AH481" i="1"/>
  <c r="AA481" i="1" s="1"/>
  <c r="AD481" i="1" s="1"/>
  <c r="K509" i="1"/>
  <c r="AH245" i="1"/>
  <c r="AA245" i="1" s="1"/>
  <c r="AD245" i="1" s="1"/>
  <c r="AH333" i="1"/>
  <c r="AB333" i="1" s="1"/>
  <c r="AH534" i="1"/>
  <c r="AB534" i="1" s="1"/>
  <c r="AF234" i="1"/>
  <c r="R234" i="1"/>
  <c r="AC234" i="1"/>
  <c r="I234" i="1"/>
  <c r="AH69" i="1"/>
  <c r="R408" i="1"/>
  <c r="AF408" i="1"/>
  <c r="AC408" i="1"/>
  <c r="K408" i="1"/>
  <c r="K373" i="1"/>
  <c r="AF373" i="1"/>
  <c r="R373" i="1"/>
  <c r="AC373" i="1"/>
  <c r="AC143" i="1"/>
  <c r="AF143" i="1"/>
  <c r="R143" i="1"/>
  <c r="I143" i="1"/>
  <c r="AF412" i="1"/>
  <c r="K412" i="1"/>
  <c r="R412" i="1"/>
  <c r="AC412" i="1"/>
  <c r="AJ35" i="1"/>
  <c r="AI35" i="1"/>
  <c r="AK35" i="1"/>
  <c r="AJ513" i="1"/>
  <c r="AH422" i="1"/>
  <c r="AB422" i="1" s="1"/>
  <c r="AH303" i="1"/>
  <c r="AB303" i="1" s="1"/>
  <c r="AH84" i="1"/>
  <c r="AB84" i="1" s="1"/>
  <c r="AH362" i="1"/>
  <c r="AA362" i="1" s="1"/>
  <c r="AH316" i="1"/>
  <c r="AB316" i="1" s="1"/>
  <c r="AJ412" i="1"/>
  <c r="AZ103" i="1"/>
  <c r="AX103" i="1" s="1"/>
  <c r="AZ89" i="1"/>
  <c r="AX89" i="1" s="1"/>
  <c r="AH485" i="1"/>
  <c r="AA485" i="1" s="1"/>
  <c r="AE485" i="1" s="1"/>
  <c r="AZ41" i="1"/>
  <c r="AX41" i="1" s="1"/>
  <c r="AH377" i="1"/>
  <c r="AA377" i="1" s="1"/>
  <c r="AD377" i="1" s="1"/>
  <c r="AF509" i="1"/>
  <c r="AJ238" i="1"/>
  <c r="AK238" i="1"/>
  <c r="AI238" i="1"/>
  <c r="AC111" i="1"/>
  <c r="I111" i="1"/>
  <c r="R111" i="1"/>
  <c r="AF111" i="1"/>
  <c r="AH279" i="1"/>
  <c r="I277" i="1"/>
  <c r="R277" i="1"/>
  <c r="AC277" i="1"/>
  <c r="AF277" i="1"/>
  <c r="AF474" i="1"/>
  <c r="AC474" i="1"/>
  <c r="K474" i="1"/>
  <c r="R474" i="1"/>
  <c r="AB111" i="1"/>
  <c r="I269" i="1"/>
  <c r="AF269" i="1"/>
  <c r="AC269" i="1"/>
  <c r="R269" i="1"/>
  <c r="AH290" i="1"/>
  <c r="AH231" i="1"/>
  <c r="AF151" i="1"/>
  <c r="R151" i="1"/>
  <c r="I151" i="1"/>
  <c r="AC151" i="1"/>
  <c r="BB100" i="1"/>
  <c r="BA100" i="1"/>
  <c r="AI412" i="1"/>
  <c r="AC509" i="1"/>
  <c r="AH271" i="1"/>
  <c r="AB271" i="1" s="1"/>
  <c r="I145" i="1"/>
  <c r="J369" i="1"/>
  <c r="R369" i="1"/>
  <c r="AC369" i="1"/>
  <c r="AF369" i="1"/>
  <c r="BB108" i="1"/>
  <c r="BA108" i="1"/>
  <c r="AF238" i="1"/>
  <c r="R238" i="1"/>
  <c r="AC238" i="1"/>
  <c r="I238" i="1"/>
  <c r="AF420" i="1"/>
  <c r="R420" i="1"/>
  <c r="AC420" i="1"/>
  <c r="K420" i="1"/>
  <c r="AC293" i="1"/>
  <c r="I293" i="1"/>
  <c r="AF293" i="1"/>
  <c r="R293" i="1"/>
  <c r="AJ256" i="1"/>
  <c r="AK256" i="1"/>
  <c r="AI256" i="1"/>
  <c r="AF361" i="1"/>
  <c r="AC361" i="1"/>
  <c r="K361" i="1"/>
  <c r="R361" i="1"/>
  <c r="AI416" i="1"/>
  <c r="AJ416" i="1"/>
  <c r="AK416" i="1"/>
  <c r="AH198" i="1"/>
  <c r="H39" i="1"/>
  <c r="AF39" i="1"/>
  <c r="AC39" i="1"/>
  <c r="R39" i="1"/>
  <c r="AH258" i="1"/>
  <c r="AZ64" i="1"/>
  <c r="AX64" i="1" s="1"/>
  <c r="AH74" i="1"/>
  <c r="AA74" i="1" s="1"/>
  <c r="AE74" i="1" s="1"/>
  <c r="AZ87" i="1"/>
  <c r="AX87" i="1" s="1"/>
  <c r="R145" i="1"/>
  <c r="AB88" i="1"/>
  <c r="R313" i="1"/>
  <c r="I313" i="1"/>
  <c r="AF313" i="1"/>
  <c r="AC313" i="1"/>
  <c r="AZ52" i="1"/>
  <c r="AX52" i="1" s="1"/>
  <c r="AF246" i="1"/>
  <c r="AC246" i="1"/>
  <c r="R246" i="1"/>
  <c r="I246" i="1"/>
  <c r="K329" i="1"/>
  <c r="AF329" i="1"/>
  <c r="R329" i="1"/>
  <c r="AC329" i="1"/>
  <c r="AC416" i="1"/>
  <c r="R416" i="1"/>
  <c r="K416" i="1"/>
  <c r="AF416" i="1"/>
  <c r="AH140" i="1"/>
  <c r="AH460" i="1"/>
  <c r="I325" i="1"/>
  <c r="AF325" i="1"/>
  <c r="R325" i="1"/>
  <c r="AC325" i="1"/>
  <c r="AC100" i="1"/>
  <c r="R100" i="1"/>
  <c r="AD335" i="1"/>
  <c r="AB45" i="1"/>
  <c r="AA414" i="1"/>
  <c r="AD414" i="1" s="1"/>
  <c r="AA401" i="1"/>
  <c r="AD401" i="1" s="1"/>
  <c r="AB301" i="1"/>
  <c r="AA390" i="1"/>
  <c r="AE390" i="1" s="1"/>
  <c r="AB36" i="1"/>
  <c r="AD158" i="1"/>
  <c r="AB71" i="1"/>
  <c r="AI320" i="1"/>
  <c r="AK320" i="1"/>
  <c r="AJ320" i="1"/>
  <c r="AC199" i="1"/>
  <c r="AB62" i="1"/>
  <c r="AA96" i="1"/>
  <c r="AD96" i="1" s="1"/>
  <c r="AH293" i="1"/>
  <c r="AH86" i="1"/>
  <c r="AB86" i="1" s="1"/>
  <c r="AH490" i="1"/>
  <c r="AH95" i="1"/>
  <c r="AH525" i="1"/>
  <c r="AB525" i="1" s="1"/>
  <c r="AH143" i="1"/>
  <c r="AB143" i="1" s="1"/>
  <c r="AB106" i="1"/>
  <c r="AF199" i="1"/>
  <c r="AB185" i="1"/>
  <c r="AH93" i="1"/>
  <c r="AB93" i="1" s="1"/>
  <c r="AH133" i="1"/>
  <c r="AA133" i="1" s="1"/>
  <c r="AD133" i="1" s="1"/>
  <c r="AH156" i="1"/>
  <c r="AA156" i="1" s="1"/>
  <c r="AH33" i="1"/>
  <c r="AH376" i="1"/>
  <c r="AH436" i="1"/>
  <c r="AA436" i="1" s="1"/>
  <c r="AD424" i="1"/>
  <c r="R40" i="1"/>
  <c r="AH147" i="1"/>
  <c r="AF40" i="1"/>
  <c r="AH207" i="1"/>
  <c r="AA207" i="1" s="1"/>
  <c r="AH220" i="1"/>
  <c r="AH272" i="1"/>
  <c r="AA272" i="1" s="1"/>
  <c r="AH123" i="1"/>
  <c r="AH108" i="1"/>
  <c r="AB108" i="1" s="1"/>
  <c r="AH22" i="1"/>
  <c r="AK517" i="1"/>
  <c r="AC40" i="1"/>
  <c r="AK245" i="1"/>
  <c r="AH234" i="1"/>
  <c r="AB234" i="1" s="1"/>
  <c r="AH226" i="1"/>
  <c r="AA226" i="1" s="1"/>
  <c r="AE226" i="1" s="1"/>
  <c r="AH427" i="1"/>
  <c r="AH181" i="1"/>
  <c r="AA181" i="1" s="1"/>
  <c r="AB424" i="1"/>
  <c r="AH440" i="1"/>
  <c r="AA440" i="1" s="1"/>
  <c r="AH302" i="1"/>
  <c r="AA302" i="1" s="1"/>
  <c r="AH37" i="1"/>
  <c r="AH510" i="1"/>
  <c r="AH453" i="1"/>
  <c r="AH187" i="1"/>
  <c r="AA187" i="1" s="1"/>
  <c r="AE187" i="1" s="1"/>
  <c r="AH146" i="1"/>
  <c r="AB146" i="1" s="1"/>
  <c r="AH200" i="1"/>
  <c r="AA72" i="1"/>
  <c r="AE72" i="1" s="1"/>
  <c r="AE278" i="1"/>
  <c r="AD278" i="1"/>
  <c r="AA138" i="1"/>
  <c r="AD138" i="1" s="1"/>
  <c r="AH532" i="1"/>
  <c r="AE71" i="1"/>
  <c r="AD71" i="1"/>
  <c r="AE154" i="1"/>
  <c r="AE361" i="1"/>
  <c r="AE185" i="1"/>
  <c r="AB154" i="1"/>
  <c r="AA113" i="1"/>
  <c r="BB115" i="1"/>
  <c r="BA115" i="1"/>
  <c r="BB120" i="1"/>
  <c r="BA120" i="1"/>
  <c r="BA38" i="1"/>
  <c r="BB38" i="1"/>
  <c r="AK129" i="1"/>
  <c r="AI129" i="1"/>
  <c r="AJ129" i="1"/>
  <c r="BB31" i="1"/>
  <c r="BA31" i="1"/>
  <c r="AB227" i="1"/>
  <c r="AA227" i="1"/>
  <c r="AD227" i="1" s="1"/>
  <c r="AA475" i="1"/>
  <c r="AB475" i="1"/>
  <c r="BB43" i="1"/>
  <c r="BA43" i="1"/>
  <c r="BB91" i="1"/>
  <c r="BA91" i="1"/>
  <c r="AT68" i="1"/>
  <c r="AS68" i="1" s="1"/>
  <c r="AR68" i="1" s="1"/>
  <c r="AQ68" i="1" s="1"/>
  <c r="AP68" i="1" s="1"/>
  <c r="AO68" i="1" s="1"/>
  <c r="AN68" i="1" s="1"/>
  <c r="AM68" i="1" s="1"/>
  <c r="AL68" i="1" s="1"/>
  <c r="BB53" i="1"/>
  <c r="BA53" i="1"/>
  <c r="AB277" i="1"/>
  <c r="AA277" i="1"/>
  <c r="AD277" i="1" s="1"/>
  <c r="AH296" i="1"/>
  <c r="BA123" i="1"/>
  <c r="BB123" i="1"/>
  <c r="AI381" i="1"/>
  <c r="AH381" i="1" s="1"/>
  <c r="AJ381" i="1"/>
  <c r="AK381" i="1"/>
  <c r="AA394" i="1"/>
  <c r="AD394" i="1" s="1"/>
  <c r="AA75" i="1"/>
  <c r="AB75" i="1"/>
  <c r="AC68" i="1"/>
  <c r="H68" i="1"/>
  <c r="AF68" i="1"/>
  <c r="R68" i="1"/>
  <c r="AJ189" i="1"/>
  <c r="AK189" i="1"/>
  <c r="AI189" i="1"/>
  <c r="BB109" i="1"/>
  <c r="BA109" i="1"/>
  <c r="AK306" i="1"/>
  <c r="AI306" i="1"/>
  <c r="AJ306" i="1"/>
  <c r="AJ78" i="1"/>
  <c r="AI78" i="1"/>
  <c r="AK78" i="1"/>
  <c r="BB76" i="1"/>
  <c r="BA76" i="1"/>
  <c r="AJ237" i="1"/>
  <c r="AK237" i="1"/>
  <c r="AI237" i="1"/>
  <c r="AB351" i="1"/>
  <c r="AA351" i="1"/>
  <c r="BA99" i="1"/>
  <c r="BB99" i="1"/>
  <c r="AD378" i="1"/>
  <c r="AE378" i="1"/>
  <c r="BB17" i="1"/>
  <c r="BA17" i="1"/>
  <c r="AJ356" i="1"/>
  <c r="AI356" i="1"/>
  <c r="AK356" i="1"/>
  <c r="AH393" i="1"/>
  <c r="AB94" i="1"/>
  <c r="AA94" i="1"/>
  <c r="AI99" i="1"/>
  <c r="AJ99" i="1"/>
  <c r="AK99" i="1"/>
  <c r="R249" i="1"/>
  <c r="I249" i="1"/>
  <c r="AF249" i="1"/>
  <c r="AC249" i="1"/>
  <c r="R109" i="1"/>
  <c r="AF109" i="1"/>
  <c r="I109" i="1"/>
  <c r="AI41" i="1"/>
  <c r="AK41" i="1"/>
  <c r="AJ41" i="1"/>
  <c r="AK125" i="1"/>
  <c r="AJ125" i="1"/>
  <c r="AI125" i="1"/>
  <c r="AJ142" i="1"/>
  <c r="AK142" i="1"/>
  <c r="AI142" i="1"/>
  <c r="AZ93" i="1"/>
  <c r="AX93" i="1" s="1"/>
  <c r="BB3" i="1"/>
  <c r="BA3" i="1"/>
  <c r="BB8" i="1"/>
  <c r="BA8" i="1"/>
  <c r="BB81" i="1"/>
  <c r="BA81" i="1"/>
  <c r="BA47" i="1"/>
  <c r="BB47" i="1"/>
  <c r="AH300" i="1"/>
  <c r="BB102" i="1"/>
  <c r="BA102" i="1"/>
  <c r="BA73" i="1"/>
  <c r="BB73" i="1"/>
  <c r="AH386" i="1"/>
  <c r="AA359" i="1"/>
  <c r="AD359" i="1" s="1"/>
  <c r="AB359" i="1"/>
  <c r="AH350" i="1"/>
  <c r="BB114" i="1"/>
  <c r="BA114" i="1"/>
  <c r="BB84" i="1"/>
  <c r="BA84" i="1"/>
  <c r="AZ84" i="1" s="1"/>
  <c r="AX84" i="1" s="1"/>
  <c r="AZ16" i="1"/>
  <c r="AX16" i="1" s="1"/>
  <c r="K349" i="1"/>
  <c r="AF349" i="1"/>
  <c r="R349" i="1"/>
  <c r="AC349" i="1"/>
  <c r="AI317" i="1"/>
  <c r="AJ317" i="1"/>
  <c r="AK317" i="1"/>
  <c r="BB14" i="1"/>
  <c r="BA14" i="1"/>
  <c r="BA78" i="1"/>
  <c r="BB78" i="1"/>
  <c r="AK447" i="1"/>
  <c r="AI447" i="1"/>
  <c r="AJ447" i="1"/>
  <c r="AI444" i="1"/>
  <c r="AJ444" i="1"/>
  <c r="AK444" i="1"/>
  <c r="BB98" i="1"/>
  <c r="BA98" i="1"/>
  <c r="BA86" i="1"/>
  <c r="BB86" i="1"/>
  <c r="AJ186" i="1"/>
  <c r="AI186" i="1"/>
  <c r="AK186" i="1"/>
  <c r="BB15" i="1"/>
  <c r="BA15" i="1"/>
  <c r="AI425" i="1"/>
  <c r="AJ425" i="1"/>
  <c r="AK425" i="1"/>
  <c r="BA13" i="1"/>
  <c r="BB13" i="1"/>
  <c r="BB80" i="1"/>
  <c r="BA80" i="1"/>
  <c r="AA84" i="1"/>
  <c r="BA118" i="1"/>
  <c r="BB118" i="1"/>
  <c r="BB126" i="1"/>
  <c r="BA126" i="1"/>
  <c r="AB239" i="1"/>
  <c r="AA239" i="1"/>
  <c r="AH115" i="1"/>
  <c r="AA285" i="1"/>
  <c r="AB285" i="1"/>
  <c r="BA77" i="1"/>
  <c r="BB77" i="1"/>
  <c r="AT337" i="1"/>
  <c r="AS337" i="1" s="1"/>
  <c r="AR337" i="1" s="1"/>
  <c r="AQ337" i="1" s="1"/>
  <c r="AP337" i="1" s="1"/>
  <c r="AO337" i="1" s="1"/>
  <c r="AN337" i="1" s="1"/>
  <c r="AM337" i="1" s="1"/>
  <c r="AL337" i="1" s="1"/>
  <c r="AI121" i="1"/>
  <c r="AK121" i="1"/>
  <c r="AJ121" i="1"/>
  <c r="AK419" i="1"/>
  <c r="AJ419" i="1"/>
  <c r="AI419" i="1"/>
  <c r="AH261" i="1"/>
  <c r="AF389" i="1"/>
  <c r="K389" i="1"/>
  <c r="AC389" i="1"/>
  <c r="R425" i="1"/>
  <c r="AC425" i="1"/>
  <c r="K425" i="1"/>
  <c r="AF425" i="1"/>
  <c r="AH191" i="1"/>
  <c r="AI459" i="1"/>
  <c r="AK459" i="1"/>
  <c r="AJ459" i="1"/>
  <c r="AI178" i="1"/>
  <c r="AJ178" i="1"/>
  <c r="AK178" i="1"/>
  <c r="BB4" i="1"/>
  <c r="BA4" i="1"/>
  <c r="AH472" i="1"/>
  <c r="AB472" i="1" s="1"/>
  <c r="AH355" i="1"/>
  <c r="AA355" i="1" s="1"/>
  <c r="AD355" i="1" s="1"/>
  <c r="AH199" i="1"/>
  <c r="AA199" i="1" s="1"/>
  <c r="AD199" i="1" s="1"/>
  <c r="AH448" i="1"/>
  <c r="AB448" i="1" s="1"/>
  <c r="AH334" i="1"/>
  <c r="AZ48" i="1"/>
  <c r="AX48" i="1" s="1"/>
  <c r="AZ122" i="1"/>
  <c r="AX122" i="1" s="1"/>
  <c r="AH318" i="1"/>
  <c r="AH118" i="1"/>
  <c r="AB358" i="1"/>
  <c r="AA358" i="1"/>
  <c r="AZ62" i="1"/>
  <c r="AX62" i="1" s="1"/>
  <c r="AH150" i="1"/>
  <c r="AK341" i="1"/>
  <c r="AI341" i="1"/>
  <c r="AJ341" i="1"/>
  <c r="AH63" i="1"/>
  <c r="AH201" i="1"/>
  <c r="AH364" i="1"/>
  <c r="AH225" i="1"/>
  <c r="AH489" i="1"/>
  <c r="AH163" i="1"/>
  <c r="AH313" i="1"/>
  <c r="AH468" i="1"/>
  <c r="AH144" i="1"/>
  <c r="AF433" i="1"/>
  <c r="J433" i="1"/>
  <c r="R433" i="1"/>
  <c r="AC433" i="1"/>
  <c r="AH241" i="1"/>
  <c r="AF190" i="1"/>
  <c r="R190" i="1"/>
  <c r="AC190" i="1"/>
  <c r="I190" i="1"/>
  <c r="AZ101" i="1"/>
  <c r="AX101" i="1" s="1"/>
  <c r="AH136" i="1"/>
  <c r="AH352" i="1"/>
  <c r="AH442" i="1"/>
  <c r="AH259" i="1"/>
  <c r="AH176" i="1"/>
  <c r="AT109" i="1"/>
  <c r="AS109" i="1" s="1"/>
  <c r="AR109" i="1" s="1"/>
  <c r="AQ109" i="1" s="1"/>
  <c r="AP109" i="1" s="1"/>
  <c r="AO109" i="1" s="1"/>
  <c r="AN109" i="1" s="1"/>
  <c r="AM109" i="1" s="1"/>
  <c r="AL109" i="1" s="1"/>
  <c r="AH526" i="1"/>
  <c r="AA526" i="1" s="1"/>
  <c r="AH42" i="1"/>
  <c r="AB42" i="1" s="1"/>
  <c r="AH309" i="1"/>
  <c r="AH195" i="1"/>
  <c r="AB195" i="1" s="1"/>
  <c r="AH280" i="1"/>
  <c r="AH380" i="1"/>
  <c r="AH224" i="1"/>
  <c r="AH182" i="1"/>
  <c r="AH171" i="1"/>
  <c r="AK190" i="1"/>
  <c r="AJ190" i="1"/>
  <c r="AI190" i="1"/>
  <c r="BA26" i="1"/>
  <c r="BB26" i="1"/>
  <c r="AH204" i="1"/>
  <c r="AH97" i="1"/>
  <c r="AJ61" i="1"/>
  <c r="AI61" i="1"/>
  <c r="AK61" i="1"/>
  <c r="AH347" i="1"/>
  <c r="AZ2" i="1"/>
  <c r="AX2" i="1" s="1"/>
  <c r="AH349" i="1"/>
  <c r="AZ124" i="1"/>
  <c r="AX124" i="1" s="1"/>
  <c r="AT528" i="1"/>
  <c r="AS528" i="1" s="1"/>
  <c r="AR528" i="1" s="1"/>
  <c r="AQ528" i="1" s="1"/>
  <c r="AP528" i="1" s="1"/>
  <c r="AO528" i="1" s="1"/>
  <c r="AN528" i="1" s="1"/>
  <c r="AM528" i="1" s="1"/>
  <c r="AL528" i="1" s="1"/>
  <c r="BB20" i="1"/>
  <c r="BA20" i="1"/>
  <c r="AC444" i="1"/>
  <c r="J444" i="1"/>
  <c r="AF444" i="1"/>
  <c r="R444" i="1"/>
  <c r="AK433" i="1"/>
  <c r="AI433" i="1"/>
  <c r="AJ433" i="1"/>
  <c r="BA97" i="1"/>
  <c r="BB97" i="1"/>
  <c r="BA127" i="1"/>
  <c r="BB127" i="1"/>
  <c r="AI357" i="1"/>
  <c r="AJ357" i="1"/>
  <c r="AK357" i="1"/>
  <c r="BB32" i="1"/>
  <c r="BA32" i="1"/>
  <c r="BA70" i="1"/>
  <c r="BB70" i="1"/>
  <c r="R272" i="1"/>
  <c r="I272" i="1"/>
  <c r="AC272" i="1"/>
  <c r="AF272" i="1"/>
  <c r="AK400" i="1"/>
  <c r="AJ400" i="1"/>
  <c r="AI400" i="1"/>
  <c r="AI264" i="1"/>
  <c r="AK264" i="1"/>
  <c r="AJ264" i="1"/>
  <c r="AI325" i="1"/>
  <c r="AH325" i="1" s="1"/>
  <c r="AK325" i="1"/>
  <c r="AJ325" i="1"/>
  <c r="J223" i="1"/>
  <c r="AF223" i="1"/>
  <c r="AC223" i="1"/>
  <c r="R223" i="1"/>
  <c r="BA42" i="1"/>
  <c r="BB42" i="1"/>
  <c r="AK268" i="1"/>
  <c r="AI268" i="1"/>
  <c r="AJ268" i="1"/>
  <c r="BA66" i="1"/>
  <c r="BB66" i="1"/>
  <c r="BB82" i="1"/>
  <c r="BA82" i="1"/>
  <c r="AZ82" i="1" s="1"/>
  <c r="AX82" i="1" s="1"/>
  <c r="AK384" i="1"/>
  <c r="AI384" i="1"/>
  <c r="AJ384" i="1"/>
  <c r="AK374" i="1"/>
  <c r="AJ374" i="1"/>
  <c r="AI374" i="1"/>
  <c r="AK116" i="1"/>
  <c r="AI116" i="1"/>
  <c r="AJ116" i="1"/>
  <c r="AH354" i="1"/>
  <c r="AB354" i="1" s="1"/>
  <c r="AH60" i="1"/>
  <c r="AB60" i="1" s="1"/>
  <c r="AH445" i="1"/>
  <c r="AB445" i="1" s="1"/>
  <c r="AH124" i="1"/>
  <c r="AH409" i="1"/>
  <c r="AJ223" i="1"/>
  <c r="AI223" i="1"/>
  <c r="AK223" i="1"/>
  <c r="AH452" i="1"/>
  <c r="R43" i="1"/>
  <c r="AF43" i="1"/>
  <c r="H43" i="1"/>
  <c r="AC43" i="1"/>
  <c r="AH122" i="1"/>
  <c r="AH46" i="1"/>
  <c r="AZ83" i="1"/>
  <c r="AX83" i="1" s="1"/>
  <c r="AH369" i="1"/>
  <c r="AH248" i="1"/>
  <c r="AH105" i="1"/>
  <c r="AH210" i="1"/>
  <c r="AH49" i="1"/>
  <c r="AH254" i="1"/>
  <c r="AC61" i="1"/>
  <c r="R61" i="1"/>
  <c r="AF61" i="1"/>
  <c r="H61" i="1"/>
  <c r="AZ92" i="1"/>
  <c r="AX92" i="1" s="1"/>
  <c r="AH141" i="1"/>
  <c r="AZ7" i="1"/>
  <c r="AX7" i="1" s="1"/>
  <c r="AH149" i="1"/>
  <c r="AH345" i="1"/>
  <c r="AB345" i="1" s="1"/>
  <c r="AH505" i="1"/>
  <c r="AH134" i="1"/>
  <c r="I264" i="1"/>
  <c r="AF264" i="1"/>
  <c r="AC264" i="1"/>
  <c r="R264" i="1"/>
  <c r="R241" i="1"/>
  <c r="I241" i="1"/>
  <c r="AF241" i="1"/>
  <c r="AC241" i="1"/>
  <c r="AK291" i="1"/>
  <c r="AI291" i="1"/>
  <c r="AJ291" i="1"/>
  <c r="R276" i="1"/>
  <c r="AC276" i="1"/>
  <c r="AF276" i="1"/>
  <c r="I276" i="1"/>
  <c r="AH276" i="1"/>
  <c r="AA276" i="1" s="1"/>
  <c r="R33" i="1"/>
  <c r="H33" i="1"/>
  <c r="AF33" i="1"/>
  <c r="AC33" i="1"/>
  <c r="BB60" i="1"/>
  <c r="BA60" i="1"/>
  <c r="AH415" i="1"/>
  <c r="AH373" i="1"/>
  <c r="BA75" i="1"/>
  <c r="BB75" i="1"/>
  <c r="AH367" i="1"/>
  <c r="BB19" i="1"/>
  <c r="BA19" i="1"/>
  <c r="AH43" i="1"/>
  <c r="AI391" i="1"/>
  <c r="AJ391" i="1"/>
  <c r="AK391" i="1"/>
  <c r="AH423" i="1"/>
  <c r="AH188" i="1"/>
  <c r="AH206" i="1"/>
  <c r="AH260" i="1"/>
  <c r="AC116" i="1"/>
  <c r="AF116" i="1"/>
  <c r="I116" i="1"/>
  <c r="R116" i="1"/>
  <c r="AH476" i="1"/>
  <c r="AA476" i="1" s="1"/>
  <c r="AH139" i="1"/>
  <c r="AH406" i="1"/>
  <c r="R326" i="1"/>
  <c r="AC326" i="1"/>
  <c r="I326" i="1"/>
  <c r="AF326" i="1"/>
  <c r="AF102" i="1"/>
  <c r="I102" i="1"/>
  <c r="AC102" i="1"/>
  <c r="R102" i="1"/>
  <c r="AH508" i="1"/>
  <c r="I345" i="1"/>
  <c r="R345" i="1"/>
  <c r="AC345" i="1"/>
  <c r="AF345" i="1"/>
  <c r="AH213" i="1"/>
  <c r="AH101" i="1"/>
  <c r="AZ125" i="1"/>
  <c r="AX125" i="1" s="1"/>
  <c r="AH507" i="1"/>
  <c r="AH205" i="1"/>
  <c r="AH21" i="1"/>
  <c r="AH263" i="1"/>
  <c r="AH449" i="1"/>
  <c r="AH383" i="1"/>
  <c r="AH403" i="1"/>
  <c r="AH310" i="1"/>
  <c r="AH295" i="1"/>
  <c r="AH64" i="1"/>
  <c r="AH233" i="1"/>
  <c r="AZ12" i="1"/>
  <c r="AX12" i="1" s="1"/>
  <c r="AB226" i="1"/>
  <c r="AH24" i="1"/>
  <c r="AH27" i="1"/>
  <c r="AF245" i="1"/>
  <c r="AC245" i="1"/>
  <c r="R515" i="1"/>
  <c r="AC515" i="1"/>
  <c r="K515" i="1"/>
  <c r="AF515" i="1"/>
  <c r="R391" i="1"/>
  <c r="AC391" i="1"/>
  <c r="K391" i="1"/>
  <c r="AF391" i="1"/>
  <c r="AJ47" i="1"/>
  <c r="AK47" i="1"/>
  <c r="AI47" i="1"/>
  <c r="AA346" i="1"/>
  <c r="AD346" i="1" s="1"/>
  <c r="AE377" i="1"/>
  <c r="AD92" i="1"/>
  <c r="AB331" i="1"/>
  <c r="AB92" i="1"/>
  <c r="AJ314" i="1"/>
  <c r="AK314" i="1"/>
  <c r="AI314" i="1"/>
  <c r="AI519" i="1"/>
  <c r="AK519" i="1"/>
  <c r="AJ519" i="1"/>
  <c r="AI209" i="1"/>
  <c r="AJ209" i="1"/>
  <c r="AK209" i="1"/>
  <c r="AK232" i="1"/>
  <c r="AI232" i="1"/>
  <c r="AJ232" i="1"/>
  <c r="AJ435" i="1"/>
  <c r="AI435" i="1"/>
  <c r="AK435" i="1"/>
  <c r="AJ145" i="1"/>
  <c r="AI145" i="1"/>
  <c r="AK145" i="1"/>
  <c r="AK98" i="1"/>
  <c r="AI98" i="1"/>
  <c r="AJ98" i="1"/>
  <c r="AJ104" i="1"/>
  <c r="AK104" i="1"/>
  <c r="AI104" i="1"/>
  <c r="AK44" i="1"/>
  <c r="AJ44" i="1"/>
  <c r="AI44" i="1"/>
  <c r="AI348" i="1"/>
  <c r="AK348" i="1"/>
  <c r="AJ348" i="1"/>
  <c r="AJ523" i="1"/>
  <c r="AI523" i="1"/>
  <c r="AK523" i="1"/>
  <c r="AI322" i="1"/>
  <c r="AK322" i="1"/>
  <c r="AJ322" i="1"/>
  <c r="AE106" i="1"/>
  <c r="AD106" i="1"/>
  <c r="AJ456" i="1"/>
  <c r="AI456" i="1"/>
  <c r="AK456" i="1"/>
  <c r="AK219" i="1"/>
  <c r="AJ219" i="1"/>
  <c r="AI219" i="1"/>
  <c r="AK365" i="1"/>
  <c r="AJ365" i="1"/>
  <c r="AI365" i="1"/>
  <c r="AJ389" i="1"/>
  <c r="AI389" i="1"/>
  <c r="AK389" i="1"/>
  <c r="AH493" i="1"/>
  <c r="AA493" i="1" s="1"/>
  <c r="AT26" i="1"/>
  <c r="AS26" i="1" s="1"/>
  <c r="AR26" i="1" s="1"/>
  <c r="AQ26" i="1" s="1"/>
  <c r="AP26" i="1" s="1"/>
  <c r="AO26" i="1" s="1"/>
  <c r="AN26" i="1" s="1"/>
  <c r="AM26" i="1" s="1"/>
  <c r="AL26" i="1" s="1"/>
  <c r="AF236" i="1"/>
  <c r="I236" i="1"/>
  <c r="AC236" i="1"/>
  <c r="R236" i="1"/>
  <c r="AC251" i="1"/>
  <c r="R251" i="1"/>
  <c r="I251" i="1"/>
  <c r="AF251" i="1"/>
  <c r="AT307" i="1"/>
  <c r="AS307" i="1" s="1"/>
  <c r="AR307" i="1" s="1"/>
  <c r="AQ307" i="1" s="1"/>
  <c r="AP307" i="1" s="1"/>
  <c r="AO307" i="1" s="1"/>
  <c r="AN307" i="1" s="1"/>
  <c r="AM307" i="1" s="1"/>
  <c r="AL307" i="1" s="1"/>
  <c r="AF48" i="1"/>
  <c r="R48" i="1"/>
  <c r="AC48" i="1"/>
  <c r="H48" i="1"/>
  <c r="AK244" i="1"/>
  <c r="AJ244" i="1"/>
  <c r="AI244" i="1"/>
  <c r="I292" i="1"/>
  <c r="AC292" i="1"/>
  <c r="R292" i="1"/>
  <c r="AF292" i="1"/>
  <c r="AF332" i="1"/>
  <c r="R332" i="1"/>
  <c r="AC332" i="1"/>
  <c r="K332" i="1"/>
  <c r="AJ339" i="1"/>
  <c r="AI339" i="1"/>
  <c r="AK339" i="1"/>
  <c r="AC240" i="1"/>
  <c r="R240" i="1"/>
  <c r="I240" i="1"/>
  <c r="AF240" i="1"/>
  <c r="AF127" i="1"/>
  <c r="I127" i="1"/>
  <c r="AC127" i="1"/>
  <c r="R127" i="1"/>
  <c r="AT328" i="1"/>
  <c r="AS328" i="1" s="1"/>
  <c r="AR328" i="1" s="1"/>
  <c r="AQ328" i="1" s="1"/>
  <c r="AP328" i="1" s="1"/>
  <c r="AO328" i="1" s="1"/>
  <c r="AN328" i="1" s="1"/>
  <c r="AM328" i="1" s="1"/>
  <c r="AL328" i="1" s="1"/>
  <c r="AJ236" i="1"/>
  <c r="AI236" i="1"/>
  <c r="AK236" i="1"/>
  <c r="R262" i="1"/>
  <c r="AC262" i="1"/>
  <c r="AF262" i="1"/>
  <c r="I262" i="1"/>
  <c r="AK251" i="1"/>
  <c r="AJ251" i="1"/>
  <c r="AI251" i="1"/>
  <c r="AH353" i="1"/>
  <c r="AK82" i="1"/>
  <c r="AI82" i="1"/>
  <c r="AJ82" i="1"/>
  <c r="K450" i="1"/>
  <c r="AF450" i="1"/>
  <c r="R450" i="1"/>
  <c r="AC450" i="1"/>
  <c r="AH366" i="1"/>
  <c r="AH172" i="1"/>
  <c r="AH407" i="1"/>
  <c r="AH486" i="1"/>
  <c r="AA486" i="1" s="1"/>
  <c r="H26" i="1"/>
  <c r="AF26" i="1"/>
  <c r="R26" i="1"/>
  <c r="AC26" i="1"/>
  <c r="AC328" i="1"/>
  <c r="I328" i="1"/>
  <c r="R328" i="1"/>
  <c r="AF328" i="1"/>
  <c r="AT262" i="1"/>
  <c r="AS262" i="1" s="1"/>
  <c r="AR262" i="1" s="1"/>
  <c r="AQ262" i="1" s="1"/>
  <c r="AP262" i="1" s="1"/>
  <c r="AO262" i="1" s="1"/>
  <c r="AN262" i="1" s="1"/>
  <c r="AM262" i="1" s="1"/>
  <c r="AL262" i="1" s="1"/>
  <c r="AI54" i="1"/>
  <c r="AJ54" i="1"/>
  <c r="AK54" i="1"/>
  <c r="AH396" i="1"/>
  <c r="AK292" i="1"/>
  <c r="AJ292" i="1"/>
  <c r="AI292" i="1"/>
  <c r="AF270" i="1"/>
  <c r="R270" i="1"/>
  <c r="AC270" i="1"/>
  <c r="I270" i="1"/>
  <c r="AT240" i="1"/>
  <c r="AS240" i="1" s="1"/>
  <c r="AR240" i="1" s="1"/>
  <c r="AQ240" i="1" s="1"/>
  <c r="AP240" i="1" s="1"/>
  <c r="AO240" i="1" s="1"/>
  <c r="AN240" i="1" s="1"/>
  <c r="AM240" i="1" s="1"/>
  <c r="AL240" i="1" s="1"/>
  <c r="AK157" i="1"/>
  <c r="AJ157" i="1"/>
  <c r="AI157" i="1"/>
  <c r="AT266" i="1"/>
  <c r="AS266" i="1" s="1"/>
  <c r="AR266" i="1" s="1"/>
  <c r="AQ266" i="1" s="1"/>
  <c r="AP266" i="1" s="1"/>
  <c r="AO266" i="1" s="1"/>
  <c r="AN266" i="1" s="1"/>
  <c r="AM266" i="1" s="1"/>
  <c r="AL266" i="1" s="1"/>
  <c r="AF382" i="1"/>
  <c r="R382" i="1"/>
  <c r="AC382" i="1"/>
  <c r="J382" i="1"/>
  <c r="I281" i="1"/>
  <c r="AF281" i="1"/>
  <c r="AC281" i="1"/>
  <c r="R281" i="1"/>
  <c r="AC54" i="1"/>
  <c r="R54" i="1"/>
  <c r="AF54" i="1"/>
  <c r="H54" i="1"/>
  <c r="AB302" i="1"/>
  <c r="H82" i="1"/>
  <c r="AF82" i="1"/>
  <c r="R82" i="1"/>
  <c r="AC82" i="1"/>
  <c r="AT270" i="1"/>
  <c r="AS270" i="1" s="1"/>
  <c r="AR270" i="1" s="1"/>
  <c r="AQ270" i="1" s="1"/>
  <c r="AP270" i="1" s="1"/>
  <c r="AO270" i="1" s="1"/>
  <c r="AN270" i="1" s="1"/>
  <c r="AM270" i="1" s="1"/>
  <c r="AL270" i="1" s="1"/>
  <c r="AA488" i="1"/>
  <c r="AI56" i="1"/>
  <c r="AK56" i="1"/>
  <c r="AJ56" i="1"/>
  <c r="AH229" i="1"/>
  <c r="AH375" i="1"/>
  <c r="AA375" i="1" s="1"/>
  <c r="AD375" i="1" s="1"/>
  <c r="R288" i="1"/>
  <c r="AF288" i="1"/>
  <c r="I288" i="1"/>
  <c r="AC288" i="1"/>
  <c r="AC266" i="1"/>
  <c r="AF266" i="1"/>
  <c r="R266" i="1"/>
  <c r="I266" i="1"/>
  <c r="AT281" i="1"/>
  <c r="AS281" i="1" s="1"/>
  <c r="AR281" i="1" s="1"/>
  <c r="AQ281" i="1" s="1"/>
  <c r="AP281" i="1" s="1"/>
  <c r="AO281" i="1" s="1"/>
  <c r="AN281" i="1" s="1"/>
  <c r="AM281" i="1" s="1"/>
  <c r="AL281" i="1" s="1"/>
  <c r="AJ321" i="1"/>
  <c r="AI321" i="1"/>
  <c r="AK321" i="1"/>
  <c r="AC410" i="1"/>
  <c r="AF410" i="1"/>
  <c r="K410" i="1"/>
  <c r="R410" i="1"/>
  <c r="AK135" i="1"/>
  <c r="AJ135" i="1"/>
  <c r="AI135" i="1"/>
  <c r="AH215" i="1"/>
  <c r="AH363" i="1"/>
  <c r="AC70" i="1"/>
  <c r="H70" i="1"/>
  <c r="R70" i="1"/>
  <c r="AF70" i="1"/>
  <c r="AH454" i="1"/>
  <c r="AA454" i="1" s="1"/>
  <c r="AH76" i="1"/>
  <c r="R157" i="1"/>
  <c r="I157" i="1"/>
  <c r="AC157" i="1"/>
  <c r="AF157" i="1"/>
  <c r="AH336" i="1"/>
  <c r="AI274" i="1"/>
  <c r="AJ274" i="1"/>
  <c r="AK274" i="1"/>
  <c r="I135" i="1"/>
  <c r="R135" i="1"/>
  <c r="AC135" i="1"/>
  <c r="AF135" i="1"/>
  <c r="AH193" i="1"/>
  <c r="AH131" i="1"/>
  <c r="AH192" i="1"/>
  <c r="AH497" i="1"/>
  <c r="AH100" i="1"/>
  <c r="AH305" i="1"/>
  <c r="AJ288" i="1"/>
  <c r="AI288" i="1"/>
  <c r="AK288" i="1"/>
  <c r="AH323" i="1"/>
  <c r="AT87" i="1"/>
  <c r="AS87" i="1" s="1"/>
  <c r="AR87" i="1" s="1"/>
  <c r="AQ87" i="1" s="1"/>
  <c r="AP87" i="1" s="1"/>
  <c r="AO87" i="1" s="1"/>
  <c r="AN87" i="1" s="1"/>
  <c r="AM87" i="1" s="1"/>
  <c r="AL87" i="1" s="1"/>
  <c r="AF153" i="1"/>
  <c r="R153" i="1"/>
  <c r="I153" i="1"/>
  <c r="AC153" i="1"/>
  <c r="AF274" i="1"/>
  <c r="R274" i="1"/>
  <c r="AC274" i="1"/>
  <c r="I274" i="1"/>
  <c r="AH500" i="1"/>
  <c r="R307" i="1"/>
  <c r="I307" i="1"/>
  <c r="AC307" i="1"/>
  <c r="AF307" i="1"/>
  <c r="R30" i="1"/>
  <c r="AF30" i="1"/>
  <c r="AC30" i="1"/>
  <c r="H30" i="1"/>
  <c r="AK457" i="1"/>
  <c r="AJ457" i="1"/>
  <c r="AI457" i="1"/>
  <c r="AK399" i="1"/>
  <c r="AJ399" i="1"/>
  <c r="AI399" i="1"/>
  <c r="AT127" i="1"/>
  <c r="AS127" i="1" s="1"/>
  <c r="AR127" i="1" s="1"/>
  <c r="AQ127" i="1" s="1"/>
  <c r="AP127" i="1" s="1"/>
  <c r="AO127" i="1" s="1"/>
  <c r="AN127" i="1" s="1"/>
  <c r="AM127" i="1" s="1"/>
  <c r="AL127" i="1" s="1"/>
  <c r="AF87" i="1"/>
  <c r="R87" i="1"/>
  <c r="H87" i="1"/>
  <c r="AC87" i="1"/>
  <c r="AT439" i="1"/>
  <c r="AS439" i="1" s="1"/>
  <c r="AR439" i="1" s="1"/>
  <c r="AQ439" i="1" s="1"/>
  <c r="AP439" i="1" s="1"/>
  <c r="AO439" i="1" s="1"/>
  <c r="AN439" i="1" s="1"/>
  <c r="AM439" i="1" s="1"/>
  <c r="AL439" i="1" s="1"/>
  <c r="AT48" i="1"/>
  <c r="AS48" i="1" s="1"/>
  <c r="AR48" i="1" s="1"/>
  <c r="AQ48" i="1" s="1"/>
  <c r="AP48" i="1" s="1"/>
  <c r="AO48" i="1" s="1"/>
  <c r="AN48" i="1" s="1"/>
  <c r="AM48" i="1" s="1"/>
  <c r="AL48" i="1" s="1"/>
  <c r="AI450" i="1"/>
  <c r="AK450" i="1"/>
  <c r="AJ450" i="1"/>
  <c r="AI479" i="1"/>
  <c r="AK479" i="1"/>
  <c r="AJ479" i="1"/>
  <c r="AT332" i="1"/>
  <c r="AS332" i="1" s="1"/>
  <c r="AR332" i="1" s="1"/>
  <c r="AQ332" i="1" s="1"/>
  <c r="AP332" i="1" s="1"/>
  <c r="AO332" i="1" s="1"/>
  <c r="AN332" i="1" s="1"/>
  <c r="AM332" i="1" s="1"/>
  <c r="AL332" i="1" s="1"/>
  <c r="R339" i="1"/>
  <c r="AC339" i="1"/>
  <c r="I339" i="1"/>
  <c r="AF339" i="1"/>
  <c r="AH520" i="1"/>
  <c r="AA102" i="1"/>
  <c r="AD102" i="1" s="1"/>
  <c r="AD62" i="1"/>
  <c r="AE62" i="1"/>
  <c r="AE298" i="1"/>
  <c r="AD298" i="1"/>
  <c r="AE402" i="1"/>
  <c r="AD402" i="1"/>
  <c r="AE282" i="1"/>
  <c r="AD282" i="1"/>
  <c r="AD370" i="1"/>
  <c r="AE370" i="1"/>
  <c r="AE426" i="1"/>
  <c r="AD426" i="1"/>
  <c r="AJ284" i="1"/>
  <c r="AK284" i="1"/>
  <c r="AI284" i="1"/>
  <c r="AJ130" i="1"/>
  <c r="AK130" i="1"/>
  <c r="AI130" i="1"/>
  <c r="AJ499" i="1"/>
  <c r="AK499" i="1"/>
  <c r="AI499" i="1"/>
  <c r="AI155" i="1"/>
  <c r="AK155" i="1"/>
  <c r="AJ155" i="1"/>
  <c r="AJ344" i="1"/>
  <c r="AI344" i="1"/>
  <c r="AK344" i="1"/>
  <c r="BB55" i="1"/>
  <c r="BA55" i="1"/>
  <c r="AJ53" i="1"/>
  <c r="AI53" i="1"/>
  <c r="AK53" i="1"/>
  <c r="BA46" i="1"/>
  <c r="BB46" i="1"/>
  <c r="AJ153" i="1"/>
  <c r="AK153" i="1"/>
  <c r="AI153" i="1"/>
  <c r="BB71" i="1"/>
  <c r="BA71" i="1"/>
  <c r="AJ30" i="1"/>
  <c r="AI30" i="1"/>
  <c r="AK30" i="1"/>
  <c r="BB96" i="1"/>
  <c r="BA96" i="1"/>
  <c r="BB5" i="1"/>
  <c r="BA5" i="1"/>
  <c r="BA63" i="1"/>
  <c r="BB63" i="1"/>
  <c r="AI530" i="1"/>
  <c r="AJ530" i="1"/>
  <c r="AK530" i="1"/>
  <c r="BA59" i="1"/>
  <c r="BB59" i="1"/>
  <c r="AK287" i="1"/>
  <c r="AI287" i="1"/>
  <c r="AJ287" i="1"/>
  <c r="AJ503" i="1"/>
  <c r="AI503" i="1"/>
  <c r="AK503" i="1"/>
  <c r="AK343" i="1"/>
  <c r="AJ343" i="1"/>
  <c r="AI343" i="1"/>
  <c r="BB117" i="1"/>
  <c r="BA117" i="1"/>
  <c r="AK315" i="1"/>
  <c r="AI315" i="1"/>
  <c r="AJ315" i="1"/>
  <c r="BA58" i="1"/>
  <c r="BB58" i="1"/>
  <c r="BA67" i="1"/>
  <c r="BB67" i="1"/>
  <c r="AI249" i="1"/>
  <c r="AK249" i="1"/>
  <c r="AJ249" i="1"/>
  <c r="BB72" i="1"/>
  <c r="BA72" i="1"/>
  <c r="AI329" i="1"/>
  <c r="AK329" i="1"/>
  <c r="AJ329" i="1"/>
  <c r="AK196" i="1"/>
  <c r="AI196" i="1"/>
  <c r="AJ196" i="1"/>
  <c r="AJ214" i="1"/>
  <c r="AK214" i="1"/>
  <c r="AI214" i="1"/>
  <c r="AK294" i="1"/>
  <c r="AI294" i="1"/>
  <c r="AJ294" i="1"/>
  <c r="AJ326" i="1"/>
  <c r="AI326" i="1"/>
  <c r="AK326" i="1"/>
  <c r="AI410" i="1"/>
  <c r="AJ410" i="1"/>
  <c r="AK410" i="1"/>
  <c r="BA34" i="1"/>
  <c r="BB34" i="1"/>
  <c r="BB90" i="1"/>
  <c r="BA90" i="1"/>
  <c r="AK112" i="1"/>
  <c r="AJ112" i="1"/>
  <c r="AI112" i="1"/>
  <c r="AI411" i="1"/>
  <c r="AK411" i="1"/>
  <c r="AJ411" i="1"/>
  <c r="AK91" i="1"/>
  <c r="AI91" i="1"/>
  <c r="AJ91" i="1"/>
  <c r="BB74" i="1"/>
  <c r="BA74" i="1"/>
  <c r="AJ257" i="1"/>
  <c r="AI257" i="1"/>
  <c r="AK257" i="1"/>
  <c r="BB27" i="1"/>
  <c r="BA27" i="1"/>
  <c r="AI177" i="1"/>
  <c r="AJ177" i="1"/>
  <c r="AK177" i="1"/>
  <c r="BB104" i="1"/>
  <c r="BA104" i="1"/>
  <c r="AJ464" i="1"/>
  <c r="AK464" i="1"/>
  <c r="AI464" i="1"/>
  <c r="AK211" i="1"/>
  <c r="AI211" i="1"/>
  <c r="AJ211" i="1"/>
  <c r="AJ360" i="1"/>
  <c r="AI360" i="1"/>
  <c r="AK360" i="1"/>
  <c r="AJ382" i="1"/>
  <c r="AI382" i="1"/>
  <c r="AK382" i="1"/>
  <c r="BB40" i="1"/>
  <c r="BA40" i="1"/>
  <c r="BB33" i="1"/>
  <c r="BA33" i="1"/>
  <c r="AI114" i="1"/>
  <c r="AK114" i="1"/>
  <c r="AJ114" i="1"/>
  <c r="AI496" i="1"/>
  <c r="AK496" i="1"/>
  <c r="AJ496" i="1"/>
  <c r="AK40" i="1"/>
  <c r="AI40" i="1"/>
  <c r="AJ40" i="1"/>
  <c r="BA24" i="1"/>
  <c r="BB24" i="1"/>
  <c r="AJ319" i="1"/>
  <c r="AI319" i="1"/>
  <c r="AK319" i="1"/>
  <c r="AJ267" i="1"/>
  <c r="AK267" i="1"/>
  <c r="AI267" i="1"/>
  <c r="AI514" i="1"/>
  <c r="AJ514" i="1"/>
  <c r="AK514" i="1"/>
  <c r="AD74" i="1"/>
  <c r="I273" i="1"/>
  <c r="AF273" i="1"/>
  <c r="R273" i="1"/>
  <c r="AC273" i="1"/>
  <c r="AI208" i="1"/>
  <c r="AK208" i="1"/>
  <c r="AJ208" i="1"/>
  <c r="AC392" i="1"/>
  <c r="K392" i="1"/>
  <c r="AF392" i="1"/>
  <c r="R392" i="1"/>
  <c r="AT451" i="1"/>
  <c r="AS451" i="1" s="1"/>
  <c r="AR451" i="1" s="1"/>
  <c r="AQ451" i="1" s="1"/>
  <c r="AP451" i="1" s="1"/>
  <c r="AO451" i="1" s="1"/>
  <c r="AN451" i="1" s="1"/>
  <c r="AM451" i="1" s="1"/>
  <c r="AL451" i="1" s="1"/>
  <c r="AF180" i="1"/>
  <c r="AC180" i="1"/>
  <c r="I180" i="1"/>
  <c r="R180" i="1"/>
  <c r="AD184" i="1"/>
  <c r="AE184" i="1"/>
  <c r="AJ437" i="1"/>
  <c r="AI437" i="1"/>
  <c r="AK437" i="1"/>
  <c r="H85" i="1"/>
  <c r="AF85" i="1"/>
  <c r="R85" i="1"/>
  <c r="AC85" i="1"/>
  <c r="R103" i="1"/>
  <c r="H103" i="1"/>
  <c r="AC103" i="1"/>
  <c r="AF103" i="1"/>
  <c r="AJ516" i="1"/>
  <c r="AK516" i="1"/>
  <c r="AI516" i="1"/>
  <c r="AF31" i="1"/>
  <c r="H31" i="1"/>
  <c r="R31" i="1"/>
  <c r="AC31" i="1"/>
  <c r="AH89" i="1"/>
  <c r="AC208" i="1"/>
  <c r="R208" i="1"/>
  <c r="AF208" i="1"/>
  <c r="I208" i="1"/>
  <c r="AT304" i="1"/>
  <c r="AS304" i="1" s="1"/>
  <c r="AR304" i="1" s="1"/>
  <c r="AQ304" i="1" s="1"/>
  <c r="AP304" i="1" s="1"/>
  <c r="AO304" i="1" s="1"/>
  <c r="AN304" i="1" s="1"/>
  <c r="AM304" i="1" s="1"/>
  <c r="AL304" i="1" s="1"/>
  <c r="AK51" i="1"/>
  <c r="AI51" i="1"/>
  <c r="AJ51" i="1"/>
  <c r="AF451" i="1"/>
  <c r="K451" i="1"/>
  <c r="AC451" i="1"/>
  <c r="R451" i="1"/>
  <c r="AJ230" i="1"/>
  <c r="AI230" i="1"/>
  <c r="AK230" i="1"/>
  <c r="AF338" i="1"/>
  <c r="R338" i="1"/>
  <c r="AC338" i="1"/>
  <c r="K338" i="1"/>
  <c r="I152" i="1"/>
  <c r="AC152" i="1"/>
  <c r="AF152" i="1"/>
  <c r="R152" i="1"/>
  <c r="Z467" i="1"/>
  <c r="G467" i="1"/>
  <c r="AU467" i="1"/>
  <c r="AT31" i="1"/>
  <c r="AS31" i="1" s="1"/>
  <c r="AR31" i="1" s="1"/>
  <c r="AQ31" i="1" s="1"/>
  <c r="AP31" i="1" s="1"/>
  <c r="AO31" i="1" s="1"/>
  <c r="AN31" i="1" s="1"/>
  <c r="AM31" i="1" s="1"/>
  <c r="AL31" i="1" s="1"/>
  <c r="AT132" i="1"/>
  <c r="AS132" i="1" s="1"/>
  <c r="AR132" i="1" s="1"/>
  <c r="AQ132" i="1" s="1"/>
  <c r="AP132" i="1" s="1"/>
  <c r="AO132" i="1" s="1"/>
  <c r="AN132" i="1" s="1"/>
  <c r="AM132" i="1" s="1"/>
  <c r="AL132" i="1" s="1"/>
  <c r="AI180" i="1"/>
  <c r="AK180" i="1"/>
  <c r="AJ180" i="1"/>
  <c r="AK511" i="1"/>
  <c r="AI511" i="1"/>
  <c r="AJ511" i="1"/>
  <c r="AK269" i="1"/>
  <c r="AJ269" i="1"/>
  <c r="AI269" i="1"/>
  <c r="AK174" i="1"/>
  <c r="AJ174" i="1"/>
  <c r="AI174" i="1"/>
  <c r="AC230" i="1"/>
  <c r="I230" i="1"/>
  <c r="AF230" i="1"/>
  <c r="R230" i="1"/>
  <c r="AJ216" i="1"/>
  <c r="AI216" i="1"/>
  <c r="AK216" i="1"/>
  <c r="R437" i="1"/>
  <c r="AC437" i="1"/>
  <c r="K437" i="1"/>
  <c r="AF437" i="1"/>
  <c r="R375" i="1"/>
  <c r="AC375" i="1"/>
  <c r="K375" i="1"/>
  <c r="AF375" i="1"/>
  <c r="AJ275" i="1"/>
  <c r="AK275" i="1"/>
  <c r="AI275" i="1"/>
  <c r="I148" i="1"/>
  <c r="AC148" i="1"/>
  <c r="AF148" i="1"/>
  <c r="R148" i="1"/>
  <c r="I132" i="1"/>
  <c r="AC132" i="1"/>
  <c r="R132" i="1"/>
  <c r="AF132" i="1"/>
  <c r="AH474" i="1"/>
  <c r="AB474" i="1" s="1"/>
  <c r="AJ398" i="1"/>
  <c r="AI398" i="1"/>
  <c r="AK398" i="1"/>
  <c r="R304" i="1"/>
  <c r="AF304" i="1"/>
  <c r="I304" i="1"/>
  <c r="AC304" i="1"/>
  <c r="AF52" i="1"/>
  <c r="H52" i="1"/>
  <c r="AC52" i="1"/>
  <c r="R52" i="1"/>
  <c r="K417" i="1"/>
  <c r="R417" i="1"/>
  <c r="AC417" i="1"/>
  <c r="AF417" i="1"/>
  <c r="AJ148" i="1"/>
  <c r="AK148" i="1"/>
  <c r="AI148" i="1"/>
  <c r="AI428" i="1"/>
  <c r="AJ428" i="1"/>
  <c r="AK428" i="1"/>
  <c r="AT159" i="1"/>
  <c r="AS159" i="1" s="1"/>
  <c r="AR159" i="1" s="1"/>
  <c r="AQ159" i="1" s="1"/>
  <c r="AP159" i="1" s="1"/>
  <c r="AO159" i="1" s="1"/>
  <c r="AN159" i="1" s="1"/>
  <c r="AM159" i="1" s="1"/>
  <c r="AL159" i="1" s="1"/>
  <c r="AT368" i="1"/>
  <c r="AS368" i="1" s="1"/>
  <c r="AR368" i="1" s="1"/>
  <c r="AQ368" i="1" s="1"/>
  <c r="AP368" i="1" s="1"/>
  <c r="AO368" i="1" s="1"/>
  <c r="AN368" i="1" s="1"/>
  <c r="AM368" i="1" s="1"/>
  <c r="AL368" i="1" s="1"/>
  <c r="R523" i="1"/>
  <c r="AC523" i="1"/>
  <c r="K523" i="1"/>
  <c r="AF523" i="1"/>
  <c r="AT524" i="1"/>
  <c r="AS524" i="1" s="1"/>
  <c r="AR524" i="1" s="1"/>
  <c r="AQ524" i="1" s="1"/>
  <c r="AP524" i="1" s="1"/>
  <c r="AO524" i="1" s="1"/>
  <c r="AN524" i="1" s="1"/>
  <c r="AM524" i="1" s="1"/>
  <c r="AL524" i="1" s="1"/>
  <c r="AK340" i="1"/>
  <c r="AI340" i="1"/>
  <c r="AJ340" i="1"/>
  <c r="AH80" i="1"/>
  <c r="AT405" i="1"/>
  <c r="AS405" i="1" s="1"/>
  <c r="AR405" i="1" s="1"/>
  <c r="AQ405" i="1" s="1"/>
  <c r="AP405" i="1" s="1"/>
  <c r="AO405" i="1" s="1"/>
  <c r="AN405" i="1" s="1"/>
  <c r="AM405" i="1" s="1"/>
  <c r="AL405" i="1" s="1"/>
  <c r="AE466" i="1"/>
  <c r="AD466" i="1"/>
  <c r="AT395" i="1"/>
  <c r="AS395" i="1" s="1"/>
  <c r="AR395" i="1" s="1"/>
  <c r="AQ395" i="1" s="1"/>
  <c r="AP395" i="1" s="1"/>
  <c r="AO395" i="1" s="1"/>
  <c r="AN395" i="1" s="1"/>
  <c r="AM395" i="1" s="1"/>
  <c r="AL395" i="1" s="1"/>
  <c r="K398" i="1"/>
  <c r="AF398" i="1"/>
  <c r="R398" i="1"/>
  <c r="AC398" i="1"/>
  <c r="AJ52" i="1"/>
  <c r="AI52" i="1"/>
  <c r="AK52" i="1"/>
  <c r="AA385" i="1"/>
  <c r="AB385" i="1"/>
  <c r="AF174" i="1"/>
  <c r="I174" i="1"/>
  <c r="AC174" i="1"/>
  <c r="R174" i="1"/>
  <c r="AF428" i="1"/>
  <c r="R428" i="1"/>
  <c r="AC428" i="1"/>
  <c r="K428" i="1"/>
  <c r="AJ70" i="1"/>
  <c r="AI70" i="1"/>
  <c r="AK70" i="1"/>
  <c r="AF395" i="1"/>
  <c r="R395" i="1"/>
  <c r="AC395" i="1"/>
  <c r="K395" i="1"/>
  <c r="AF159" i="1"/>
  <c r="R159" i="1"/>
  <c r="I159" i="1"/>
  <c r="AC159" i="1"/>
  <c r="AI165" i="1"/>
  <c r="AJ165" i="1"/>
  <c r="AK165" i="1"/>
  <c r="AF527" i="1"/>
  <c r="R527" i="1"/>
  <c r="AC527" i="1"/>
  <c r="K527" i="1"/>
  <c r="AC340" i="1"/>
  <c r="K340" i="1"/>
  <c r="AF340" i="1"/>
  <c r="R340" i="1"/>
  <c r="AK120" i="1"/>
  <c r="AJ120" i="1"/>
  <c r="AI120" i="1"/>
  <c r="AC405" i="1"/>
  <c r="K405" i="1"/>
  <c r="R405" i="1"/>
  <c r="AF405" i="1"/>
  <c r="AK478" i="1"/>
  <c r="AJ478" i="1"/>
  <c r="AI478" i="1"/>
  <c r="AJ194" i="1"/>
  <c r="AI194" i="1"/>
  <c r="AK194" i="1"/>
  <c r="AI243" i="1"/>
  <c r="AJ243" i="1"/>
  <c r="AK243" i="1"/>
  <c r="AK498" i="1"/>
  <c r="AI498" i="1"/>
  <c r="AJ498" i="1"/>
  <c r="AC368" i="1"/>
  <c r="K368" i="1"/>
  <c r="AF368" i="1"/>
  <c r="R368" i="1"/>
  <c r="AC511" i="1"/>
  <c r="K511" i="1"/>
  <c r="AF511" i="1"/>
  <c r="R511" i="1"/>
  <c r="AJ421" i="1"/>
  <c r="AI421" i="1"/>
  <c r="AK421" i="1"/>
  <c r="AB440" i="1"/>
  <c r="AT183" i="1"/>
  <c r="AS183" i="1" s="1"/>
  <c r="AR183" i="1" s="1"/>
  <c r="AQ183" i="1" s="1"/>
  <c r="AP183" i="1" s="1"/>
  <c r="AO183" i="1" s="1"/>
  <c r="AN183" i="1" s="1"/>
  <c r="AM183" i="1" s="1"/>
  <c r="AL183" i="1" s="1"/>
  <c r="AC120" i="1"/>
  <c r="I120" i="1"/>
  <c r="R120" i="1"/>
  <c r="AF120" i="1"/>
  <c r="AH50" i="1"/>
  <c r="AA50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J77" i="1"/>
  <c r="AK77" i="1"/>
  <c r="AI77" i="1"/>
  <c r="AI168" i="1"/>
  <c r="AJ168" i="1"/>
  <c r="AK168" i="1"/>
  <c r="AH161" i="1"/>
  <c r="AT85" i="1"/>
  <c r="AS85" i="1" s="1"/>
  <c r="AR85" i="1" s="1"/>
  <c r="AQ85" i="1" s="1"/>
  <c r="AP85" i="1" s="1"/>
  <c r="AO85" i="1" s="1"/>
  <c r="AN85" i="1" s="1"/>
  <c r="AM85" i="1" s="1"/>
  <c r="AL85" i="1" s="1"/>
  <c r="AT103" i="1"/>
  <c r="AS103" i="1" s="1"/>
  <c r="AR103" i="1" s="1"/>
  <c r="AQ103" i="1" s="1"/>
  <c r="AP103" i="1" s="1"/>
  <c r="AO103" i="1" s="1"/>
  <c r="AN103" i="1" s="1"/>
  <c r="AM103" i="1" s="1"/>
  <c r="AL103" i="1" s="1"/>
  <c r="K421" i="1"/>
  <c r="AC421" i="1"/>
  <c r="AF421" i="1"/>
  <c r="R421" i="1"/>
  <c r="AF165" i="1"/>
  <c r="I165" i="1"/>
  <c r="AC165" i="1"/>
  <c r="R165" i="1"/>
  <c r="I183" i="1"/>
  <c r="AF183" i="1"/>
  <c r="R183" i="1"/>
  <c r="AC183" i="1"/>
  <c r="R216" i="1"/>
  <c r="AC216" i="1"/>
  <c r="AF216" i="1"/>
  <c r="I216" i="1"/>
  <c r="AE286" i="1"/>
  <c r="AD286" i="1"/>
  <c r="AE312" i="1"/>
  <c r="AD312" i="1"/>
  <c r="AH164" i="1"/>
  <c r="AT392" i="1"/>
  <c r="AS392" i="1" s="1"/>
  <c r="AR392" i="1" s="1"/>
  <c r="AQ392" i="1" s="1"/>
  <c r="AP392" i="1" s="1"/>
  <c r="AO392" i="1" s="1"/>
  <c r="AN392" i="1" s="1"/>
  <c r="AM392" i="1" s="1"/>
  <c r="AL392" i="1" s="1"/>
  <c r="AJ338" i="1"/>
  <c r="AI338" i="1"/>
  <c r="AK338" i="1"/>
  <c r="AH379" i="1"/>
  <c r="AT152" i="1"/>
  <c r="AS152" i="1" s="1"/>
  <c r="AR152" i="1" s="1"/>
  <c r="AQ152" i="1" s="1"/>
  <c r="AP152" i="1" s="1"/>
  <c r="AO152" i="1" s="1"/>
  <c r="AN152" i="1" s="1"/>
  <c r="AM152" i="1" s="1"/>
  <c r="AL152" i="1" s="1"/>
  <c r="AH58" i="1"/>
  <c r="AH417" i="1"/>
  <c r="AA417" i="1" s="1"/>
  <c r="AE417" i="1" s="1"/>
  <c r="AE252" i="1"/>
  <c r="AA434" i="1"/>
  <c r="AE434" i="1" s="1"/>
  <c r="AI483" i="1"/>
  <c r="AK483" i="1"/>
  <c r="AJ483" i="1"/>
  <c r="AI413" i="1"/>
  <c r="AK413" i="1"/>
  <c r="AJ413" i="1"/>
  <c r="AJ477" i="1"/>
  <c r="AI477" i="1"/>
  <c r="AK477" i="1"/>
  <c r="AJ484" i="1"/>
  <c r="AI484" i="1"/>
  <c r="AK484" i="1"/>
  <c r="AJ502" i="1"/>
  <c r="AI502" i="1"/>
  <c r="AK502" i="1"/>
  <c r="AI501" i="1"/>
  <c r="AJ501" i="1"/>
  <c r="AK501" i="1"/>
  <c r="AJ492" i="1"/>
  <c r="AI492" i="1"/>
  <c r="AK492" i="1"/>
  <c r="AF79" i="1"/>
  <c r="R79" i="1"/>
  <c r="AC79" i="1"/>
  <c r="H79" i="1"/>
  <c r="AE331" i="1"/>
  <c r="AD331" i="1"/>
  <c r="AE34" i="1"/>
  <c r="AD34" i="1"/>
  <c r="AD110" i="1"/>
  <c r="AE110" i="1"/>
  <c r="AT397" i="1"/>
  <c r="AS397" i="1" s="1"/>
  <c r="AR397" i="1" s="1"/>
  <c r="AQ397" i="1" s="1"/>
  <c r="AP397" i="1" s="1"/>
  <c r="AO397" i="1" s="1"/>
  <c r="AN397" i="1" s="1"/>
  <c r="AM397" i="1" s="1"/>
  <c r="AL397" i="1" s="1"/>
  <c r="AA107" i="1"/>
  <c r="AB107" i="1"/>
  <c r="R330" i="1"/>
  <c r="AC330" i="1"/>
  <c r="I330" i="1"/>
  <c r="AF330" i="1"/>
  <c r="AH59" i="1"/>
  <c r="AT473" i="1"/>
  <c r="AS473" i="1" s="1"/>
  <c r="AR473" i="1" s="1"/>
  <c r="AQ473" i="1" s="1"/>
  <c r="AP473" i="1" s="1"/>
  <c r="AO473" i="1" s="1"/>
  <c r="AN473" i="1" s="1"/>
  <c r="AM473" i="1" s="1"/>
  <c r="AL473" i="1" s="1"/>
  <c r="AT79" i="1"/>
  <c r="AS79" i="1" s="1"/>
  <c r="AR79" i="1" s="1"/>
  <c r="AQ79" i="1" s="1"/>
  <c r="AP79" i="1" s="1"/>
  <c r="AO79" i="1" s="1"/>
  <c r="AN79" i="1" s="1"/>
  <c r="AM79" i="1" s="1"/>
  <c r="AL79" i="1" s="1"/>
  <c r="K431" i="1"/>
  <c r="AF431" i="1"/>
  <c r="AC431" i="1"/>
  <c r="R431" i="1"/>
  <c r="AB246" i="1"/>
  <c r="AA246" i="1"/>
  <c r="R397" i="1"/>
  <c r="AF397" i="1"/>
  <c r="K397" i="1"/>
  <c r="AC397" i="1"/>
  <c r="AB137" i="1"/>
  <c r="AA137" i="1"/>
  <c r="AH495" i="1"/>
  <c r="AH438" i="1"/>
  <c r="AB166" i="1"/>
  <c r="AA166" i="1"/>
  <c r="AT431" i="1"/>
  <c r="AS431" i="1" s="1"/>
  <c r="AR431" i="1" s="1"/>
  <c r="AQ431" i="1" s="1"/>
  <c r="AP431" i="1" s="1"/>
  <c r="AO431" i="1" s="1"/>
  <c r="AN431" i="1" s="1"/>
  <c r="AM431" i="1" s="1"/>
  <c r="AL431" i="1" s="1"/>
  <c r="AA430" i="1"/>
  <c r="AB430" i="1"/>
  <c r="AD301" i="1"/>
  <c r="AE301" i="1"/>
  <c r="AH522" i="1"/>
  <c r="AA522" i="1" s="1"/>
  <c r="AE222" i="1"/>
  <c r="AD222" i="1"/>
  <c r="AE283" i="1"/>
  <c r="AD283" i="1"/>
  <c r="AD167" i="1"/>
  <c r="AE167" i="1"/>
  <c r="AA32" i="1"/>
  <c r="AB32" i="1"/>
  <c r="AA66" i="1"/>
  <c r="AB66" i="1"/>
  <c r="AD487" i="1"/>
  <c r="AE487" i="1"/>
  <c r="AB289" i="1"/>
  <c r="AA289" i="1"/>
  <c r="AA57" i="1"/>
  <c r="AB57" i="1"/>
  <c r="AH83" i="1"/>
  <c r="AH65" i="1"/>
  <c r="AE36" i="1"/>
  <c r="AD36" i="1"/>
  <c r="AE179" i="1"/>
  <c r="AD179" i="1"/>
  <c r="AD390" i="1"/>
  <c r="AD387" i="1"/>
  <c r="AE387" i="1"/>
  <c r="AD308" i="1"/>
  <c r="AE308" i="1"/>
  <c r="AA128" i="1"/>
  <c r="AB128" i="1"/>
  <c r="AE151" i="1"/>
  <c r="AD151" i="1"/>
  <c r="AH432" i="1"/>
  <c r="AD250" i="1"/>
  <c r="AE250" i="1"/>
  <c r="AE228" i="1"/>
  <c r="AD228" i="1"/>
  <c r="AD342" i="1"/>
  <c r="AE342" i="1"/>
  <c r="AT330" i="1"/>
  <c r="AS330" i="1" s="1"/>
  <c r="AR330" i="1" s="1"/>
  <c r="AQ330" i="1" s="1"/>
  <c r="AP330" i="1" s="1"/>
  <c r="AO330" i="1" s="1"/>
  <c r="AN330" i="1" s="1"/>
  <c r="AM330" i="1" s="1"/>
  <c r="AL330" i="1" s="1"/>
  <c r="AD221" i="1"/>
  <c r="AE221" i="1"/>
  <c r="AB462" i="1"/>
  <c r="AA462" i="1"/>
  <c r="AD443" i="1"/>
  <c r="AE443" i="1"/>
  <c r="AA458" i="1"/>
  <c r="AB458" i="1"/>
  <c r="AD45" i="1"/>
  <c r="AE45" i="1"/>
  <c r="AA469" i="1"/>
  <c r="AB469" i="1"/>
  <c r="AA170" i="1"/>
  <c r="AB170" i="1"/>
  <c r="AB126" i="1"/>
  <c r="AA126" i="1"/>
  <c r="K473" i="1"/>
  <c r="R473" i="1"/>
  <c r="AC473" i="1"/>
  <c r="AF473" i="1"/>
  <c r="AJ531" i="1"/>
  <c r="AK531" i="1"/>
  <c r="AI531" i="1"/>
  <c r="AJ512" i="1"/>
  <c r="AK512" i="1"/>
  <c r="AI512" i="1"/>
  <c r="AJ518" i="1"/>
  <c r="AK518" i="1"/>
  <c r="AI518" i="1"/>
  <c r="AJ527" i="1"/>
  <c r="AK527" i="1"/>
  <c r="AI527" i="1"/>
  <c r="AJ515" i="1"/>
  <c r="AK515" i="1"/>
  <c r="AI515" i="1"/>
  <c r="AJ521" i="1"/>
  <c r="AK521" i="1"/>
  <c r="AI521" i="1"/>
  <c r="AJ506" i="1"/>
  <c r="AK506" i="1"/>
  <c r="AI506" i="1"/>
  <c r="AJ529" i="1"/>
  <c r="AK529" i="1"/>
  <c r="AI529" i="1"/>
  <c r="AH509" i="1"/>
  <c r="AH513" i="1"/>
  <c r="C11" i="1"/>
  <c r="C12" i="1"/>
  <c r="O536" i="1" l="1"/>
  <c r="O538" i="1"/>
  <c r="O535" i="1"/>
  <c r="O537" i="1"/>
  <c r="O539" i="1"/>
  <c r="AD537" i="1"/>
  <c r="AE537" i="1"/>
  <c r="AD538" i="1"/>
  <c r="AE538" i="1"/>
  <c r="AE535" i="1"/>
  <c r="AD535" i="1"/>
  <c r="AE539" i="1"/>
  <c r="AD539" i="1"/>
  <c r="AE253" i="1"/>
  <c r="AA418" i="1"/>
  <c r="AA119" i="1"/>
  <c r="AD119" i="1" s="1"/>
  <c r="AH38" i="1"/>
  <c r="AA55" i="1"/>
  <c r="AB55" i="1"/>
  <c r="AA175" i="1"/>
  <c r="AB175" i="1"/>
  <c r="AZ70" i="1"/>
  <c r="AX70" i="1" s="1"/>
  <c r="AI197" i="1"/>
  <c r="AJ197" i="1"/>
  <c r="AK197" i="1"/>
  <c r="AB67" i="1"/>
  <c r="AA67" i="1"/>
  <c r="AE119" i="1"/>
  <c r="AA212" i="1"/>
  <c r="AD212" i="1" s="1"/>
  <c r="AA242" i="1"/>
  <c r="AD111" i="1"/>
  <c r="AD226" i="1"/>
  <c r="AD247" i="1"/>
  <c r="AA455" i="1"/>
  <c r="AE455" i="1" s="1"/>
  <c r="AA173" i="1"/>
  <c r="AE173" i="1" s="1"/>
  <c r="AD485" i="1"/>
  <c r="AE218" i="1"/>
  <c r="AB272" i="1"/>
  <c r="AB74" i="1"/>
  <c r="AA303" i="1"/>
  <c r="AE303" i="1" s="1"/>
  <c r="AA533" i="1"/>
  <c r="AZ24" i="1"/>
  <c r="AX24" i="1" s="1"/>
  <c r="AZ46" i="1"/>
  <c r="AX46" i="1" s="1"/>
  <c r="AH274" i="1"/>
  <c r="AB81" i="1"/>
  <c r="AH412" i="1"/>
  <c r="AB324" i="1"/>
  <c r="AA324" i="1"/>
  <c r="AH194" i="1"/>
  <c r="AB23" i="1"/>
  <c r="AZ80" i="1"/>
  <c r="AX80" i="1" s="1"/>
  <c r="AZ18" i="1"/>
  <c r="AX18" i="1" s="1"/>
  <c r="AD90" i="1"/>
  <c r="AJ465" i="1"/>
  <c r="AI465" i="1"/>
  <c r="AH465" i="1" s="1"/>
  <c r="AK465" i="1"/>
  <c r="AE88" i="1"/>
  <c r="AD88" i="1"/>
  <c r="AZ120" i="1"/>
  <c r="AX120" i="1" s="1"/>
  <c r="AA494" i="1"/>
  <c r="AB494" i="1"/>
  <c r="AA162" i="1"/>
  <c r="AB217" i="1"/>
  <c r="AA217" i="1"/>
  <c r="AA422" i="1"/>
  <c r="AD422" i="1" s="1"/>
  <c r="AH44" i="1"/>
  <c r="AB44" i="1" s="1"/>
  <c r="AH232" i="1"/>
  <c r="AB232" i="1" s="1"/>
  <c r="AH314" i="1"/>
  <c r="AB156" i="1"/>
  <c r="AE481" i="1"/>
  <c r="AH416" i="1"/>
  <c r="AA416" i="1" s="1"/>
  <c r="AB38" i="1"/>
  <c r="AA38" i="1"/>
  <c r="AH35" i="1"/>
  <c r="AB35" i="1" s="1"/>
  <c r="AH463" i="1"/>
  <c r="AA463" i="1" s="1"/>
  <c r="AZ19" i="1"/>
  <c r="AX19" i="1" s="1"/>
  <c r="AH25" i="1"/>
  <c r="AB377" i="1"/>
  <c r="AA534" i="1"/>
  <c r="AD534" i="1" s="1"/>
  <c r="AZ119" i="1"/>
  <c r="AX119" i="1" s="1"/>
  <c r="AB90" i="1"/>
  <c r="AB481" i="1"/>
  <c r="AB255" i="1"/>
  <c r="AA255" i="1"/>
  <c r="AZ127" i="1"/>
  <c r="AX127" i="1" s="1"/>
  <c r="AA271" i="1"/>
  <c r="AD271" i="1" s="1"/>
  <c r="AB160" i="1"/>
  <c r="AA160" i="1"/>
  <c r="AA404" i="1"/>
  <c r="AB404" i="1"/>
  <c r="AH428" i="1"/>
  <c r="AA428" i="1" s="1"/>
  <c r="AE428" i="1" s="1"/>
  <c r="AB39" i="1"/>
  <c r="AZ32" i="1"/>
  <c r="AX32" i="1" s="1"/>
  <c r="AZ97" i="1"/>
  <c r="AX97" i="1" s="1"/>
  <c r="AZ118" i="1"/>
  <c r="AX118" i="1" s="1"/>
  <c r="AZ13" i="1"/>
  <c r="AX13" i="1" s="1"/>
  <c r="AZ109" i="1"/>
  <c r="AX109" i="1" s="1"/>
  <c r="AB485" i="1"/>
  <c r="AZ108" i="1"/>
  <c r="AX108" i="1" s="1"/>
  <c r="AZ88" i="1"/>
  <c r="AX88" i="1" s="1"/>
  <c r="AZ116" i="1"/>
  <c r="AX116" i="1" s="1"/>
  <c r="AZ61" i="1"/>
  <c r="AX61" i="1" s="1"/>
  <c r="AB253" i="1"/>
  <c r="AA371" i="1"/>
  <c r="AB371" i="1"/>
  <c r="AA446" i="1"/>
  <c r="AB446" i="1"/>
  <c r="AH471" i="1"/>
  <c r="AB429" i="1"/>
  <c r="AA429" i="1"/>
  <c r="AH482" i="1"/>
  <c r="AH388" i="1"/>
  <c r="AB362" i="1"/>
  <c r="AA28" i="1"/>
  <c r="AD28" i="1" s="1"/>
  <c r="AB202" i="1"/>
  <c r="AA202" i="1"/>
  <c r="AB235" i="1"/>
  <c r="AA235" i="1"/>
  <c r="AH340" i="1"/>
  <c r="AB340" i="1" s="1"/>
  <c r="AE359" i="1"/>
  <c r="AZ42" i="1"/>
  <c r="AX42" i="1" s="1"/>
  <c r="AH441" i="1"/>
  <c r="AB441" i="1" s="1"/>
  <c r="AH327" i="1"/>
  <c r="AE169" i="1"/>
  <c r="AD169" i="1"/>
  <c r="AZ47" i="1"/>
  <c r="AX47" i="1" s="1"/>
  <c r="AJ461" i="1"/>
  <c r="AI461" i="1"/>
  <c r="AK461" i="1"/>
  <c r="AH319" i="1"/>
  <c r="AZ72" i="1"/>
  <c r="AX72" i="1" s="1"/>
  <c r="AZ58" i="1"/>
  <c r="AX58" i="1" s="1"/>
  <c r="AZ96" i="1"/>
  <c r="AX96" i="1" s="1"/>
  <c r="AB181" i="1"/>
  <c r="AA333" i="1"/>
  <c r="AE333" i="1" s="1"/>
  <c r="AB420" i="1"/>
  <c r="AB279" i="1"/>
  <c r="AA279" i="1"/>
  <c r="AB69" i="1"/>
  <c r="AA69" i="1"/>
  <c r="AB117" i="1"/>
  <c r="AA117" i="1"/>
  <c r="AA311" i="1"/>
  <c r="AB311" i="1"/>
  <c r="AB245" i="1"/>
  <c r="AA146" i="1"/>
  <c r="AH425" i="1"/>
  <c r="AB425" i="1" s="1"/>
  <c r="AZ99" i="1"/>
  <c r="AX99" i="1" s="1"/>
  <c r="AA231" i="1"/>
  <c r="AB231" i="1"/>
  <c r="AZ6" i="1"/>
  <c r="AX6" i="1" s="1"/>
  <c r="AH82" i="1"/>
  <c r="AA82" i="1" s="1"/>
  <c r="AH174" i="1"/>
  <c r="AA174" i="1" s="1"/>
  <c r="AE174" i="1" s="1"/>
  <c r="AE245" i="1"/>
  <c r="AA316" i="1"/>
  <c r="AZ26" i="1"/>
  <c r="AX26" i="1" s="1"/>
  <c r="AZ4" i="1"/>
  <c r="AX4" i="1" s="1"/>
  <c r="AZ15" i="1"/>
  <c r="AX15" i="1" s="1"/>
  <c r="AZ8" i="1"/>
  <c r="AX8" i="1" s="1"/>
  <c r="AA198" i="1"/>
  <c r="AB198" i="1"/>
  <c r="AH256" i="1"/>
  <c r="AA290" i="1"/>
  <c r="AB290" i="1"/>
  <c r="AA29" i="1"/>
  <c r="AB29" i="1"/>
  <c r="AH203" i="1"/>
  <c r="AZ66" i="1"/>
  <c r="AX66" i="1" s="1"/>
  <c r="AI297" i="1"/>
  <c r="AK297" i="1"/>
  <c r="AJ297" i="1"/>
  <c r="AE420" i="1"/>
  <c r="AB265" i="1"/>
  <c r="AZ20" i="1"/>
  <c r="AX20" i="1" s="1"/>
  <c r="AZ100" i="1"/>
  <c r="AX100" i="1" s="1"/>
  <c r="AA372" i="1"/>
  <c r="AB372" i="1"/>
  <c r="AA460" i="1"/>
  <c r="AB460" i="1"/>
  <c r="AB416" i="1"/>
  <c r="AA408" i="1"/>
  <c r="AB408" i="1"/>
  <c r="AH209" i="1"/>
  <c r="AA209" i="1" s="1"/>
  <c r="AH433" i="1"/>
  <c r="AB433" i="1" s="1"/>
  <c r="AH444" i="1"/>
  <c r="AB444" i="1" s="1"/>
  <c r="AZ38" i="1"/>
  <c r="AX38" i="1" s="1"/>
  <c r="AH320" i="1"/>
  <c r="AA320" i="1" s="1"/>
  <c r="AA140" i="1"/>
  <c r="AB140" i="1"/>
  <c r="AB258" i="1"/>
  <c r="AA258" i="1"/>
  <c r="AH238" i="1"/>
  <c r="AZ54" i="1"/>
  <c r="AX54" i="1" s="1"/>
  <c r="AA354" i="1"/>
  <c r="AE354" i="1" s="1"/>
  <c r="AE96" i="1"/>
  <c r="AB187" i="1"/>
  <c r="AD187" i="1"/>
  <c r="AB355" i="1"/>
  <c r="AE414" i="1"/>
  <c r="AE212" i="1"/>
  <c r="AE355" i="1"/>
  <c r="AE346" i="1"/>
  <c r="AB476" i="1"/>
  <c r="AA472" i="1"/>
  <c r="AE422" i="1"/>
  <c r="AA42" i="1"/>
  <c r="AE42" i="1" s="1"/>
  <c r="AA108" i="1"/>
  <c r="AD108" i="1" s="1"/>
  <c r="O534" i="1"/>
  <c r="AE401" i="1"/>
  <c r="AB493" i="1"/>
  <c r="AA60" i="1"/>
  <c r="AD60" i="1" s="1"/>
  <c r="AA86" i="1"/>
  <c r="AE86" i="1" s="1"/>
  <c r="AE133" i="1"/>
  <c r="AD242" i="1"/>
  <c r="AE242" i="1"/>
  <c r="AB133" i="1"/>
  <c r="O533" i="1"/>
  <c r="AE533" i="1"/>
  <c r="AD533" i="1"/>
  <c r="AD181" i="1"/>
  <c r="AE181" i="1"/>
  <c r="AA234" i="1"/>
  <c r="AA143" i="1"/>
  <c r="AE143" i="1" s="1"/>
  <c r="AB436" i="1"/>
  <c r="AA525" i="1"/>
  <c r="AE525" i="1" s="1"/>
  <c r="AE227" i="1"/>
  <c r="AD72" i="1"/>
  <c r="AA448" i="1"/>
  <c r="AD448" i="1" s="1"/>
  <c r="AB207" i="1"/>
  <c r="AE138" i="1"/>
  <c r="AH514" i="1"/>
  <c r="AB514" i="1" s="1"/>
  <c r="AH196" i="1"/>
  <c r="AA196" i="1" s="1"/>
  <c r="AH530" i="1"/>
  <c r="AA530" i="1" s="1"/>
  <c r="AE530" i="1" s="1"/>
  <c r="AH98" i="1"/>
  <c r="AB98" i="1" s="1"/>
  <c r="AH357" i="1"/>
  <c r="AA357" i="1" s="1"/>
  <c r="AH99" i="1"/>
  <c r="AA99" i="1" s="1"/>
  <c r="AB293" i="1"/>
  <c r="AA293" i="1"/>
  <c r="AA427" i="1"/>
  <c r="AB427" i="1"/>
  <c r="AA123" i="1"/>
  <c r="AB123" i="1"/>
  <c r="AB147" i="1"/>
  <c r="AA147" i="1"/>
  <c r="AH268" i="1"/>
  <c r="AH142" i="1"/>
  <c r="AA142" i="1" s="1"/>
  <c r="AB453" i="1"/>
  <c r="AA453" i="1"/>
  <c r="AA22" i="1"/>
  <c r="AB22" i="1"/>
  <c r="AA93" i="1"/>
  <c r="AE93" i="1" s="1"/>
  <c r="AB510" i="1"/>
  <c r="AA510" i="1"/>
  <c r="AB220" i="1"/>
  <c r="AA220" i="1"/>
  <c r="AB376" i="1"/>
  <c r="AA376" i="1"/>
  <c r="AB200" i="1"/>
  <c r="AA200" i="1"/>
  <c r="AB37" i="1"/>
  <c r="AA37" i="1"/>
  <c r="AB33" i="1"/>
  <c r="AA33" i="1"/>
  <c r="AH211" i="1"/>
  <c r="AB211" i="1" s="1"/>
  <c r="AH410" i="1"/>
  <c r="AB410" i="1" s="1"/>
  <c r="AH47" i="1"/>
  <c r="AB47" i="1" s="1"/>
  <c r="AH223" i="1"/>
  <c r="AA223" i="1" s="1"/>
  <c r="AH116" i="1"/>
  <c r="AA116" i="1" s="1"/>
  <c r="AH341" i="1"/>
  <c r="AB341" i="1" s="1"/>
  <c r="AH121" i="1"/>
  <c r="AB121" i="1" s="1"/>
  <c r="AH129" i="1"/>
  <c r="AB129" i="1" s="1"/>
  <c r="AB95" i="1"/>
  <c r="AA95" i="1"/>
  <c r="AH421" i="1"/>
  <c r="AB421" i="1" s="1"/>
  <c r="AH435" i="1"/>
  <c r="AB435" i="1" s="1"/>
  <c r="AH519" i="1"/>
  <c r="AB519" i="1" s="1"/>
  <c r="AH190" i="1"/>
  <c r="AB190" i="1" s="1"/>
  <c r="AB490" i="1"/>
  <c r="AA490" i="1"/>
  <c r="O525" i="1"/>
  <c r="AE162" i="1"/>
  <c r="AD162" i="1"/>
  <c r="AE277" i="1"/>
  <c r="AE394" i="1"/>
  <c r="AA195" i="1"/>
  <c r="AE195" i="1" s="1"/>
  <c r="AB454" i="1"/>
  <c r="O532" i="1"/>
  <c r="AA532" i="1"/>
  <c r="AB532" i="1"/>
  <c r="AE199" i="1"/>
  <c r="AA445" i="1"/>
  <c r="AB199" i="1"/>
  <c r="AD113" i="1"/>
  <c r="AE113" i="1"/>
  <c r="AB526" i="1"/>
  <c r="AB276" i="1"/>
  <c r="AD276" i="1"/>
  <c r="AE276" i="1"/>
  <c r="AK528" i="1"/>
  <c r="AI528" i="1"/>
  <c r="AJ528" i="1"/>
  <c r="AI337" i="1"/>
  <c r="AK337" i="1"/>
  <c r="AJ337" i="1"/>
  <c r="AK68" i="1"/>
  <c r="AI68" i="1"/>
  <c r="AJ68" i="1"/>
  <c r="AI109" i="1"/>
  <c r="AK109" i="1"/>
  <c r="AJ109" i="1"/>
  <c r="AB403" i="1"/>
  <c r="AA403" i="1"/>
  <c r="AA406" i="1"/>
  <c r="AB406" i="1"/>
  <c r="AB415" i="1"/>
  <c r="AA415" i="1"/>
  <c r="AA122" i="1"/>
  <c r="AB122" i="1"/>
  <c r="AB347" i="1"/>
  <c r="AA347" i="1"/>
  <c r="AA144" i="1"/>
  <c r="AB144" i="1"/>
  <c r="AA201" i="1"/>
  <c r="AB201" i="1"/>
  <c r="AD303" i="1"/>
  <c r="AB393" i="1"/>
  <c r="AA393" i="1"/>
  <c r="AH478" i="1"/>
  <c r="AB478" i="1" s="1"/>
  <c r="AH267" i="1"/>
  <c r="AB267" i="1" s="1"/>
  <c r="AH114" i="1"/>
  <c r="AB114" i="1" s="1"/>
  <c r="AH249" i="1"/>
  <c r="AB249" i="1" s="1"/>
  <c r="AZ117" i="1"/>
  <c r="AX117" i="1" s="1"/>
  <c r="AH155" i="1"/>
  <c r="AA155" i="1" s="1"/>
  <c r="AH130" i="1"/>
  <c r="AB130" i="1" s="1"/>
  <c r="AH479" i="1"/>
  <c r="AA479" i="1" s="1"/>
  <c r="AA24" i="1"/>
  <c r="AB24" i="1"/>
  <c r="AA383" i="1"/>
  <c r="AB383" i="1"/>
  <c r="AB101" i="1"/>
  <c r="AA101" i="1"/>
  <c r="AA139" i="1"/>
  <c r="AB139" i="1"/>
  <c r="AB188" i="1"/>
  <c r="AA188" i="1"/>
  <c r="AZ60" i="1"/>
  <c r="AX60" i="1" s="1"/>
  <c r="AB141" i="1"/>
  <c r="AA141" i="1"/>
  <c r="AA210" i="1"/>
  <c r="AB210" i="1"/>
  <c r="AE265" i="1"/>
  <c r="AD265" i="1"/>
  <c r="AA380" i="1"/>
  <c r="AB380" i="1"/>
  <c r="AB176" i="1"/>
  <c r="AA176" i="1"/>
  <c r="AA63" i="1"/>
  <c r="AB63" i="1"/>
  <c r="AB118" i="1"/>
  <c r="AA118" i="1"/>
  <c r="AZ77" i="1"/>
  <c r="AX77" i="1" s="1"/>
  <c r="AZ86" i="1"/>
  <c r="AX86" i="1" s="1"/>
  <c r="AH447" i="1"/>
  <c r="AH317" i="1"/>
  <c r="AZ73" i="1"/>
  <c r="AX73" i="1" s="1"/>
  <c r="AZ81" i="1"/>
  <c r="AX81" i="1" s="1"/>
  <c r="AE436" i="1"/>
  <c r="AD436" i="1"/>
  <c r="AZ76" i="1"/>
  <c r="AX76" i="1" s="1"/>
  <c r="AH306" i="1"/>
  <c r="AZ53" i="1"/>
  <c r="AX53" i="1" s="1"/>
  <c r="AA27" i="1"/>
  <c r="AB27" i="1"/>
  <c r="AZ33" i="1"/>
  <c r="AX33" i="1" s="1"/>
  <c r="AZ104" i="1"/>
  <c r="AX104" i="1" s="1"/>
  <c r="AH257" i="1"/>
  <c r="AB257" i="1" s="1"/>
  <c r="AZ71" i="1"/>
  <c r="AX71" i="1" s="1"/>
  <c r="AH53" i="1"/>
  <c r="AA53" i="1" s="1"/>
  <c r="AH457" i="1"/>
  <c r="AB457" i="1" s="1"/>
  <c r="AH244" i="1"/>
  <c r="AB449" i="1"/>
  <c r="AA449" i="1"/>
  <c r="AA213" i="1"/>
  <c r="AB213" i="1"/>
  <c r="AA367" i="1"/>
  <c r="AB367" i="1"/>
  <c r="AB134" i="1"/>
  <c r="AA134" i="1"/>
  <c r="AB105" i="1"/>
  <c r="AA105" i="1"/>
  <c r="AB409" i="1"/>
  <c r="AA409" i="1"/>
  <c r="AH374" i="1"/>
  <c r="AH61" i="1"/>
  <c r="AA280" i="1"/>
  <c r="AB280" i="1"/>
  <c r="AB259" i="1"/>
  <c r="AA259" i="1"/>
  <c r="AB468" i="1"/>
  <c r="AA468" i="1"/>
  <c r="AB318" i="1"/>
  <c r="AA318" i="1"/>
  <c r="AH459" i="1"/>
  <c r="AZ98" i="1"/>
  <c r="AX98" i="1" s="1"/>
  <c r="AB386" i="1"/>
  <c r="AA386" i="1"/>
  <c r="AZ102" i="1"/>
  <c r="AX102" i="1" s="1"/>
  <c r="AH41" i="1"/>
  <c r="AD94" i="1"/>
  <c r="AE94" i="1"/>
  <c r="AH356" i="1"/>
  <c r="AD475" i="1"/>
  <c r="AE475" i="1"/>
  <c r="AA49" i="1"/>
  <c r="AB49" i="1"/>
  <c r="AA224" i="1"/>
  <c r="AB224" i="1"/>
  <c r="AA474" i="1"/>
  <c r="AE474" i="1" s="1"/>
  <c r="AB375" i="1"/>
  <c r="AA263" i="1"/>
  <c r="AB263" i="1"/>
  <c r="AB423" i="1"/>
  <c r="AA423" i="1"/>
  <c r="AA505" i="1"/>
  <c r="AB505" i="1"/>
  <c r="AB248" i="1"/>
  <c r="AA248" i="1"/>
  <c r="AB124" i="1"/>
  <c r="AA124" i="1"/>
  <c r="AB325" i="1"/>
  <c r="AA325" i="1"/>
  <c r="AA442" i="1"/>
  <c r="AB442" i="1"/>
  <c r="AA241" i="1"/>
  <c r="AB241" i="1"/>
  <c r="AA313" i="1"/>
  <c r="AB313" i="1"/>
  <c r="AB191" i="1"/>
  <c r="AA191" i="1"/>
  <c r="AE285" i="1"/>
  <c r="AD285" i="1"/>
  <c r="AD333" i="1"/>
  <c r="AB381" i="1"/>
  <c r="AA381" i="1"/>
  <c r="AA206" i="1"/>
  <c r="AB206" i="1"/>
  <c r="AA204" i="1"/>
  <c r="AB204" i="1"/>
  <c r="AH56" i="1"/>
  <c r="AB56" i="1" s="1"/>
  <c r="AH322" i="1"/>
  <c r="AA322" i="1" s="1"/>
  <c r="AB233" i="1"/>
  <c r="AA233" i="1"/>
  <c r="AE23" i="1"/>
  <c r="AD23" i="1"/>
  <c r="AA369" i="1"/>
  <c r="AB369" i="1"/>
  <c r="AD39" i="1"/>
  <c r="AE39" i="1"/>
  <c r="AH264" i="1"/>
  <c r="AA309" i="1"/>
  <c r="AB309" i="1"/>
  <c r="AB352" i="1"/>
  <c r="AA352" i="1"/>
  <c r="AB163" i="1"/>
  <c r="AA163" i="1"/>
  <c r="AA115" i="1"/>
  <c r="AB115" i="1"/>
  <c r="AZ78" i="1"/>
  <c r="AX78" i="1" s="1"/>
  <c r="AA300" i="1"/>
  <c r="AB300" i="1"/>
  <c r="AE351" i="1"/>
  <c r="AD351" i="1"/>
  <c r="AA64" i="1"/>
  <c r="AB64" i="1"/>
  <c r="AB21" i="1"/>
  <c r="AA21" i="1"/>
  <c r="AE362" i="1"/>
  <c r="AD362" i="1"/>
  <c r="AA452" i="1"/>
  <c r="AB452" i="1"/>
  <c r="AB349" i="1"/>
  <c r="AA349" i="1"/>
  <c r="AD156" i="1"/>
  <c r="AE156" i="1"/>
  <c r="AB136" i="1"/>
  <c r="AA136" i="1"/>
  <c r="AB489" i="1"/>
  <c r="AA489" i="1"/>
  <c r="AB150" i="1"/>
  <c r="AA150" i="1"/>
  <c r="AA334" i="1"/>
  <c r="AB334" i="1"/>
  <c r="AA261" i="1"/>
  <c r="AB261" i="1"/>
  <c r="AE239" i="1"/>
  <c r="AD239" i="1"/>
  <c r="AZ14" i="1"/>
  <c r="AX14" i="1" s="1"/>
  <c r="AZ114" i="1"/>
  <c r="AX114" i="1" s="1"/>
  <c r="AD143" i="1"/>
  <c r="AZ3" i="1"/>
  <c r="AX3" i="1" s="1"/>
  <c r="AH125" i="1"/>
  <c r="AH189" i="1"/>
  <c r="AZ123" i="1"/>
  <c r="AX123" i="1" s="1"/>
  <c r="AZ91" i="1"/>
  <c r="AX91" i="1" s="1"/>
  <c r="AZ31" i="1"/>
  <c r="AX31" i="1" s="1"/>
  <c r="AB50" i="1"/>
  <c r="AH52" i="1"/>
  <c r="AA52" i="1" s="1"/>
  <c r="AD52" i="1" s="1"/>
  <c r="AH437" i="1"/>
  <c r="AA437" i="1" s="1"/>
  <c r="AE437" i="1" s="1"/>
  <c r="AA295" i="1"/>
  <c r="AB295" i="1"/>
  <c r="AA205" i="1"/>
  <c r="AB205" i="1"/>
  <c r="AH391" i="1"/>
  <c r="AZ75" i="1"/>
  <c r="AX75" i="1" s="1"/>
  <c r="AH291" i="1"/>
  <c r="AB46" i="1"/>
  <c r="AA46" i="1"/>
  <c r="AB412" i="1"/>
  <c r="AA412" i="1"/>
  <c r="AH384" i="1"/>
  <c r="AD146" i="1"/>
  <c r="AE146" i="1"/>
  <c r="AB97" i="1"/>
  <c r="AA97" i="1"/>
  <c r="AA171" i="1"/>
  <c r="AB171" i="1"/>
  <c r="AA225" i="1"/>
  <c r="AB225" i="1"/>
  <c r="AH178" i="1"/>
  <c r="AH419" i="1"/>
  <c r="AE84" i="1"/>
  <c r="AD84" i="1"/>
  <c r="AD81" i="1"/>
  <c r="AE81" i="1"/>
  <c r="AH186" i="1"/>
  <c r="AZ17" i="1"/>
  <c r="AX17" i="1" s="1"/>
  <c r="AH237" i="1"/>
  <c r="AH78" i="1"/>
  <c r="AD75" i="1"/>
  <c r="AE75" i="1"/>
  <c r="AB296" i="1"/>
  <c r="AA296" i="1"/>
  <c r="AZ115" i="1"/>
  <c r="AX115" i="1" s="1"/>
  <c r="AH399" i="1"/>
  <c r="AA399" i="1" s="1"/>
  <c r="AH365" i="1"/>
  <c r="AA365" i="1" s="1"/>
  <c r="AA310" i="1"/>
  <c r="AB310" i="1"/>
  <c r="AB507" i="1"/>
  <c r="AA507" i="1"/>
  <c r="AB508" i="1"/>
  <c r="AA508" i="1"/>
  <c r="AA260" i="1"/>
  <c r="AB260" i="1"/>
  <c r="AB43" i="1"/>
  <c r="AA43" i="1"/>
  <c r="AA373" i="1"/>
  <c r="AB373" i="1"/>
  <c r="AB149" i="1"/>
  <c r="AA149" i="1"/>
  <c r="AA254" i="1"/>
  <c r="AB254" i="1"/>
  <c r="AH400" i="1"/>
  <c r="AE316" i="1"/>
  <c r="AD316" i="1"/>
  <c r="AD272" i="1"/>
  <c r="AE272" i="1"/>
  <c r="AA182" i="1"/>
  <c r="AB182" i="1"/>
  <c r="AA364" i="1"/>
  <c r="AB364" i="1"/>
  <c r="AE358" i="1"/>
  <c r="AD358" i="1"/>
  <c r="AZ126" i="1"/>
  <c r="AX126" i="1" s="1"/>
  <c r="AA345" i="1"/>
  <c r="AB350" i="1"/>
  <c r="AA350" i="1"/>
  <c r="AZ43" i="1"/>
  <c r="AX43" i="1" s="1"/>
  <c r="AB486" i="1"/>
  <c r="AD434" i="1"/>
  <c r="AE102" i="1"/>
  <c r="AJ328" i="1"/>
  <c r="AI328" i="1"/>
  <c r="AK328" i="1"/>
  <c r="AJ127" i="1"/>
  <c r="AK127" i="1"/>
  <c r="AI127" i="1"/>
  <c r="AK439" i="1"/>
  <c r="AJ439" i="1"/>
  <c r="AI439" i="1"/>
  <c r="AJ240" i="1"/>
  <c r="AK240" i="1"/>
  <c r="AI240" i="1"/>
  <c r="AJ307" i="1"/>
  <c r="AK307" i="1"/>
  <c r="AI307" i="1"/>
  <c r="AJ87" i="1"/>
  <c r="AK87" i="1"/>
  <c r="AI87" i="1"/>
  <c r="AK26" i="1"/>
  <c r="AJ26" i="1"/>
  <c r="AI26" i="1"/>
  <c r="AK266" i="1"/>
  <c r="AJ266" i="1"/>
  <c r="AI266" i="1"/>
  <c r="AK262" i="1"/>
  <c r="AJ262" i="1"/>
  <c r="AI262" i="1"/>
  <c r="AH398" i="1"/>
  <c r="AB398" i="1" s="1"/>
  <c r="AH450" i="1"/>
  <c r="AA100" i="1"/>
  <c r="AB100" i="1"/>
  <c r="AK270" i="1"/>
  <c r="AI270" i="1"/>
  <c r="AJ270" i="1"/>
  <c r="AA396" i="1"/>
  <c r="AB396" i="1"/>
  <c r="AH456" i="1"/>
  <c r="AH523" i="1"/>
  <c r="AH104" i="1"/>
  <c r="AK332" i="1"/>
  <c r="AJ332" i="1"/>
  <c r="AI332" i="1"/>
  <c r="AJ48" i="1"/>
  <c r="AI48" i="1"/>
  <c r="AK48" i="1"/>
  <c r="AA497" i="1"/>
  <c r="AB497" i="1"/>
  <c r="AH157" i="1"/>
  <c r="AB209" i="1"/>
  <c r="AH165" i="1"/>
  <c r="AA363" i="1"/>
  <c r="AB363" i="1"/>
  <c r="AB229" i="1"/>
  <c r="AA229" i="1"/>
  <c r="AH413" i="1"/>
  <c r="AB413" i="1" s="1"/>
  <c r="AH168" i="1"/>
  <c r="AB168" i="1" s="1"/>
  <c r="AA340" i="1"/>
  <c r="AD340" i="1" s="1"/>
  <c r="AH275" i="1"/>
  <c r="AB275" i="1" s="1"/>
  <c r="AB323" i="1"/>
  <c r="AA323" i="1"/>
  <c r="AA215" i="1"/>
  <c r="AB215" i="1"/>
  <c r="AH54" i="1"/>
  <c r="AA407" i="1"/>
  <c r="AB407" i="1"/>
  <c r="AH484" i="1"/>
  <c r="AA484" i="1" s="1"/>
  <c r="AH77" i="1"/>
  <c r="AA77" i="1" s="1"/>
  <c r="AH269" i="1"/>
  <c r="AA269" i="1" s="1"/>
  <c r="AH496" i="1"/>
  <c r="AA496" i="1" s="1"/>
  <c r="AH214" i="1"/>
  <c r="AB214" i="1" s="1"/>
  <c r="AH153" i="1"/>
  <c r="AB153" i="1" s="1"/>
  <c r="AH499" i="1"/>
  <c r="AB499" i="1" s="1"/>
  <c r="AH284" i="1"/>
  <c r="AA284" i="1" s="1"/>
  <c r="AA192" i="1"/>
  <c r="AB192" i="1"/>
  <c r="AA76" i="1"/>
  <c r="AB76" i="1"/>
  <c r="AH135" i="1"/>
  <c r="AH321" i="1"/>
  <c r="AH292" i="1"/>
  <c r="AA172" i="1"/>
  <c r="AB172" i="1"/>
  <c r="AB82" i="1"/>
  <c r="AH219" i="1"/>
  <c r="AH348" i="1"/>
  <c r="AA500" i="1"/>
  <c r="AB500" i="1"/>
  <c r="AH288" i="1"/>
  <c r="AA131" i="1"/>
  <c r="AB131" i="1"/>
  <c r="AB274" i="1"/>
  <c r="AA274" i="1"/>
  <c r="AA366" i="1"/>
  <c r="AB366" i="1"/>
  <c r="AA232" i="1"/>
  <c r="AB314" i="1"/>
  <c r="AA314" i="1"/>
  <c r="AH51" i="1"/>
  <c r="AB51" i="1" s="1"/>
  <c r="AD207" i="1"/>
  <c r="AE207" i="1"/>
  <c r="AA193" i="1"/>
  <c r="AB193" i="1"/>
  <c r="AB336" i="1"/>
  <c r="AA336" i="1"/>
  <c r="AJ281" i="1"/>
  <c r="AK281" i="1"/>
  <c r="AI281" i="1"/>
  <c r="AD488" i="1"/>
  <c r="AE488" i="1"/>
  <c r="AE302" i="1"/>
  <c r="AD302" i="1"/>
  <c r="AB353" i="1"/>
  <c r="AA353" i="1"/>
  <c r="AH501" i="1"/>
  <c r="AA501" i="1" s="1"/>
  <c r="AH477" i="1"/>
  <c r="AA477" i="1" s="1"/>
  <c r="AH230" i="1"/>
  <c r="AA230" i="1" s="1"/>
  <c r="AH516" i="1"/>
  <c r="AB516" i="1" s="1"/>
  <c r="AB305" i="1"/>
  <c r="AA305" i="1"/>
  <c r="AH251" i="1"/>
  <c r="AH236" i="1"/>
  <c r="AH339" i="1"/>
  <c r="AH389" i="1"/>
  <c r="AH145" i="1"/>
  <c r="O520" i="1"/>
  <c r="O526" i="1"/>
  <c r="AB520" i="1"/>
  <c r="AA520" i="1"/>
  <c r="AD526" i="1"/>
  <c r="AE526" i="1"/>
  <c r="C16" i="1"/>
  <c r="D18" i="1" s="1"/>
  <c r="O302" i="1"/>
  <c r="O477" i="1"/>
  <c r="O318" i="1"/>
  <c r="O347" i="1"/>
  <c r="O522" i="1"/>
  <c r="O340" i="1"/>
  <c r="O331" i="1"/>
  <c r="O415" i="1"/>
  <c r="O278" i="1"/>
  <c r="O239" i="1"/>
  <c r="O509" i="1"/>
  <c r="O390" i="1"/>
  <c r="O442" i="1"/>
  <c r="O450" i="1"/>
  <c r="O472" i="1"/>
  <c r="O321" i="1"/>
  <c r="O424" i="1"/>
  <c r="O341" i="1"/>
  <c r="O495" i="1"/>
  <c r="O443" i="1"/>
  <c r="O363" i="1"/>
  <c r="O259" i="1"/>
  <c r="O521" i="1"/>
  <c r="O374" i="1"/>
  <c r="O368" i="1"/>
  <c r="O283" i="1"/>
  <c r="O480" i="1"/>
  <c r="O339" i="1"/>
  <c r="O427" i="1"/>
  <c r="O482" i="1"/>
  <c r="O484" i="1"/>
  <c r="O299" i="1"/>
  <c r="O399" i="1"/>
  <c r="O353" i="1"/>
  <c r="O249" i="1"/>
  <c r="O335" i="1"/>
  <c r="O253" i="1"/>
  <c r="O379" i="1"/>
  <c r="O469" i="1"/>
  <c r="O377" i="1"/>
  <c r="O276" i="1"/>
  <c r="O506" i="1"/>
  <c r="O238" i="1"/>
  <c r="O198" i="1"/>
  <c r="O436" i="1"/>
  <c r="O231" i="1"/>
  <c r="O459" i="1"/>
  <c r="O393" i="1"/>
  <c r="O329" i="1"/>
  <c r="O446" i="1"/>
  <c r="O453" i="1"/>
  <c r="O461" i="1"/>
  <c r="O301" i="1"/>
  <c r="O313" i="1"/>
  <c r="O229" i="1"/>
  <c r="O476" i="1"/>
  <c r="O359" i="1"/>
  <c r="O327" i="1"/>
  <c r="O213" i="1"/>
  <c r="O274" i="1"/>
  <c r="O434" i="1"/>
  <c r="O468" i="1"/>
  <c r="O206" i="1"/>
  <c r="O355" i="1"/>
  <c r="O416" i="1"/>
  <c r="O255" i="1"/>
  <c r="O296" i="1"/>
  <c r="O465" i="1"/>
  <c r="O211" i="1"/>
  <c r="O270" i="1"/>
  <c r="O510" i="1"/>
  <c r="O338" i="1"/>
  <c r="O333" i="1"/>
  <c r="O348" i="1"/>
  <c r="O483" i="1"/>
  <c r="O308" i="1"/>
  <c r="O201" i="1"/>
  <c r="O452" i="1"/>
  <c r="O531" i="1"/>
  <c r="O260" i="1"/>
  <c r="O475" i="1"/>
  <c r="O194" i="1"/>
  <c r="O275" i="1"/>
  <c r="O384" i="1"/>
  <c r="O426" i="1"/>
  <c r="O412" i="1"/>
  <c r="O207" i="1"/>
  <c r="O362" i="1"/>
  <c r="O392" i="1"/>
  <c r="O285" i="1"/>
  <c r="O237" i="1"/>
  <c r="O326" i="1"/>
  <c r="O252" i="1"/>
  <c r="O307" i="1"/>
  <c r="O312" i="1"/>
  <c r="O385" i="1"/>
  <c r="O523" i="1"/>
  <c r="O380" i="1"/>
  <c r="O440" i="1"/>
  <c r="O248" i="1"/>
  <c r="O470" i="1"/>
  <c r="O306" i="1"/>
  <c r="O223" i="1"/>
  <c r="O431" i="1"/>
  <c r="O214" i="1"/>
  <c r="O262" i="1"/>
  <c r="O272" i="1"/>
  <c r="O277" i="1"/>
  <c r="O387" i="1"/>
  <c r="O496" i="1"/>
  <c r="O288" i="1"/>
  <c r="O346" i="1"/>
  <c r="O254" i="1"/>
  <c r="O224" i="1"/>
  <c r="O486" i="1"/>
  <c r="O462" i="1"/>
  <c r="O209" i="1"/>
  <c r="O454" i="1"/>
  <c r="O373" i="1"/>
  <c r="O203" i="1"/>
  <c r="O400" i="1"/>
  <c r="O311" i="1"/>
  <c r="O386" i="1"/>
  <c r="O220" i="1"/>
  <c r="O227" i="1"/>
  <c r="O513" i="1"/>
  <c r="O501" i="1"/>
  <c r="O485" i="1"/>
  <c r="O356" i="1"/>
  <c r="O281" i="1"/>
  <c r="O389" i="1"/>
  <c r="O317" i="1"/>
  <c r="O309" i="1"/>
  <c r="O315" i="1"/>
  <c r="O225" i="1"/>
  <c r="O314" i="1"/>
  <c r="O439" i="1"/>
  <c r="O419" i="1"/>
  <c r="O265" i="1"/>
  <c r="O502" i="1"/>
  <c r="O192" i="1"/>
  <c r="O479" i="1"/>
  <c r="O441" i="1"/>
  <c r="O497" i="1"/>
  <c r="O457" i="1"/>
  <c r="O251" i="1"/>
  <c r="O456" i="1"/>
  <c r="O324" i="1"/>
  <c r="O199" i="1"/>
  <c r="O425" i="1"/>
  <c r="O493" i="1"/>
  <c r="O200" i="1"/>
  <c r="O369" i="1"/>
  <c r="O401" i="1"/>
  <c r="O382" i="1"/>
  <c r="O511" i="1"/>
  <c r="O269" i="1"/>
  <c r="O226" i="1"/>
  <c r="O267" i="1"/>
  <c r="O411" i="1"/>
  <c r="O337" i="1"/>
  <c r="C15" i="1"/>
  <c r="O292" i="1"/>
  <c r="O528" i="1"/>
  <c r="O398" i="1"/>
  <c r="O421" i="1"/>
  <c r="O395" i="1"/>
  <c r="O282" i="1"/>
  <c r="O319" i="1"/>
  <c r="O381" i="1"/>
  <c r="O464" i="1"/>
  <c r="O438" i="1"/>
  <c r="O343" i="1"/>
  <c r="O407" i="1"/>
  <c r="O447" i="1"/>
  <c r="O391" i="1"/>
  <c r="O435" i="1"/>
  <c r="O512" i="1"/>
  <c r="O297" i="1"/>
  <c r="O243" i="1"/>
  <c r="O413" i="1"/>
  <c r="O233" i="1"/>
  <c r="O420" i="1"/>
  <c r="O257" i="1"/>
  <c r="O294" i="1"/>
  <c r="O478" i="1"/>
  <c r="O235" i="1"/>
  <c r="O334" i="1"/>
  <c r="O519" i="1"/>
  <c r="O236" i="1"/>
  <c r="O320" i="1"/>
  <c r="O371" i="1"/>
  <c r="O370" i="1"/>
  <c r="O344" i="1"/>
  <c r="O266" i="1"/>
  <c r="O328" i="1"/>
  <c r="O240" i="1"/>
  <c r="O349" i="1"/>
  <c r="O221" i="1"/>
  <c r="O449" i="1"/>
  <c r="O409" i="1"/>
  <c r="O460" i="1"/>
  <c r="O365" i="1"/>
  <c r="O197" i="1"/>
  <c r="O527" i="1"/>
  <c r="O403" i="1"/>
  <c r="O263" i="1"/>
  <c r="O408" i="1"/>
  <c r="O494" i="1"/>
  <c r="O402" i="1"/>
  <c r="O481" i="1"/>
  <c r="O514" i="1"/>
  <c r="O230" i="1"/>
  <c r="O396" i="1"/>
  <c r="O219" i="1"/>
  <c r="O222" i="1"/>
  <c r="O244" i="1"/>
  <c r="O250" i="1"/>
  <c r="O466" i="1"/>
  <c r="O489" i="1"/>
  <c r="O190" i="1"/>
  <c r="O518" i="1"/>
  <c r="O195" i="1"/>
  <c r="O388" i="1"/>
  <c r="O418" i="1"/>
  <c r="O451" i="1"/>
  <c r="O378" i="1"/>
  <c r="O473" i="1"/>
  <c r="O357" i="1"/>
  <c r="O471" i="1"/>
  <c r="O261" i="1"/>
  <c r="O268" i="1"/>
  <c r="O330" i="1"/>
  <c r="O458" i="1"/>
  <c r="O295" i="1"/>
  <c r="O429" i="1"/>
  <c r="O258" i="1"/>
  <c r="O444" i="1"/>
  <c r="O290" i="1"/>
  <c r="O300" i="1"/>
  <c r="O205" i="1"/>
  <c r="O316" i="1"/>
  <c r="O530" i="1"/>
  <c r="O351" i="1"/>
  <c r="O516" i="1"/>
  <c r="O361" i="1"/>
  <c r="O467" i="1"/>
  <c r="O491" i="1"/>
  <c r="O508" i="1"/>
  <c r="O323" i="1"/>
  <c r="O463" i="1"/>
  <c r="O375" i="1"/>
  <c r="O499" i="1"/>
  <c r="O245" i="1"/>
  <c r="O247" i="1"/>
  <c r="O234" i="1"/>
  <c r="O488" i="1"/>
  <c r="O358" i="1"/>
  <c r="O517" i="1"/>
  <c r="O246" i="1"/>
  <c r="O286" i="1"/>
  <c r="O287" i="1"/>
  <c r="O342" i="1"/>
  <c r="O492" i="1"/>
  <c r="O345" i="1"/>
  <c r="O428" i="1"/>
  <c r="O279" i="1"/>
  <c r="O352" i="1"/>
  <c r="O430" i="1"/>
  <c r="O305" i="1"/>
  <c r="O505" i="1"/>
  <c r="O271" i="1"/>
  <c r="O397" i="1"/>
  <c r="O524" i="1"/>
  <c r="O241" i="1"/>
  <c r="O383" i="1"/>
  <c r="O432" i="1"/>
  <c r="O232" i="1"/>
  <c r="O490" i="1"/>
  <c r="O500" i="1"/>
  <c r="O193" i="1"/>
  <c r="O372" i="1"/>
  <c r="O191" i="1"/>
  <c r="O208" i="1"/>
  <c r="O405" i="1"/>
  <c r="O529" i="1"/>
  <c r="O367" i="1"/>
  <c r="O303" i="1"/>
  <c r="O445" i="1"/>
  <c r="O350" i="1"/>
  <c r="O291" i="1"/>
  <c r="O394" i="1"/>
  <c r="O376" i="1"/>
  <c r="O410" i="1"/>
  <c r="O310" i="1"/>
  <c r="O204" i="1"/>
  <c r="O433" i="1"/>
  <c r="O437" i="1"/>
  <c r="O364" i="1"/>
  <c r="O256" i="1"/>
  <c r="O216" i="1"/>
  <c r="O515" i="1"/>
  <c r="O212" i="1"/>
  <c r="O210" i="1"/>
  <c r="O228" i="1"/>
  <c r="O498" i="1"/>
  <c r="O422" i="1"/>
  <c r="O332" i="1"/>
  <c r="O284" i="1"/>
  <c r="O298" i="1"/>
  <c r="O196" i="1"/>
  <c r="O474" i="1"/>
  <c r="O417" i="1"/>
  <c r="O242" i="1"/>
  <c r="O503" i="1"/>
  <c r="O273" i="1"/>
  <c r="O289" i="1"/>
  <c r="O455" i="1"/>
  <c r="O217" i="1"/>
  <c r="O215" i="1"/>
  <c r="O202" i="1"/>
  <c r="O504" i="1"/>
  <c r="O304" i="1"/>
  <c r="O264" i="1"/>
  <c r="O354" i="1"/>
  <c r="O366" i="1"/>
  <c r="O406" i="1"/>
  <c r="O360" i="1"/>
  <c r="O280" i="1"/>
  <c r="O507" i="1"/>
  <c r="O218" i="1"/>
  <c r="O423" i="1"/>
  <c r="O293" i="1"/>
  <c r="O487" i="1"/>
  <c r="O336" i="1"/>
  <c r="O322" i="1"/>
  <c r="O448" i="1"/>
  <c r="O325" i="1"/>
  <c r="O404" i="1"/>
  <c r="O414" i="1"/>
  <c r="AI395" i="1"/>
  <c r="AJ395" i="1"/>
  <c r="AK395" i="1"/>
  <c r="AI368" i="1"/>
  <c r="AK368" i="1"/>
  <c r="AJ368" i="1"/>
  <c r="AJ159" i="1"/>
  <c r="AI159" i="1"/>
  <c r="AK159" i="1"/>
  <c r="AK304" i="1"/>
  <c r="AI304" i="1"/>
  <c r="AJ304" i="1"/>
  <c r="AK524" i="1"/>
  <c r="AJ524" i="1"/>
  <c r="AI524" i="1"/>
  <c r="AJ103" i="1"/>
  <c r="AI103" i="1"/>
  <c r="AK103" i="1"/>
  <c r="AJ85" i="1"/>
  <c r="AI85" i="1"/>
  <c r="AK85" i="1"/>
  <c r="AI132" i="1"/>
  <c r="AK132" i="1"/>
  <c r="AJ132" i="1"/>
  <c r="AK392" i="1"/>
  <c r="AJ392" i="1"/>
  <c r="AI392" i="1"/>
  <c r="AI183" i="1"/>
  <c r="AJ183" i="1"/>
  <c r="AK183" i="1"/>
  <c r="AK31" i="1"/>
  <c r="AI31" i="1"/>
  <c r="AJ31" i="1"/>
  <c r="AJ405" i="1"/>
  <c r="AI405" i="1"/>
  <c r="AK405" i="1"/>
  <c r="AH502" i="1"/>
  <c r="AB502" i="1" s="1"/>
  <c r="AA161" i="1"/>
  <c r="AB161" i="1"/>
  <c r="AH243" i="1"/>
  <c r="AH120" i="1"/>
  <c r="AA80" i="1"/>
  <c r="AB80" i="1"/>
  <c r="AH180" i="1"/>
  <c r="AH382" i="1"/>
  <c r="AH464" i="1"/>
  <c r="AZ27" i="1"/>
  <c r="AX27" i="1" s="1"/>
  <c r="AH91" i="1"/>
  <c r="AZ90" i="1"/>
  <c r="AX90" i="1" s="1"/>
  <c r="AH326" i="1"/>
  <c r="AH315" i="1"/>
  <c r="AH503" i="1"/>
  <c r="AH344" i="1"/>
  <c r="AH70" i="1"/>
  <c r="AD417" i="1"/>
  <c r="AD493" i="1"/>
  <c r="AE493" i="1"/>
  <c r="AH216" i="1"/>
  <c r="AB196" i="1"/>
  <c r="AH30" i="1"/>
  <c r="AJ152" i="1"/>
  <c r="AI152" i="1"/>
  <c r="AK152" i="1"/>
  <c r="AD454" i="1"/>
  <c r="AE454" i="1"/>
  <c r="AB417" i="1"/>
  <c r="AE375" i="1"/>
  <c r="AA379" i="1"/>
  <c r="AB379" i="1"/>
  <c r="AB164" i="1"/>
  <c r="AA164" i="1"/>
  <c r="AE440" i="1"/>
  <c r="AD440" i="1"/>
  <c r="AH148" i="1"/>
  <c r="AH40" i="1"/>
  <c r="AZ34" i="1"/>
  <c r="AX34" i="1" s="1"/>
  <c r="AH294" i="1"/>
  <c r="AH329" i="1"/>
  <c r="AH287" i="1"/>
  <c r="AZ63" i="1"/>
  <c r="AX63" i="1" s="1"/>
  <c r="AH506" i="1"/>
  <c r="AB506" i="1" s="1"/>
  <c r="AK273" i="1"/>
  <c r="AJ273" i="1"/>
  <c r="AI273" i="1"/>
  <c r="AH527" i="1"/>
  <c r="AB527" i="1" s="1"/>
  <c r="AH498" i="1"/>
  <c r="AH511" i="1"/>
  <c r="AH360" i="1"/>
  <c r="AH411" i="1"/>
  <c r="AZ67" i="1"/>
  <c r="AX67" i="1" s="1"/>
  <c r="AH343" i="1"/>
  <c r="AZ5" i="1"/>
  <c r="AX5" i="1" s="1"/>
  <c r="AH338" i="1"/>
  <c r="AA194" i="1"/>
  <c r="AB194" i="1"/>
  <c r="AD385" i="1"/>
  <c r="AE385" i="1"/>
  <c r="AZ40" i="1"/>
  <c r="AX40" i="1" s="1"/>
  <c r="AZ74" i="1"/>
  <c r="AX74" i="1" s="1"/>
  <c r="AH112" i="1"/>
  <c r="AZ55" i="1"/>
  <c r="AX55" i="1" s="1"/>
  <c r="AT467" i="1"/>
  <c r="AS467" i="1" s="1"/>
  <c r="AR467" i="1" s="1"/>
  <c r="AQ467" i="1" s="1"/>
  <c r="AP467" i="1" s="1"/>
  <c r="AO467" i="1" s="1"/>
  <c r="AN467" i="1" s="1"/>
  <c r="AM467" i="1" s="1"/>
  <c r="AL467" i="1" s="1"/>
  <c r="AB89" i="1"/>
  <c r="AA89" i="1"/>
  <c r="AJ451" i="1"/>
  <c r="AK451" i="1"/>
  <c r="AI451" i="1"/>
  <c r="AB319" i="1"/>
  <c r="AA319" i="1"/>
  <c r="AZ59" i="1"/>
  <c r="AX59" i="1" s="1"/>
  <c r="AB58" i="1"/>
  <c r="AA58" i="1"/>
  <c r="J467" i="1"/>
  <c r="R467" i="1"/>
  <c r="AC467" i="1"/>
  <c r="AF467" i="1"/>
  <c r="AH208" i="1"/>
  <c r="AH177" i="1"/>
  <c r="AB522" i="1"/>
  <c r="AI330" i="1"/>
  <c r="AK330" i="1"/>
  <c r="AJ330" i="1"/>
  <c r="AK431" i="1"/>
  <c r="AJ431" i="1"/>
  <c r="AI431" i="1"/>
  <c r="AK397" i="1"/>
  <c r="AI397" i="1"/>
  <c r="AJ397" i="1"/>
  <c r="AI79" i="1"/>
  <c r="AK79" i="1"/>
  <c r="AJ79" i="1"/>
  <c r="AK473" i="1"/>
  <c r="AI473" i="1"/>
  <c r="AJ473" i="1"/>
  <c r="AB65" i="1"/>
  <c r="AA65" i="1"/>
  <c r="AD486" i="1"/>
  <c r="AE486" i="1"/>
  <c r="AE289" i="1"/>
  <c r="AD289" i="1"/>
  <c r="AD472" i="1"/>
  <c r="AE472" i="1"/>
  <c r="AA495" i="1"/>
  <c r="AB495" i="1"/>
  <c r="AH483" i="1"/>
  <c r="AE462" i="1"/>
  <c r="AD462" i="1"/>
  <c r="AA83" i="1"/>
  <c r="AB83" i="1"/>
  <c r="AD430" i="1"/>
  <c r="AE430" i="1"/>
  <c r="AD107" i="1"/>
  <c r="AE107" i="1"/>
  <c r="AH515" i="1"/>
  <c r="AA515" i="1" s="1"/>
  <c r="AD126" i="1"/>
  <c r="AE126" i="1"/>
  <c r="AE458" i="1"/>
  <c r="AD458" i="1"/>
  <c r="AD32" i="1"/>
  <c r="AE32" i="1"/>
  <c r="AD166" i="1"/>
  <c r="AE166" i="1"/>
  <c r="AD137" i="1"/>
  <c r="AE137" i="1"/>
  <c r="AB59" i="1"/>
  <c r="AA59" i="1"/>
  <c r="AD128" i="1"/>
  <c r="AE128" i="1"/>
  <c r="AB465" i="1"/>
  <c r="AA465" i="1"/>
  <c r="AD66" i="1"/>
  <c r="AE66" i="1"/>
  <c r="AD474" i="1"/>
  <c r="AA327" i="1"/>
  <c r="AB327" i="1"/>
  <c r="AD50" i="1"/>
  <c r="AE50" i="1"/>
  <c r="AH492" i="1"/>
  <c r="AE170" i="1"/>
  <c r="AD170" i="1"/>
  <c r="AB432" i="1"/>
  <c r="AA432" i="1"/>
  <c r="AD476" i="1"/>
  <c r="AE476" i="1"/>
  <c r="AA438" i="1"/>
  <c r="AB438" i="1"/>
  <c r="AD246" i="1"/>
  <c r="AE246" i="1"/>
  <c r="AE469" i="1"/>
  <c r="AD469" i="1"/>
  <c r="AD57" i="1"/>
  <c r="AE57" i="1"/>
  <c r="AE522" i="1"/>
  <c r="AD522" i="1"/>
  <c r="AH512" i="1"/>
  <c r="AB517" i="1"/>
  <c r="AA517" i="1"/>
  <c r="AA509" i="1"/>
  <c r="AB509" i="1"/>
  <c r="AA513" i="1"/>
  <c r="AB513" i="1"/>
  <c r="AH529" i="1"/>
  <c r="AH531" i="1"/>
  <c r="AH521" i="1"/>
  <c r="AH518" i="1"/>
  <c r="AA433" i="1" l="1"/>
  <c r="AE175" i="1"/>
  <c r="AD175" i="1"/>
  <c r="AE67" i="1"/>
  <c r="AD67" i="1"/>
  <c r="AE55" i="1"/>
  <c r="AD55" i="1"/>
  <c r="AE60" i="1"/>
  <c r="AB320" i="1"/>
  <c r="AE271" i="1"/>
  <c r="AH461" i="1"/>
  <c r="AA461" i="1" s="1"/>
  <c r="AH197" i="1"/>
  <c r="AD418" i="1"/>
  <c r="AE418" i="1"/>
  <c r="AA44" i="1"/>
  <c r="AD173" i="1"/>
  <c r="AA444" i="1"/>
  <c r="AD455" i="1"/>
  <c r="AB463" i="1"/>
  <c r="AD174" i="1"/>
  <c r="AA211" i="1"/>
  <c r="AE211" i="1" s="1"/>
  <c r="AA129" i="1"/>
  <c r="AE129" i="1" s="1"/>
  <c r="AA514" i="1"/>
  <c r="AE28" i="1"/>
  <c r="AE217" i="1"/>
  <c r="AD217" i="1"/>
  <c r="AB530" i="1"/>
  <c r="AE534" i="1"/>
  <c r="AE494" i="1"/>
  <c r="AD494" i="1"/>
  <c r="AD324" i="1"/>
  <c r="AE324" i="1"/>
  <c r="AB174" i="1"/>
  <c r="AE38" i="1"/>
  <c r="AD38" i="1"/>
  <c r="AA441" i="1"/>
  <c r="AE441" i="1" s="1"/>
  <c r="AB25" i="1"/>
  <c r="AA25" i="1"/>
  <c r="AE255" i="1"/>
  <c r="AD255" i="1"/>
  <c r="AA35" i="1"/>
  <c r="AD35" i="1" s="1"/>
  <c r="AA421" i="1"/>
  <c r="AE421" i="1" s="1"/>
  <c r="AB116" i="1"/>
  <c r="AB99" i="1"/>
  <c r="AD202" i="1"/>
  <c r="AE202" i="1"/>
  <c r="AA471" i="1"/>
  <c r="AB471" i="1"/>
  <c r="AD42" i="1"/>
  <c r="AE446" i="1"/>
  <c r="AD446" i="1"/>
  <c r="AD428" i="1"/>
  <c r="AD404" i="1"/>
  <c r="AE404" i="1"/>
  <c r="AB388" i="1"/>
  <c r="AA388" i="1"/>
  <c r="AE371" i="1"/>
  <c r="AD371" i="1"/>
  <c r="AE160" i="1"/>
  <c r="AD160" i="1"/>
  <c r="AB428" i="1"/>
  <c r="AE463" i="1"/>
  <c r="AD463" i="1"/>
  <c r="AA482" i="1"/>
  <c r="AB482" i="1"/>
  <c r="AA425" i="1"/>
  <c r="AE425" i="1" s="1"/>
  <c r="AE235" i="1"/>
  <c r="AD235" i="1"/>
  <c r="AD429" i="1"/>
  <c r="AE429" i="1"/>
  <c r="AA114" i="1"/>
  <c r="AE114" i="1" s="1"/>
  <c r="AE231" i="1"/>
  <c r="AD231" i="1"/>
  <c r="AE460" i="1"/>
  <c r="AD460" i="1"/>
  <c r="AE290" i="1"/>
  <c r="AD290" i="1"/>
  <c r="AE69" i="1"/>
  <c r="AD69" i="1"/>
  <c r="AB238" i="1"/>
  <c r="AA238" i="1"/>
  <c r="AD441" i="1"/>
  <c r="AA256" i="1"/>
  <c r="AB256" i="1"/>
  <c r="AD354" i="1"/>
  <c r="AA457" i="1"/>
  <c r="AD457" i="1" s="1"/>
  <c r="AD258" i="1"/>
  <c r="AE258" i="1"/>
  <c r="AH297" i="1"/>
  <c r="AD279" i="1"/>
  <c r="AE279" i="1"/>
  <c r="AE372" i="1"/>
  <c r="AD372" i="1"/>
  <c r="AE198" i="1"/>
  <c r="AD198" i="1"/>
  <c r="AH48" i="1"/>
  <c r="AE408" i="1"/>
  <c r="AD408" i="1"/>
  <c r="AA203" i="1"/>
  <c r="AB203" i="1"/>
  <c r="AA130" i="1"/>
  <c r="AE130" i="1" s="1"/>
  <c r="AD140" i="1"/>
  <c r="AE140" i="1"/>
  <c r="AD311" i="1"/>
  <c r="AE311" i="1"/>
  <c r="AD416" i="1"/>
  <c r="AE416" i="1"/>
  <c r="AE29" i="1"/>
  <c r="AD29" i="1"/>
  <c r="AE117" i="1"/>
  <c r="AD117" i="1"/>
  <c r="AB501" i="1"/>
  <c r="AA502" i="1"/>
  <c r="AE502" i="1" s="1"/>
  <c r="AA51" i="1"/>
  <c r="AB155" i="1"/>
  <c r="AA190" i="1"/>
  <c r="AE190" i="1" s="1"/>
  <c r="AA410" i="1"/>
  <c r="AD410" i="1" s="1"/>
  <c r="C18" i="1"/>
  <c r="AE108" i="1"/>
  <c r="AD93" i="1"/>
  <c r="AA435" i="1"/>
  <c r="AD435" i="1" s="1"/>
  <c r="AD86" i="1"/>
  <c r="AA341" i="1"/>
  <c r="AE341" i="1" s="1"/>
  <c r="AB357" i="1"/>
  <c r="AA121" i="1"/>
  <c r="AD121" i="1" s="1"/>
  <c r="AB223" i="1"/>
  <c r="AB142" i="1"/>
  <c r="AA499" i="1"/>
  <c r="AE499" i="1" s="1"/>
  <c r="AB269" i="1"/>
  <c r="AA98" i="1"/>
  <c r="AE98" i="1" s="1"/>
  <c r="AB77" i="1"/>
  <c r="AA516" i="1"/>
  <c r="AE516" i="1" s="1"/>
  <c r="AA47" i="1"/>
  <c r="AD47" i="1" s="1"/>
  <c r="AD525" i="1"/>
  <c r="AB496" i="1"/>
  <c r="AA398" i="1"/>
  <c r="AD530" i="1"/>
  <c r="AB479" i="1"/>
  <c r="AE448" i="1"/>
  <c r="AA519" i="1"/>
  <c r="AE519" i="1" s="1"/>
  <c r="AA168" i="1"/>
  <c r="AE168" i="1" s="1"/>
  <c r="AE52" i="1"/>
  <c r="AB399" i="1"/>
  <c r="AD195" i="1"/>
  <c r="AA478" i="1"/>
  <c r="AD478" i="1" s="1"/>
  <c r="AD234" i="1"/>
  <c r="AE234" i="1"/>
  <c r="AA56" i="1"/>
  <c r="AE56" i="1" s="1"/>
  <c r="AE293" i="1"/>
  <c r="AD293" i="1"/>
  <c r="AB53" i="1"/>
  <c r="AH85" i="1"/>
  <c r="AA85" i="1" s="1"/>
  <c r="AH87" i="1"/>
  <c r="AA87" i="1" s="1"/>
  <c r="AH328" i="1"/>
  <c r="AB328" i="1" s="1"/>
  <c r="AE37" i="1"/>
  <c r="AD37" i="1"/>
  <c r="AD510" i="1"/>
  <c r="AE510" i="1"/>
  <c r="AB268" i="1"/>
  <c r="AA268" i="1"/>
  <c r="AE147" i="1"/>
  <c r="AD147" i="1"/>
  <c r="AD200" i="1"/>
  <c r="AE200" i="1"/>
  <c r="AH281" i="1"/>
  <c r="AA281" i="1" s="1"/>
  <c r="AH307" i="1"/>
  <c r="AA307" i="1" s="1"/>
  <c r="AH109" i="1"/>
  <c r="AA109" i="1" s="1"/>
  <c r="AH528" i="1"/>
  <c r="AD320" i="1"/>
  <c r="AE320" i="1"/>
  <c r="AD95" i="1"/>
  <c r="AE95" i="1"/>
  <c r="AD376" i="1"/>
  <c r="AE376" i="1"/>
  <c r="AE22" i="1"/>
  <c r="AD22" i="1"/>
  <c r="AD123" i="1"/>
  <c r="AE123" i="1"/>
  <c r="AE453" i="1"/>
  <c r="AD453" i="1"/>
  <c r="AA249" i="1"/>
  <c r="AE249" i="1" s="1"/>
  <c r="AA506" i="1"/>
  <c r="AD506" i="1" s="1"/>
  <c r="AE490" i="1"/>
  <c r="AD490" i="1"/>
  <c r="AD33" i="1"/>
  <c r="AE33" i="1"/>
  <c r="AD220" i="1"/>
  <c r="AE220" i="1"/>
  <c r="AE427" i="1"/>
  <c r="AD427" i="1"/>
  <c r="AB322" i="1"/>
  <c r="AA153" i="1"/>
  <c r="AE153" i="1" s="1"/>
  <c r="AA214" i="1"/>
  <c r="AD214" i="1" s="1"/>
  <c r="AA257" i="1"/>
  <c r="AD257" i="1" s="1"/>
  <c r="AA413" i="1"/>
  <c r="AD413" i="1" s="1"/>
  <c r="AA267" i="1"/>
  <c r="AE267" i="1" s="1"/>
  <c r="AD437" i="1"/>
  <c r="AB52" i="1"/>
  <c r="AD532" i="1"/>
  <c r="AE532" i="1"/>
  <c r="AD445" i="1"/>
  <c r="AE445" i="1"/>
  <c r="AD350" i="1"/>
  <c r="AE350" i="1"/>
  <c r="AB78" i="1"/>
  <c r="AA78" i="1"/>
  <c r="AE150" i="1"/>
  <c r="AD150" i="1"/>
  <c r="AE349" i="1"/>
  <c r="AD349" i="1"/>
  <c r="AE21" i="1"/>
  <c r="AD21" i="1"/>
  <c r="AE309" i="1"/>
  <c r="AD309" i="1"/>
  <c r="AD233" i="1"/>
  <c r="AE233" i="1"/>
  <c r="AE381" i="1"/>
  <c r="AD381" i="1"/>
  <c r="AD124" i="1"/>
  <c r="AE124" i="1"/>
  <c r="AA374" i="1"/>
  <c r="AB374" i="1"/>
  <c r="AD367" i="1"/>
  <c r="AE367" i="1"/>
  <c r="AE27" i="1"/>
  <c r="AD27" i="1"/>
  <c r="AE380" i="1"/>
  <c r="AD380" i="1"/>
  <c r="AE99" i="1"/>
  <c r="AD99" i="1"/>
  <c r="AE347" i="1"/>
  <c r="AD347" i="1"/>
  <c r="AE403" i="1"/>
  <c r="AD403" i="1"/>
  <c r="AH439" i="1"/>
  <c r="AA439" i="1" s="1"/>
  <c r="AE182" i="1"/>
  <c r="AD182" i="1"/>
  <c r="AD254" i="1"/>
  <c r="AE254" i="1"/>
  <c r="AE260" i="1"/>
  <c r="AD260" i="1"/>
  <c r="AA237" i="1"/>
  <c r="AB237" i="1"/>
  <c r="AE171" i="1"/>
  <c r="AD171" i="1"/>
  <c r="AE46" i="1"/>
  <c r="AD46" i="1"/>
  <c r="AD295" i="1"/>
  <c r="AE295" i="1"/>
  <c r="AB189" i="1"/>
  <c r="AA189" i="1"/>
  <c r="AA264" i="1"/>
  <c r="AB264" i="1"/>
  <c r="AE241" i="1"/>
  <c r="AD241" i="1"/>
  <c r="AE263" i="1"/>
  <c r="AD263" i="1"/>
  <c r="AD49" i="1"/>
  <c r="AE49" i="1"/>
  <c r="AD142" i="1"/>
  <c r="AE142" i="1"/>
  <c r="AE468" i="1"/>
  <c r="AD468" i="1"/>
  <c r="AD409" i="1"/>
  <c r="AE409" i="1"/>
  <c r="AA317" i="1"/>
  <c r="AB317" i="1"/>
  <c r="AE383" i="1"/>
  <c r="AD383" i="1"/>
  <c r="AB365" i="1"/>
  <c r="AE345" i="1"/>
  <c r="AD345" i="1"/>
  <c r="AE149" i="1"/>
  <c r="AD149" i="1"/>
  <c r="AD508" i="1"/>
  <c r="AE508" i="1"/>
  <c r="AE97" i="1"/>
  <c r="AD97" i="1"/>
  <c r="AA125" i="1"/>
  <c r="AB125" i="1"/>
  <c r="AD489" i="1"/>
  <c r="AE489" i="1"/>
  <c r="AD115" i="1"/>
  <c r="AE115" i="1"/>
  <c r="AE191" i="1"/>
  <c r="AD191" i="1"/>
  <c r="AD248" i="1"/>
  <c r="AE248" i="1"/>
  <c r="AA306" i="1"/>
  <c r="AB306" i="1"/>
  <c r="AB447" i="1"/>
  <c r="AA447" i="1"/>
  <c r="AE63" i="1"/>
  <c r="AD63" i="1"/>
  <c r="AD188" i="1"/>
  <c r="AE188" i="1"/>
  <c r="AH337" i="1"/>
  <c r="AB437" i="1"/>
  <c r="AA291" i="1"/>
  <c r="AB291" i="1"/>
  <c r="AE452" i="1"/>
  <c r="AD452" i="1"/>
  <c r="AD64" i="1"/>
  <c r="AE64" i="1"/>
  <c r="AD163" i="1"/>
  <c r="AE163" i="1"/>
  <c r="AE442" i="1"/>
  <c r="AD442" i="1"/>
  <c r="AE386" i="1"/>
  <c r="AD386" i="1"/>
  <c r="AD259" i="1"/>
  <c r="AE259" i="1"/>
  <c r="AD105" i="1"/>
  <c r="AE105" i="1"/>
  <c r="AD213" i="1"/>
  <c r="AE213" i="1"/>
  <c r="AD24" i="1"/>
  <c r="AE24" i="1"/>
  <c r="AE122" i="1"/>
  <c r="AD122" i="1"/>
  <c r="AH127" i="1"/>
  <c r="AB127" i="1" s="1"/>
  <c r="AD507" i="1"/>
  <c r="AE507" i="1"/>
  <c r="AE296" i="1"/>
  <c r="AD296" i="1"/>
  <c r="AA419" i="1"/>
  <c r="AB419" i="1"/>
  <c r="AD136" i="1"/>
  <c r="AE136" i="1"/>
  <c r="AA356" i="1"/>
  <c r="AB356" i="1"/>
  <c r="AE449" i="1"/>
  <c r="AD449" i="1"/>
  <c r="AE433" i="1"/>
  <c r="AD433" i="1"/>
  <c r="AD129" i="1"/>
  <c r="AD415" i="1"/>
  <c r="AE415" i="1"/>
  <c r="AH26" i="1"/>
  <c r="AB26" i="1" s="1"/>
  <c r="AD373" i="1"/>
  <c r="AE373" i="1"/>
  <c r="AD444" i="1"/>
  <c r="AE444" i="1"/>
  <c r="AA178" i="1"/>
  <c r="AB178" i="1"/>
  <c r="AB391" i="1"/>
  <c r="AA391" i="1"/>
  <c r="AD261" i="1"/>
  <c r="AE261" i="1"/>
  <c r="AD352" i="1"/>
  <c r="AE352" i="1"/>
  <c r="AD369" i="1"/>
  <c r="AE369" i="1"/>
  <c r="AD204" i="1"/>
  <c r="AE204" i="1"/>
  <c r="AE357" i="1"/>
  <c r="AD357" i="1"/>
  <c r="AE505" i="1"/>
  <c r="AD505" i="1"/>
  <c r="AD224" i="1"/>
  <c r="AE224" i="1"/>
  <c r="AE134" i="1"/>
  <c r="AD134" i="1"/>
  <c r="AE176" i="1"/>
  <c r="AD176" i="1"/>
  <c r="AE139" i="1"/>
  <c r="AD139" i="1"/>
  <c r="AE201" i="1"/>
  <c r="AD201" i="1"/>
  <c r="AH68" i="1"/>
  <c r="AE43" i="1"/>
  <c r="AD43" i="1"/>
  <c r="AB384" i="1"/>
  <c r="AA384" i="1"/>
  <c r="AE325" i="1"/>
  <c r="AD325" i="1"/>
  <c r="AE423" i="1"/>
  <c r="AD423" i="1"/>
  <c r="AE116" i="1"/>
  <c r="AD116" i="1"/>
  <c r="AB459" i="1"/>
  <c r="AA459" i="1"/>
  <c r="AD280" i="1"/>
  <c r="AE280" i="1"/>
  <c r="AB244" i="1"/>
  <c r="AA244" i="1"/>
  <c r="AD223" i="1"/>
  <c r="AE223" i="1"/>
  <c r="AE210" i="1"/>
  <c r="AD210" i="1"/>
  <c r="AE101" i="1"/>
  <c r="AD101" i="1"/>
  <c r="AE393" i="1"/>
  <c r="AD393" i="1"/>
  <c r="AH270" i="1"/>
  <c r="AA270" i="1" s="1"/>
  <c r="AD364" i="1"/>
  <c r="AE364" i="1"/>
  <c r="AB400" i="1"/>
  <c r="AA400" i="1"/>
  <c r="AE310" i="1"/>
  <c r="AD310" i="1"/>
  <c r="AB186" i="1"/>
  <c r="AA186" i="1"/>
  <c r="AE225" i="1"/>
  <c r="AD225" i="1"/>
  <c r="AE412" i="1"/>
  <c r="AD412" i="1"/>
  <c r="AD205" i="1"/>
  <c r="AE205" i="1"/>
  <c r="AE334" i="1"/>
  <c r="AD334" i="1"/>
  <c r="AE300" i="1"/>
  <c r="AD300" i="1"/>
  <c r="AD206" i="1"/>
  <c r="AE206" i="1"/>
  <c r="AD313" i="1"/>
  <c r="AE313" i="1"/>
  <c r="AB41" i="1"/>
  <c r="AA41" i="1"/>
  <c r="AD318" i="1"/>
  <c r="AE318" i="1"/>
  <c r="AB61" i="1"/>
  <c r="AA61" i="1"/>
  <c r="AD118" i="1"/>
  <c r="AE118" i="1"/>
  <c r="AE141" i="1"/>
  <c r="AD141" i="1"/>
  <c r="AE144" i="1"/>
  <c r="AD144" i="1"/>
  <c r="AD406" i="1"/>
  <c r="AE406" i="1"/>
  <c r="AB484" i="1"/>
  <c r="AA275" i="1"/>
  <c r="AD275" i="1" s="1"/>
  <c r="AB477" i="1"/>
  <c r="AE340" i="1"/>
  <c r="AB230" i="1"/>
  <c r="AB284" i="1"/>
  <c r="AD193" i="1"/>
  <c r="AE193" i="1"/>
  <c r="AE232" i="1"/>
  <c r="AD232" i="1"/>
  <c r="AD274" i="1"/>
  <c r="AE274" i="1"/>
  <c r="AE172" i="1"/>
  <c r="AD172" i="1"/>
  <c r="AA523" i="1"/>
  <c r="AB523" i="1"/>
  <c r="AE100" i="1"/>
  <c r="AD100" i="1"/>
  <c r="AH266" i="1"/>
  <c r="AD399" i="1"/>
  <c r="AE399" i="1"/>
  <c r="AB292" i="1"/>
  <c r="AA292" i="1"/>
  <c r="AD407" i="1"/>
  <c r="AE407" i="1"/>
  <c r="AD365" i="1"/>
  <c r="AE365" i="1"/>
  <c r="AA456" i="1"/>
  <c r="AB456" i="1"/>
  <c r="AE305" i="1"/>
  <c r="AD305" i="1"/>
  <c r="AD44" i="1"/>
  <c r="AE44" i="1"/>
  <c r="AD98" i="1"/>
  <c r="AA321" i="1"/>
  <c r="AB321" i="1"/>
  <c r="AA54" i="1"/>
  <c r="AB54" i="1"/>
  <c r="AE363" i="1"/>
  <c r="AD363" i="1"/>
  <c r="AB157" i="1"/>
  <c r="AA157" i="1"/>
  <c r="AA48" i="1"/>
  <c r="AB48" i="1"/>
  <c r="AA145" i="1"/>
  <c r="AB145" i="1"/>
  <c r="AE322" i="1"/>
  <c r="AD322" i="1"/>
  <c r="AD131" i="1"/>
  <c r="AE131" i="1"/>
  <c r="AA348" i="1"/>
  <c r="AB348" i="1"/>
  <c r="AB135" i="1"/>
  <c r="AA135" i="1"/>
  <c r="AE396" i="1"/>
  <c r="AD396" i="1"/>
  <c r="AB450" i="1"/>
  <c r="AA450" i="1"/>
  <c r="AH132" i="1"/>
  <c r="AB132" i="1" s="1"/>
  <c r="AH152" i="1"/>
  <c r="AA152" i="1" s="1"/>
  <c r="AH524" i="1"/>
  <c r="AB389" i="1"/>
  <c r="AA389" i="1"/>
  <c r="AD353" i="1"/>
  <c r="AE353" i="1"/>
  <c r="AB288" i="1"/>
  <c r="AA288" i="1"/>
  <c r="AB219" i="1"/>
  <c r="AA219" i="1"/>
  <c r="AE215" i="1"/>
  <c r="AD215" i="1"/>
  <c r="AH332" i="1"/>
  <c r="AH240" i="1"/>
  <c r="AH431" i="1"/>
  <c r="AB431" i="1" s="1"/>
  <c r="AH159" i="1"/>
  <c r="AA159" i="1" s="1"/>
  <c r="AB339" i="1"/>
  <c r="AA339" i="1"/>
  <c r="AE336" i="1"/>
  <c r="AD336" i="1"/>
  <c r="AD366" i="1"/>
  <c r="AE366" i="1"/>
  <c r="AE82" i="1"/>
  <c r="AD82" i="1"/>
  <c r="AE76" i="1"/>
  <c r="AD76" i="1"/>
  <c r="AE323" i="1"/>
  <c r="AD323" i="1"/>
  <c r="AA165" i="1"/>
  <c r="AB165" i="1"/>
  <c r="AH262" i="1"/>
  <c r="AA236" i="1"/>
  <c r="AB236" i="1"/>
  <c r="AE314" i="1"/>
  <c r="AD314" i="1"/>
  <c r="AE500" i="1"/>
  <c r="AD500" i="1"/>
  <c r="AE497" i="1"/>
  <c r="AD497" i="1"/>
  <c r="AA251" i="1"/>
  <c r="AB251" i="1"/>
  <c r="AD479" i="1"/>
  <c r="AE479" i="1"/>
  <c r="AE192" i="1"/>
  <c r="AD192" i="1"/>
  <c r="AD229" i="1"/>
  <c r="AE229" i="1"/>
  <c r="AE209" i="1"/>
  <c r="AD209" i="1"/>
  <c r="AB104" i="1"/>
  <c r="AA104" i="1"/>
  <c r="AE520" i="1"/>
  <c r="AD520" i="1"/>
  <c r="AA527" i="1"/>
  <c r="AE527" i="1" s="1"/>
  <c r="AB343" i="1"/>
  <c r="AA343" i="1"/>
  <c r="AD89" i="1"/>
  <c r="AE89" i="1"/>
  <c r="AD499" i="1"/>
  <c r="AD211" i="1"/>
  <c r="AB411" i="1"/>
  <c r="AA411" i="1"/>
  <c r="AD161" i="1"/>
  <c r="AE161" i="1"/>
  <c r="AH31" i="1"/>
  <c r="AH368" i="1"/>
  <c r="AB515" i="1"/>
  <c r="AA177" i="1"/>
  <c r="AB177" i="1"/>
  <c r="AD421" i="1"/>
  <c r="AD496" i="1"/>
  <c r="AE496" i="1"/>
  <c r="AD194" i="1"/>
  <c r="AE194" i="1"/>
  <c r="AA360" i="1"/>
  <c r="AB360" i="1"/>
  <c r="AD53" i="1"/>
  <c r="AE53" i="1"/>
  <c r="AD130" i="1"/>
  <c r="AE514" i="1"/>
  <c r="AD514" i="1"/>
  <c r="AB344" i="1"/>
  <c r="AA344" i="1"/>
  <c r="AA382" i="1"/>
  <c r="AB382" i="1"/>
  <c r="AH103" i="1"/>
  <c r="AD153" i="1"/>
  <c r="AE51" i="1"/>
  <c r="AD51" i="1"/>
  <c r="AA511" i="1"/>
  <c r="AB511" i="1"/>
  <c r="AB40" i="1"/>
  <c r="AA40" i="1"/>
  <c r="AD164" i="1"/>
  <c r="AE164" i="1"/>
  <c r="AB216" i="1"/>
  <c r="AA216" i="1"/>
  <c r="AA503" i="1"/>
  <c r="AB503" i="1"/>
  <c r="AA180" i="1"/>
  <c r="AB180" i="1"/>
  <c r="AE230" i="1"/>
  <c r="AD230" i="1"/>
  <c r="AE77" i="1"/>
  <c r="AD77" i="1"/>
  <c r="AA315" i="1"/>
  <c r="AB315" i="1"/>
  <c r="AH395" i="1"/>
  <c r="AB294" i="1"/>
  <c r="AA294" i="1"/>
  <c r="AE319" i="1"/>
  <c r="AD319" i="1"/>
  <c r="AK467" i="1"/>
  <c r="AJ467" i="1"/>
  <c r="AI467" i="1"/>
  <c r="AB498" i="1"/>
  <c r="AA498" i="1"/>
  <c r="AE155" i="1"/>
  <c r="AD155" i="1"/>
  <c r="AH79" i="1"/>
  <c r="AA79" i="1" s="1"/>
  <c r="AD80" i="1"/>
  <c r="AE80" i="1"/>
  <c r="AB243" i="1"/>
  <c r="AA243" i="1"/>
  <c r="AB208" i="1"/>
  <c r="AA208" i="1"/>
  <c r="AD58" i="1"/>
  <c r="AE58" i="1"/>
  <c r="AH451" i="1"/>
  <c r="AA338" i="1"/>
  <c r="AB338" i="1"/>
  <c r="AB287" i="1"/>
  <c r="AA287" i="1"/>
  <c r="AA148" i="1"/>
  <c r="AB148" i="1"/>
  <c r="AE269" i="1"/>
  <c r="AD269" i="1"/>
  <c r="AB326" i="1"/>
  <c r="AA326" i="1"/>
  <c r="AH183" i="1"/>
  <c r="AD284" i="1"/>
  <c r="AE284" i="1"/>
  <c r="AA112" i="1"/>
  <c r="AB112" i="1"/>
  <c r="AH273" i="1"/>
  <c r="AA329" i="1"/>
  <c r="AB329" i="1"/>
  <c r="AA30" i="1"/>
  <c r="AB30" i="1"/>
  <c r="AA120" i="1"/>
  <c r="AB120" i="1"/>
  <c r="AH405" i="1"/>
  <c r="AH392" i="1"/>
  <c r="AB70" i="1"/>
  <c r="AA70" i="1"/>
  <c r="F16" i="1"/>
  <c r="F17" i="1" s="1"/>
  <c r="AD398" i="1"/>
  <c r="AE398" i="1"/>
  <c r="AH304" i="1"/>
  <c r="AA91" i="1"/>
  <c r="AB91" i="1"/>
  <c r="AE410" i="1"/>
  <c r="AD379" i="1"/>
  <c r="AE379" i="1"/>
  <c r="AD196" i="1"/>
  <c r="AE196" i="1"/>
  <c r="AA464" i="1"/>
  <c r="AB464" i="1"/>
  <c r="AE59" i="1"/>
  <c r="AD59" i="1"/>
  <c r="AH397" i="1"/>
  <c r="AD327" i="1"/>
  <c r="AE327" i="1"/>
  <c r="AD465" i="1"/>
  <c r="AE465" i="1"/>
  <c r="AH473" i="1"/>
  <c r="AE438" i="1"/>
  <c r="AD438" i="1"/>
  <c r="AB483" i="1"/>
  <c r="AA483" i="1"/>
  <c r="AB492" i="1"/>
  <c r="AA492" i="1"/>
  <c r="AE477" i="1"/>
  <c r="AD477" i="1"/>
  <c r="AD484" i="1"/>
  <c r="AE484" i="1"/>
  <c r="AD501" i="1"/>
  <c r="AE501" i="1"/>
  <c r="AD495" i="1"/>
  <c r="AE495" i="1"/>
  <c r="AE461" i="1"/>
  <c r="AD461" i="1"/>
  <c r="AD432" i="1"/>
  <c r="AE432" i="1"/>
  <c r="AE83" i="1"/>
  <c r="AD83" i="1"/>
  <c r="AE65" i="1"/>
  <c r="AD65" i="1"/>
  <c r="AH330" i="1"/>
  <c r="AA521" i="1"/>
  <c r="AB521" i="1"/>
  <c r="AA512" i="1"/>
  <c r="AB512" i="1"/>
  <c r="AE509" i="1"/>
  <c r="AD509" i="1"/>
  <c r="AA518" i="1"/>
  <c r="AB518" i="1"/>
  <c r="AB531" i="1"/>
  <c r="AA531" i="1"/>
  <c r="AD515" i="1"/>
  <c r="AE515" i="1"/>
  <c r="AB529" i="1"/>
  <c r="AA529" i="1"/>
  <c r="AE513" i="1"/>
  <c r="AD513" i="1"/>
  <c r="AD517" i="1"/>
  <c r="AE517" i="1"/>
  <c r="AB461" i="1" l="1"/>
  <c r="AB197" i="1"/>
  <c r="AA197" i="1"/>
  <c r="AD502" i="1"/>
  <c r="AD114" i="1"/>
  <c r="AE435" i="1"/>
  <c r="AD190" i="1"/>
  <c r="AB307" i="1"/>
  <c r="AD25" i="1"/>
  <c r="AE25" i="1"/>
  <c r="AE35" i="1"/>
  <c r="AE482" i="1"/>
  <c r="AD482" i="1"/>
  <c r="AE388" i="1"/>
  <c r="AD388" i="1"/>
  <c r="AD425" i="1"/>
  <c r="AD471" i="1"/>
  <c r="AE471" i="1"/>
  <c r="AE457" i="1"/>
  <c r="AB281" i="1"/>
  <c r="AD203" i="1"/>
  <c r="AE203" i="1"/>
  <c r="AD256" i="1"/>
  <c r="AE256" i="1"/>
  <c r="AD249" i="1"/>
  <c r="AB297" i="1"/>
  <c r="AA297" i="1"/>
  <c r="AE238" i="1"/>
  <c r="AD238" i="1"/>
  <c r="AD56" i="1"/>
  <c r="AE214" i="1"/>
  <c r="AB109" i="1"/>
  <c r="AD341" i="1"/>
  <c r="AA127" i="1"/>
  <c r="AE127" i="1" s="1"/>
  <c r="F18" i="1"/>
  <c r="AD516" i="1"/>
  <c r="AD168" i="1"/>
  <c r="AE121" i="1"/>
  <c r="AE47" i="1"/>
  <c r="AD519" i="1"/>
  <c r="AA328" i="1"/>
  <c r="AE328" i="1" s="1"/>
  <c r="AE257" i="1"/>
  <c r="AE506" i="1"/>
  <c r="AB152" i="1"/>
  <c r="AE275" i="1"/>
  <c r="AE478" i="1"/>
  <c r="AB85" i="1"/>
  <c r="AB270" i="1"/>
  <c r="AA26" i="1"/>
  <c r="AE26" i="1" s="1"/>
  <c r="AB87" i="1"/>
  <c r="AE413" i="1"/>
  <c r="AB528" i="1"/>
  <c r="AA528" i="1"/>
  <c r="AD268" i="1"/>
  <c r="AE268" i="1"/>
  <c r="AA431" i="1"/>
  <c r="AE431" i="1" s="1"/>
  <c r="AD267" i="1"/>
  <c r="AB439" i="1"/>
  <c r="AE41" i="1"/>
  <c r="AD41" i="1"/>
  <c r="AE186" i="1"/>
  <c r="AD186" i="1"/>
  <c r="AD391" i="1"/>
  <c r="AE391" i="1"/>
  <c r="AD244" i="1"/>
  <c r="AE244" i="1"/>
  <c r="AA68" i="1"/>
  <c r="AB68" i="1"/>
  <c r="AD109" i="1"/>
  <c r="AE109" i="1"/>
  <c r="AE447" i="1"/>
  <c r="AD447" i="1"/>
  <c r="AE178" i="1"/>
  <c r="AD178" i="1"/>
  <c r="AE291" i="1"/>
  <c r="AD291" i="1"/>
  <c r="AD374" i="1"/>
  <c r="AE374" i="1"/>
  <c r="AE61" i="1"/>
  <c r="AD61" i="1"/>
  <c r="AE400" i="1"/>
  <c r="AD400" i="1"/>
  <c r="AE356" i="1"/>
  <c r="AD356" i="1"/>
  <c r="AD419" i="1"/>
  <c r="AE419" i="1"/>
  <c r="AD317" i="1"/>
  <c r="AE317" i="1"/>
  <c r="AE264" i="1"/>
  <c r="AD264" i="1"/>
  <c r="AE78" i="1"/>
  <c r="AD78" i="1"/>
  <c r="AD459" i="1"/>
  <c r="AE459" i="1"/>
  <c r="AD384" i="1"/>
  <c r="AE384" i="1"/>
  <c r="AB337" i="1"/>
  <c r="AA337" i="1"/>
  <c r="AE306" i="1"/>
  <c r="AD306" i="1"/>
  <c r="AE189" i="1"/>
  <c r="AD189" i="1"/>
  <c r="AE237" i="1"/>
  <c r="AD237" i="1"/>
  <c r="AE125" i="1"/>
  <c r="AD125" i="1"/>
  <c r="AA132" i="1"/>
  <c r="AE132" i="1" s="1"/>
  <c r="AB159" i="1"/>
  <c r="AE288" i="1"/>
  <c r="AD288" i="1"/>
  <c r="AD527" i="1"/>
  <c r="AD251" i="1"/>
  <c r="AE251" i="1"/>
  <c r="AA240" i="1"/>
  <c r="AB240" i="1"/>
  <c r="AE145" i="1"/>
  <c r="AD145" i="1"/>
  <c r="AE456" i="1"/>
  <c r="AD456" i="1"/>
  <c r="AD165" i="1"/>
  <c r="AE165" i="1"/>
  <c r="AB332" i="1"/>
  <c r="AA332" i="1"/>
  <c r="AE450" i="1"/>
  <c r="AD450" i="1"/>
  <c r="AB266" i="1"/>
  <c r="AA266" i="1"/>
  <c r="AE439" i="1"/>
  <c r="AD439" i="1"/>
  <c r="AD389" i="1"/>
  <c r="AE389" i="1"/>
  <c r="AE348" i="1"/>
  <c r="AD348" i="1"/>
  <c r="AE54" i="1"/>
  <c r="AD54" i="1"/>
  <c r="AE281" i="1"/>
  <c r="AD281" i="1"/>
  <c r="AD104" i="1"/>
  <c r="AE104" i="1"/>
  <c r="AB79" i="1"/>
  <c r="AD87" i="1"/>
  <c r="AE87" i="1"/>
  <c r="AE236" i="1"/>
  <c r="AD236" i="1"/>
  <c r="AE339" i="1"/>
  <c r="AD339" i="1"/>
  <c r="AE219" i="1"/>
  <c r="AD219" i="1"/>
  <c r="AB524" i="1"/>
  <c r="AA524" i="1"/>
  <c r="AE48" i="1"/>
  <c r="AD48" i="1"/>
  <c r="AD321" i="1"/>
  <c r="AE321" i="1"/>
  <c r="AB262" i="1"/>
  <c r="AA262" i="1"/>
  <c r="AE157" i="1"/>
  <c r="AD157" i="1"/>
  <c r="AD307" i="1"/>
  <c r="AE307" i="1"/>
  <c r="AE292" i="1"/>
  <c r="AD292" i="1"/>
  <c r="AE523" i="1"/>
  <c r="AD523" i="1"/>
  <c r="AE270" i="1"/>
  <c r="AD270" i="1"/>
  <c r="AE135" i="1"/>
  <c r="AD135" i="1"/>
  <c r="AA405" i="1"/>
  <c r="AB405" i="1"/>
  <c r="AB183" i="1"/>
  <c r="AA183" i="1"/>
  <c r="AD180" i="1"/>
  <c r="AE180" i="1"/>
  <c r="AA273" i="1"/>
  <c r="AB273" i="1"/>
  <c r="AD326" i="1"/>
  <c r="AE326" i="1"/>
  <c r="AE40" i="1"/>
  <c r="AD40" i="1"/>
  <c r="AA368" i="1"/>
  <c r="AB368" i="1"/>
  <c r="AD120" i="1"/>
  <c r="AE120" i="1"/>
  <c r="AD338" i="1"/>
  <c r="AE338" i="1"/>
  <c r="AE503" i="1"/>
  <c r="AD503" i="1"/>
  <c r="AA31" i="1"/>
  <c r="AB31" i="1"/>
  <c r="AE112" i="1"/>
  <c r="AD112" i="1"/>
  <c r="AE216" i="1"/>
  <c r="AD216" i="1"/>
  <c r="AA103" i="1"/>
  <c r="AB103" i="1"/>
  <c r="AE30" i="1"/>
  <c r="AD30" i="1"/>
  <c r="AD208" i="1"/>
  <c r="AE208" i="1"/>
  <c r="AD294" i="1"/>
  <c r="AE294" i="1"/>
  <c r="AE511" i="1"/>
  <c r="AD511" i="1"/>
  <c r="AD70" i="1"/>
  <c r="AE70" i="1"/>
  <c r="AA451" i="1"/>
  <c r="AB451" i="1"/>
  <c r="AD498" i="1"/>
  <c r="AE498" i="1"/>
  <c r="AE382" i="1"/>
  <c r="AD382" i="1"/>
  <c r="AE411" i="1"/>
  <c r="AD411" i="1"/>
  <c r="AE91" i="1"/>
  <c r="AD91" i="1"/>
  <c r="AD148" i="1"/>
  <c r="AE148" i="1"/>
  <c r="AE243" i="1"/>
  <c r="AD243" i="1"/>
  <c r="AA395" i="1"/>
  <c r="AB395" i="1"/>
  <c r="AD344" i="1"/>
  <c r="AE344" i="1"/>
  <c r="AD85" i="1"/>
  <c r="AE85" i="1"/>
  <c r="AB304" i="1"/>
  <c r="AA304" i="1"/>
  <c r="AA392" i="1"/>
  <c r="AB392" i="1"/>
  <c r="AE159" i="1"/>
  <c r="AD159" i="1"/>
  <c r="AE287" i="1"/>
  <c r="AD287" i="1"/>
  <c r="AE152" i="1"/>
  <c r="AD152" i="1"/>
  <c r="AH467" i="1"/>
  <c r="AD360" i="1"/>
  <c r="AE360" i="1"/>
  <c r="AE177" i="1"/>
  <c r="AD177" i="1"/>
  <c r="AE343" i="1"/>
  <c r="AD343" i="1"/>
  <c r="AD464" i="1"/>
  <c r="AE464" i="1"/>
  <c r="AE329" i="1"/>
  <c r="AD329" i="1"/>
  <c r="AD315" i="1"/>
  <c r="AE315" i="1"/>
  <c r="AD492" i="1"/>
  <c r="AE492" i="1"/>
  <c r="AB397" i="1"/>
  <c r="AA397" i="1"/>
  <c r="AB330" i="1"/>
  <c r="AA330" i="1"/>
  <c r="AD79" i="1"/>
  <c r="AE79" i="1"/>
  <c r="AD483" i="1"/>
  <c r="AE483" i="1"/>
  <c r="AA473" i="1"/>
  <c r="AB473" i="1"/>
  <c r="AE531" i="1"/>
  <c r="AD531" i="1"/>
  <c r="AD512" i="1"/>
  <c r="AE512" i="1"/>
  <c r="AD518" i="1"/>
  <c r="AE518" i="1"/>
  <c r="AD529" i="1"/>
  <c r="AE529" i="1"/>
  <c r="AD521" i="1"/>
  <c r="AE521" i="1"/>
  <c r="AE197" i="1" l="1"/>
  <c r="AD197" i="1"/>
  <c r="AD328" i="1"/>
  <c r="AD297" i="1"/>
  <c r="AE297" i="1"/>
  <c r="AD127" i="1"/>
  <c r="AD431" i="1"/>
  <c r="AD26" i="1"/>
  <c r="AD132" i="1"/>
  <c r="AD528" i="1"/>
  <c r="AE528" i="1"/>
  <c r="AD337" i="1"/>
  <c r="AE337" i="1"/>
  <c r="AD68" i="1"/>
  <c r="AE68" i="1"/>
  <c r="AE332" i="1"/>
  <c r="AD332" i="1"/>
  <c r="AE524" i="1"/>
  <c r="AD524" i="1"/>
  <c r="AD240" i="1"/>
  <c r="AE240" i="1"/>
  <c r="AE262" i="1"/>
  <c r="AD262" i="1"/>
  <c r="AE266" i="1"/>
  <c r="AD266" i="1"/>
  <c r="AD103" i="1"/>
  <c r="AE103" i="1"/>
  <c r="AE405" i="1"/>
  <c r="AD405" i="1"/>
  <c r="AA467" i="1"/>
  <c r="AB467" i="1"/>
  <c r="AD392" i="1"/>
  <c r="AE392" i="1"/>
  <c r="AD395" i="1"/>
  <c r="AE395" i="1"/>
  <c r="AE451" i="1"/>
  <c r="AD451" i="1"/>
  <c r="AE273" i="1"/>
  <c r="AD273" i="1"/>
  <c r="AE304" i="1"/>
  <c r="AD304" i="1"/>
  <c r="AE31" i="1"/>
  <c r="AD31" i="1"/>
  <c r="AE368" i="1"/>
  <c r="AD368" i="1"/>
  <c r="AE183" i="1"/>
  <c r="AD183" i="1"/>
  <c r="AD330" i="1"/>
  <c r="AE330" i="1"/>
  <c r="AE473" i="1"/>
  <c r="AD473" i="1"/>
  <c r="AE397" i="1"/>
  <c r="AD397" i="1"/>
  <c r="AC11" i="1" l="1"/>
  <c r="AD467" i="1"/>
  <c r="AE467" i="1"/>
</calcChain>
</file>

<file path=xl/sharedStrings.xml><?xml version="1.0" encoding="utf-8"?>
<sst xmlns="http://schemas.openxmlformats.org/spreadsheetml/2006/main" count="4334" uniqueCount="1604">
  <si>
    <t>JAVSO..47..105</t>
  </si>
  <si>
    <t>IBVS 6244</t>
  </si>
  <si>
    <t>0.0006</t>
  </si>
  <si>
    <t>0.0010</t>
  </si>
  <si>
    <t>IBVS 6196</t>
  </si>
  <si>
    <t>VSB 060</t>
  </si>
  <si>
    <t>VSB_061</t>
  </si>
  <si>
    <t>OEJV 0179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</si>
  <si>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</si>
  <si>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</si>
  <si>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</si>
  <si>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</si>
  <si>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</si>
  <si>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</si>
  <si>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</si>
  <si>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</si>
  <si>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</si>
  <si>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</si>
  <si>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delete pts</t>
  </si>
  <si>
    <t>@  39300</t>
  </si>
  <si>
    <t>I am suspicious of this LiTE fit</t>
  </si>
  <si>
    <t>Q.+LiTE fit</t>
  </si>
  <si>
    <t>Q resid</t>
  </si>
  <si>
    <t>AU</t>
  </si>
  <si>
    <t>M</t>
  </si>
  <si>
    <t>days/year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</si>
  <si>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</si>
  <si>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</si>
  <si>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</si>
  <si>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</si>
  <si>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</si>
  <si>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</si>
  <si>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</si>
  <si>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</si>
  <si>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</si>
  <si>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</si>
  <si>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</si>
  <si>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</si>
  <si>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</si>
  <si>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</si>
  <si>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</si>
  <si>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</si>
  <si>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</si>
  <si>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</si>
  <si>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</si>
  <si>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</si>
  <si>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</si>
  <si>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</si>
  <si>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</si>
  <si>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</si>
  <si>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</si>
  <si>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</si>
  <si>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</si>
  <si>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</si>
  <si>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</si>
  <si>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</si>
  <si>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</si>
  <si>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</si>
  <si>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</si>
  <si>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</si>
  <si>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</si>
  <si>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</si>
  <si>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</si>
  <si>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</si>
  <si>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</si>
  <si>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</si>
  <si>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</si>
  <si>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</si>
  <si>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</si>
  <si>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</si>
  <si>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</si>
  <si>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</si>
  <si>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</si>
  <si>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</si>
  <si>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</si>
  <si>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</si>
  <si>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</si>
  <si>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</si>
  <si>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</si>
  <si>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</si>
  <si>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</si>
  <si>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</si>
  <si>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</si>
  <si>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</si>
  <si>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</si>
  <si>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</si>
  <si>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BBSAG Bull.22</t>
  </si>
  <si>
    <t>B</t>
  </si>
  <si>
    <t>BBSAG Bull.23</t>
  </si>
  <si>
    <t>BBSAG Bull.25</t>
  </si>
  <si>
    <t>BBSAG Bull.27</t>
  </si>
  <si>
    <t>BBSAG Bull.28</t>
  </si>
  <si>
    <t>AAVSO 3</t>
  </si>
  <si>
    <t>BBSAG Bull.33</t>
  </si>
  <si>
    <t>BBSAG Bull.36</t>
  </si>
  <si>
    <t>BBSAG Bull.37</t>
  </si>
  <si>
    <t>BBSAG Bull.38</t>
  </si>
  <si>
    <t>BBSAG Bull.42</t>
  </si>
  <si>
    <t>BBSAG Bull.43</t>
  </si>
  <si>
    <t>BBSAG Bull.46</t>
  </si>
  <si>
    <t>BBSAG Bull.47</t>
  </si>
  <si>
    <t>BBSAG Bull.48</t>
  </si>
  <si>
    <t>BBSAG Bull.49</t>
  </si>
  <si>
    <t>BBSAG Bull.51</t>
  </si>
  <si>
    <t>BBSAG Bull.52</t>
  </si>
  <si>
    <t>BBSAG Bull.53</t>
  </si>
  <si>
    <t>BBSAG Bull.54</t>
  </si>
  <si>
    <t>BBSAG Bull.55</t>
  </si>
  <si>
    <t>BBSAG Bull.56</t>
  </si>
  <si>
    <t>BBSAG Bull.59</t>
  </si>
  <si>
    <t>IBVS 2344</t>
  </si>
  <si>
    <t>BBSAG Bull.60</t>
  </si>
  <si>
    <t>BBSAG Bull.61</t>
  </si>
  <si>
    <t>BBSAG Bull.64</t>
  </si>
  <si>
    <t>BBSAG Bull.65</t>
  </si>
  <si>
    <t>BBSAG Bull.66</t>
  </si>
  <si>
    <t>BBSAG Bull.67</t>
  </si>
  <si>
    <t>BBSAG Bull.70</t>
  </si>
  <si>
    <t>BBSAG Bull.71</t>
  </si>
  <si>
    <t>BBSAG Bull.72</t>
  </si>
  <si>
    <t>BBSAG Bull.73</t>
  </si>
  <si>
    <t>BBSAG Bull.75</t>
  </si>
  <si>
    <t>BBSAG Bull.76</t>
  </si>
  <si>
    <t>Brno 27</t>
  </si>
  <si>
    <t>BBSAG Bull.77</t>
  </si>
  <si>
    <t>BBSAG Bull.80</t>
  </si>
  <si>
    <t>BBSAG Bull.82</t>
  </si>
  <si>
    <t>BBSAG Bull.83</t>
  </si>
  <si>
    <t>BBSAG Bull.85</t>
  </si>
  <si>
    <t>BBSAG Bull.84</t>
  </si>
  <si>
    <t>BBSAG Bull.87</t>
  </si>
  <si>
    <t>BBSAG 88</t>
  </si>
  <si>
    <t>BBSAG Bull.88</t>
  </si>
  <si>
    <t>BBSAG Bull.91</t>
  </si>
  <si>
    <t>BBSAG Bull.92</t>
  </si>
  <si>
    <t>BBSAG Bull.94</t>
  </si>
  <si>
    <t>BBSAG 94</t>
  </si>
  <si>
    <t>BBSAG Bull.95</t>
  </si>
  <si>
    <t>BBSAG Bull.97</t>
  </si>
  <si>
    <t>BBSAG Bull.98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</si>
  <si>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</si>
  <si>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</si>
  <si>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</si>
  <si>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</si>
  <si>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</si>
  <si>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</si>
  <si>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</si>
  <si>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</si>
  <si>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</si>
  <si>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BBSAG Bull.109</t>
  </si>
  <si>
    <t>BBSAG Bull.110</t>
  </si>
  <si>
    <t>BBSAG Bull.111</t>
  </si>
  <si>
    <t>BBSAG Bull.112</t>
  </si>
  <si>
    <t>BBSAG Bull.114</t>
  </si>
  <si>
    <t>IBVS 4534</t>
  </si>
  <si>
    <t>BBSAG Bull.115</t>
  </si>
  <si>
    <t>BBSAG Bull.117</t>
  </si>
  <si>
    <t>BBSAG Bull.118</t>
  </si>
  <si>
    <t>BBSAG 119</t>
  </si>
  <si>
    <t>BBSAG 120</t>
  </si>
  <si>
    <t>Misc</t>
  </si>
  <si>
    <t>IBVS 5263</t>
  </si>
  <si>
    <t>IBVS 5027</t>
  </si>
  <si>
    <t>IBVS 4888</t>
  </si>
  <si>
    <t>IBVS 4912</t>
  </si>
  <si>
    <t>EW/KW</t>
  </si>
  <si>
    <t>Krajci</t>
  </si>
  <si>
    <t>Guthnick &amp; Prager AN 228.100</t>
  </si>
  <si>
    <t>P.Parenago AN 240.328</t>
  </si>
  <si>
    <t>B.A.Dragomireckaja PZ 6.255</t>
  </si>
  <si>
    <t>Zessew.(Dragomir.) PZ 6.255</t>
  </si>
  <si>
    <t>W.Zessewitsch IODE 4.1.126</t>
  </si>
  <si>
    <t>R.Szafraniec AAB 2.111</t>
  </si>
  <si>
    <t>R.Szafraniec AAC 4.114</t>
  </si>
  <si>
    <t>R.Szafraniec AAC 5.5</t>
  </si>
  <si>
    <t>R.Szafraniec AAC 5.7</t>
  </si>
  <si>
    <t>R.Szafraniec AAC 5.10</t>
  </si>
  <si>
    <t>R.Szafraniec AAC 5.52</t>
  </si>
  <si>
    <t>R.Szafraniec AAC 5.189</t>
  </si>
  <si>
    <t>Koch &amp; Koch AJ 67.462</t>
  </si>
  <si>
    <t>B.S.Whitney AJ 62.372</t>
  </si>
  <si>
    <t>R.Szafraniec AA 6.141</t>
  </si>
  <si>
    <t>R.Szafraniec AA 7.188</t>
  </si>
  <si>
    <t>R.Szafraniec AA 8.189</t>
  </si>
  <si>
    <t>R.Szafraniec AA 9.48</t>
  </si>
  <si>
    <t>R.Szafraniec AA 10.69</t>
  </si>
  <si>
    <t>R.Szafraniec AA 13.79</t>
  </si>
  <si>
    <t>R.Szafraniec AA 16.158</t>
  </si>
  <si>
    <t>K.Locher BBS 121</t>
  </si>
  <si>
    <t>K.Locher BBS 122</t>
  </si>
  <si>
    <t>K.Locher BBS 123</t>
  </si>
  <si>
    <t>P.Hajek&amp;K.Koss BRNO 32</t>
  </si>
  <si>
    <t>D.Husar BAVM 152</t>
  </si>
  <si>
    <t>K.Locher BBS 124</t>
  </si>
  <si>
    <t>K.Locher BBS 125</t>
  </si>
  <si>
    <t>K.Locher BBS 126</t>
  </si>
  <si>
    <t>K.Locher BBS 127</t>
  </si>
  <si>
    <t>K.Locher BBS 128</t>
  </si>
  <si>
    <t>II</t>
  </si>
  <si>
    <t>IBVS 5583</t>
  </si>
  <si>
    <t>IBVS 5493</t>
  </si>
  <si>
    <t>I</t>
  </si>
  <si>
    <t>IBVS 5296</t>
  </si>
  <si>
    <t>IBVS 5543</t>
  </si>
  <si>
    <t>IBVS 5643</t>
  </si>
  <si>
    <t>IBVS 5657</t>
  </si>
  <si>
    <t>IBVS 5707</t>
  </si>
  <si>
    <t># of data points:</t>
  </si>
  <si>
    <t>IBVS 5731</t>
  </si>
  <si>
    <t>IBVS 5438</t>
  </si>
  <si>
    <t>IBVS 5653</t>
  </si>
  <si>
    <t>IBVS 5795</t>
  </si>
  <si>
    <t>IBVS 5802</t>
  </si>
  <si>
    <t>OEJV 0074</t>
  </si>
  <si>
    <t>IBVS 5874</t>
  </si>
  <si>
    <t>IBVS 5894</t>
  </si>
  <si>
    <t>My time zone &gt;&gt;&gt;&gt;&gt;</t>
  </si>
  <si>
    <t>(PST=8, PDT=MDT=7, MDT=CST=6, etc.)</t>
  </si>
  <si>
    <t>OEJV 0003</t>
  </si>
  <si>
    <t>IBVS 5918</t>
  </si>
  <si>
    <t>IBVS 5992</t>
  </si>
  <si>
    <t>IBVS 6010</t>
  </si>
  <si>
    <t>IBVS 5929</t>
  </si>
  <si>
    <t>Add cycle</t>
  </si>
  <si>
    <t>JD today</t>
  </si>
  <si>
    <t>Old Cycle</t>
  </si>
  <si>
    <t>New Cycle</t>
  </si>
  <si>
    <t>Start of linear fit &gt;&gt;&gt;&gt;&gt;&gt;&gt;&gt;&gt;&gt;&gt;&gt;&gt;&gt;&gt;&gt;&gt;&gt;&gt;&gt;&gt;</t>
  </si>
  <si>
    <t>IBVS 6033</t>
  </si>
  <si>
    <t>IBVS 6029</t>
  </si>
  <si>
    <t>JAVSO..39..177</t>
  </si>
  <si>
    <t>JAVSO..37...44</t>
  </si>
  <si>
    <t>JAVSO..36..186</t>
  </si>
  <si>
    <t>JAVSO..40....1</t>
  </si>
  <si>
    <t>JAVSO..39...94</t>
  </si>
  <si>
    <t>JAVSO..38...85</t>
  </si>
  <si>
    <t>JAVSO..36..171</t>
  </si>
  <si>
    <t>2012JAVSO..40..975</t>
  </si>
  <si>
    <t>2013JAVSO..41..122</t>
  </si>
  <si>
    <t>IBVS 6070</t>
  </si>
  <si>
    <t>2013JAVSO..41..328</t>
  </si>
  <si>
    <t>OEJV 0160</t>
  </si>
  <si>
    <t>IBVS 6118</t>
  </si>
  <si>
    <t>JAVSO..42..426</t>
  </si>
  <si>
    <t>TU Boo / GSC 2545-0864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</si>
  <si>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</si>
  <si>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</si>
  <si>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</si>
  <si>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</si>
  <si>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</si>
  <si>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</si>
  <si>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</si>
  <si>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</si>
  <si>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</si>
  <si>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</si>
  <si>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</si>
  <si>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</si>
  <si>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</si>
  <si>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</si>
  <si>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 AJ 67.462 </t>
  </si>
  <si>
    <t>2424609.332 </t>
  </si>
  <si>
    <t> 03.04.1926 19:58 </t>
  </si>
  <si>
    <t> -0.249 </t>
  </si>
  <si>
    <t> Guthnick &amp; Prager </t>
  </si>
  <si>
    <t> AN 228.100 </t>
  </si>
  <si>
    <t>2424609.337 </t>
  </si>
  <si>
    <t> 03.04.1926 20:05 </t>
  </si>
  <si>
    <t> -0.244 </t>
  </si>
  <si>
    <t> P.Parenago </t>
  </si>
  <si>
    <t> AN 240.328 </t>
  </si>
  <si>
    <t>2424609.35 </t>
  </si>
  <si>
    <t> 03.04.1926 20:24 </t>
  </si>
  <si>
    <t> -0.23 </t>
  </si>
  <si>
    <t> B.A.Dragomireckaja </t>
  </si>
  <si>
    <t> PZ 6.255 </t>
  </si>
  <si>
    <t>2424614.34 </t>
  </si>
  <si>
    <t> 08.04.1926 20:09 </t>
  </si>
  <si>
    <t> -0.27 </t>
  </si>
  <si>
    <t>2424615.34 </t>
  </si>
  <si>
    <t> 09.04.1926 20:09 </t>
  </si>
  <si>
    <t> -0.24 </t>
  </si>
  <si>
    <t>2424616.31 </t>
  </si>
  <si>
    <t> 10.04.1926 19:26 </t>
  </si>
  <si>
    <t>2424621.49 </t>
  </si>
  <si>
    <t> 15.04.1926 23:45 </t>
  </si>
  <si>
    <t> -0.25 </t>
  </si>
  <si>
    <t>2424650.34 </t>
  </si>
  <si>
    <t> 14.05.1926 20:09 </t>
  </si>
  <si>
    <t> -0.26 </t>
  </si>
  <si>
    <t>2429321.54 </t>
  </si>
  <si>
    <t> 27.02.1939 00:57 </t>
  </si>
  <si>
    <t> -0.19 </t>
  </si>
  <si>
    <t>2429336.48 </t>
  </si>
  <si>
    <t> 13.03.1939 23:31 </t>
  </si>
  <si>
    <t> -0.17 </t>
  </si>
  <si>
    <t>2429348.46 </t>
  </si>
  <si>
    <t> 25.03.1939 23:02 </t>
  </si>
  <si>
    <t>2429362.41 </t>
  </si>
  <si>
    <t> 08.04.1939 21:50 </t>
  </si>
  <si>
    <t> -0.18 </t>
  </si>
  <si>
    <t>2429365.49 </t>
  </si>
  <si>
    <t> 11.04.1939 23:45 </t>
  </si>
  <si>
    <t>2429366.46 </t>
  </si>
  <si>
    <t> 12.04.1939 23:02 </t>
  </si>
  <si>
    <t>2429367.42 </t>
  </si>
  <si>
    <t> 13.04.1939 22:04 </t>
  </si>
  <si>
    <t> -0.20 </t>
  </si>
  <si>
    <t>2429398.41 </t>
  </si>
  <si>
    <t> 14.05.1939 21:50 </t>
  </si>
  <si>
    <t>2429399.37 </t>
  </si>
  <si>
    <t> 15.05.1939 20:52 </t>
  </si>
  <si>
    <t>2429404.39 </t>
  </si>
  <si>
    <t> 20.05.1939 21:21 </t>
  </si>
  <si>
    <t>2429465.19 </t>
  </si>
  <si>
    <t> 20.07.1939 16:33 </t>
  </si>
  <si>
    <t>2429466.20 </t>
  </si>
  <si>
    <t> 21.07.1939 16:48 </t>
  </si>
  <si>
    <t> -0.16 </t>
  </si>
  <si>
    <t>2429725.45 </t>
  </si>
  <si>
    <t> 05.04.1940 22:48 </t>
  </si>
  <si>
    <t> -0.34 </t>
  </si>
  <si>
    <t>2429727.41 </t>
  </si>
  <si>
    <t> 07.04.1940 21:50 </t>
  </si>
  <si>
    <t> -0.32 </t>
  </si>
  <si>
    <t>2429728.38 </t>
  </si>
  <si>
    <t> 08.04.1940 21:07 </t>
  </si>
  <si>
    <t> -0.33 </t>
  </si>
  <si>
    <t>2429732.35 </t>
  </si>
  <si>
    <t> 12.04.1940 20:24 </t>
  </si>
  <si>
    <t>2429746.35 </t>
  </si>
  <si>
    <t> 26.04.1940 20:24 </t>
  </si>
  <si>
    <t>2429749.43 </t>
  </si>
  <si>
    <t> 29.04.1940 22:19 </t>
  </si>
  <si>
    <t>2430088.45 </t>
  </si>
  <si>
    <t> 03.04.1941 22:48 </t>
  </si>
  <si>
    <t> -0.21 </t>
  </si>
  <si>
    <t>2431562.51 </t>
  </si>
  <si>
    <t> 17.04.1945 00:14 </t>
  </si>
  <si>
    <t>V </t>
  </si>
  <si>
    <t> Zessew.(Dragomir.) </t>
  </si>
  <si>
    <t>2431580.37 </t>
  </si>
  <si>
    <t> 04.05.1945 20:52 </t>
  </si>
  <si>
    <t> -0.15 </t>
  </si>
  <si>
    <t>2431580.531 </t>
  </si>
  <si>
    <t> 05.05.1945 00:44 </t>
  </si>
  <si>
    <t> -0.155 </t>
  </si>
  <si>
    <t> W.Zessewitsch </t>
  </si>
  <si>
    <t> IODE 4.1.126 </t>
  </si>
  <si>
    <t>2431580.692 </t>
  </si>
  <si>
    <t> 05.05.1945 04:36 </t>
  </si>
  <si>
    <t> -0.156 </t>
  </si>
  <si>
    <t>2431584.42 </t>
  </si>
  <si>
    <t> 08.05.1945 22:04 </t>
  </si>
  <si>
    <t>2431586.36 </t>
  </si>
  <si>
    <t> 10.05.1945 20:38 </t>
  </si>
  <si>
    <t>2432650.513 </t>
  </si>
  <si>
    <t> 09.04.1948 00:18 </t>
  </si>
  <si>
    <t> -0.144 </t>
  </si>
  <si>
    <t> R.Szafraniec </t>
  </si>
  <si>
    <t> AAB 2.111 </t>
  </si>
  <si>
    <t>2432658.456 </t>
  </si>
  <si>
    <t> 16.04.1948 22:56 </t>
  </si>
  <si>
    <t> -0.146 </t>
  </si>
  <si>
    <t>2432679.531 </t>
  </si>
  <si>
    <t> 08.05.1948 00:44 </t>
  </si>
  <si>
    <t> -0.149 </t>
  </si>
  <si>
    <t> AAC 4.114 </t>
  </si>
  <si>
    <t>2432717.480 </t>
  </si>
  <si>
    <t> 14.06.1948 23:31 </t>
  </si>
  <si>
    <t> -0.141 </t>
  </si>
  <si>
    <t>2432718.430 </t>
  </si>
  <si>
    <t> 15.06.1948 22:19 </t>
  </si>
  <si>
    <t> -0.164 </t>
  </si>
  <si>
    <t>2432987.602 </t>
  </si>
  <si>
    <t> 12.03.1949 02:26 </t>
  </si>
  <si>
    <t> -0.147 </t>
  </si>
  <si>
    <t>2433000.415 </t>
  </si>
  <si>
    <t> 24.03.1949 21:57 </t>
  </si>
  <si>
    <t> -0.143 </t>
  </si>
  <si>
    <t> AAC 5.5 </t>
  </si>
  <si>
    <t>2433002.364 </t>
  </si>
  <si>
    <t> 26.03.1949 20:44 </t>
  </si>
  <si>
    <t> -0.140 </t>
  </si>
  <si>
    <t>2433003.331 </t>
  </si>
  <si>
    <t> 27.03.1949 19:56 </t>
  </si>
  <si>
    <t>2433006.414 </t>
  </si>
  <si>
    <t> 30.03.1949 21:56 </t>
  </si>
  <si>
    <t>2433010.463 </t>
  </si>
  <si>
    <t> 03.04.1949 23:06 </t>
  </si>
  <si>
    <t> -0.148 </t>
  </si>
  <si>
    <t>2433028.472 </t>
  </si>
  <si>
    <t> 21.04.1949 23:19 </t>
  </si>
  <si>
    <t> -0.137 </t>
  </si>
  <si>
    <t>2433030.402 </t>
  </si>
  <si>
    <t> 23.04.1949 21:38 </t>
  </si>
  <si>
    <t> -0.152 </t>
  </si>
  <si>
    <t>2433031.386 </t>
  </si>
  <si>
    <t> 24.04.1949 21:15 </t>
  </si>
  <si>
    <t>2433032.513 </t>
  </si>
  <si>
    <t> 26.04.1949 00:18 </t>
  </si>
  <si>
    <t>2433040.462 </t>
  </si>
  <si>
    <t> 03.05.1949 23:05 </t>
  </si>
  <si>
    <t> -0.145 </t>
  </si>
  <si>
    <t>2433041.440 </t>
  </si>
  <si>
    <t> 04.05.1949 22:33 </t>
  </si>
  <si>
    <t>2433053.433 </t>
  </si>
  <si>
    <t> 16.05.1949 22:23 </t>
  </si>
  <si>
    <t>2433054.406 </t>
  </si>
  <si>
    <t> 17.05.1949 21:44 </t>
  </si>
  <si>
    <t>2433056.518 </t>
  </si>
  <si>
    <t> 20.05.1949 00:25 </t>
  </si>
  <si>
    <t>2433066.404 </t>
  </si>
  <si>
    <t> 29.05.1949 21:41 </t>
  </si>
  <si>
    <t>2433068.527 </t>
  </si>
  <si>
    <t> 01.06.1949 00:38 </t>
  </si>
  <si>
    <t> -0.130 </t>
  </si>
  <si>
    <t>2433069.488 </t>
  </si>
  <si>
    <t> 01.06.1949 23:42 </t>
  </si>
  <si>
    <t> -0.142 </t>
  </si>
  <si>
    <t>2433350.479 </t>
  </si>
  <si>
    <t> 09.03.1950 23:29 </t>
  </si>
  <si>
    <t>2433358.426 </t>
  </si>
  <si>
    <t> 17.03.1950 22:13 </t>
  </si>
  <si>
    <t> AAC 5.7 </t>
  </si>
  <si>
    <t>2433362.481 </t>
  </si>
  <si>
    <t> 21.03.1950 23:32 </t>
  </si>
  <si>
    <t> -0.139 </t>
  </si>
  <si>
    <t>2433365.394 </t>
  </si>
  <si>
    <t> 24.03.1950 21:27 </t>
  </si>
  <si>
    <t>2433391.344 </t>
  </si>
  <si>
    <t> 19.04.1950 20:15 </t>
  </si>
  <si>
    <t>2433410.477 </t>
  </si>
  <si>
    <t> 08.05.1950 23:26 </t>
  </si>
  <si>
    <t>2433434.478 </t>
  </si>
  <si>
    <t> 01.06.1950 23:28 </t>
  </si>
  <si>
    <t> -0.133 </t>
  </si>
  <si>
    <t>2433437.400 </t>
  </si>
  <si>
    <t> 04.06.1950 21:36 </t>
  </si>
  <si>
    <t> -0.129 </t>
  </si>
  <si>
    <t>2433744.492 </t>
  </si>
  <si>
    <t> 07.04.1951 23:48 </t>
  </si>
  <si>
    <t> AAC 5.10 </t>
  </si>
  <si>
    <t>2433792.495 </t>
  </si>
  <si>
    <t> 25.05.1951 23:52 </t>
  </si>
  <si>
    <t> -0.124 </t>
  </si>
  <si>
    <t>2433799.454 </t>
  </si>
  <si>
    <t> 01.06.1951 22:53 </t>
  </si>
  <si>
    <t>2434120.346 </t>
  </si>
  <si>
    <t> 17.04.1952 20:18 </t>
  </si>
  <si>
    <t> -0.122 </t>
  </si>
  <si>
    <t> AAC 5.52 </t>
  </si>
  <si>
    <t>2434123.424 </t>
  </si>
  <si>
    <t> 20.04.1952 22:10 </t>
  </si>
  <si>
    <t> -0.125 </t>
  </si>
  <si>
    <t>2434155.363 </t>
  </si>
  <si>
    <t> 22.05.1952 20:42 </t>
  </si>
  <si>
    <t> -0.128 </t>
  </si>
  <si>
    <t>2434451.430 </t>
  </si>
  <si>
    <t> 14.03.1953 22:19 </t>
  </si>
  <si>
    <t> -0.131 </t>
  </si>
  <si>
    <t> AAC 5.189 </t>
  </si>
  <si>
    <t>2434458.406 </t>
  </si>
  <si>
    <t> 21.03.1953 21:44 </t>
  </si>
  <si>
    <t> -0.127 </t>
  </si>
  <si>
    <t>2434490.353 </t>
  </si>
  <si>
    <t> 22.04.1953 20:28 </t>
  </si>
  <si>
    <t>2434513.379 </t>
  </si>
  <si>
    <t> 15.05.1953 21:05 </t>
  </si>
  <si>
    <t> -0.120 </t>
  </si>
  <si>
    <t>2434548.721 </t>
  </si>
  <si>
    <t> 20.06.1953 05:18 </t>
  </si>
  <si>
    <t>2434894.734 </t>
  </si>
  <si>
    <t> 01.06.1954 05:36 </t>
  </si>
  <si>
    <t>2434912.738 </t>
  </si>
  <si>
    <t> 19.06.1954 05:42 </t>
  </si>
  <si>
    <t> -0.115 </t>
  </si>
  <si>
    <t> B.S.Whitney </t>
  </si>
  <si>
    <t> AJ 62.372 </t>
  </si>
  <si>
    <t>2435151.575 </t>
  </si>
  <si>
    <t> 13.02.1955 01:48 </t>
  </si>
  <si>
    <t> -0.112 </t>
  </si>
  <si>
    <t> AA 6.141 </t>
  </si>
  <si>
    <t>2435197.455 </t>
  </si>
  <si>
    <t> 30.03.1955 22:55 </t>
  </si>
  <si>
    <t> -0.118 </t>
  </si>
  <si>
    <t>2435240.424 </t>
  </si>
  <si>
    <t> 12.05.1955 22:10 </t>
  </si>
  <si>
    <t> -0.117 </t>
  </si>
  <si>
    <t>2435244.474 </t>
  </si>
  <si>
    <t> 16.05.1955 23:22 </t>
  </si>
  <si>
    <t>2435254.695 </t>
  </si>
  <si>
    <t> 27.05.1955 04:40 </t>
  </si>
  <si>
    <t> -0.114 </t>
  </si>
  <si>
    <t>2435576.388 </t>
  </si>
  <si>
    <t> 12.04.1956 21:18 </t>
  </si>
  <si>
    <t> -0.110 </t>
  </si>
  <si>
    <t> AA 7.188 </t>
  </si>
  <si>
    <t>2435632.493 </t>
  </si>
  <si>
    <t> 07.06.1956 23:49 </t>
  </si>
  <si>
    <t> -0.106 </t>
  </si>
  <si>
    <t>2435933.426 </t>
  </si>
  <si>
    <t> 04.04.1957 22:13 </t>
  </si>
  <si>
    <t> -0.107 </t>
  </si>
  <si>
    <t> AA 8.189 </t>
  </si>
  <si>
    <t>2436339.433 </t>
  </si>
  <si>
    <t> 15.05.1958 22:23 </t>
  </si>
  <si>
    <t> -0.102 </t>
  </si>
  <si>
    <t> AA 9.48 </t>
  </si>
  <si>
    <t>2436673.448 </t>
  </si>
  <si>
    <t> 14.04.1959 22:45 </t>
  </si>
  <si>
    <t> -0.098 </t>
  </si>
  <si>
    <t> AA 10.69 </t>
  </si>
  <si>
    <t>2436674.416 </t>
  </si>
  <si>
    <t> 15.04.1959 21:59 </t>
  </si>
  <si>
    <t> -0.103 </t>
  </si>
  <si>
    <t>2437069.402 </t>
  </si>
  <si>
    <t> 14.05.1960 21:38 </t>
  </si>
  <si>
    <t> -0.093 </t>
  </si>
  <si>
    <t> AA 13.79 </t>
  </si>
  <si>
    <t>2438882.487 </t>
  </si>
  <si>
    <t> 01.05.1965 23:41 </t>
  </si>
  <si>
    <t> -0.073 </t>
  </si>
  <si>
    <t> AA 16.158 </t>
  </si>
  <si>
    <t>2442540.445 </t>
  </si>
  <si>
    <t> 07.05.1975 22:40 </t>
  </si>
  <si>
    <t> -0.024 </t>
  </si>
  <si>
    <t> K.Locher </t>
  </si>
  <si>
    <t> BBS 22 </t>
  </si>
  <si>
    <t>2442543.532 </t>
  </si>
  <si>
    <t> 11.05.1975 00:46 </t>
  </si>
  <si>
    <t> -0.017 </t>
  </si>
  <si>
    <t>2442571.420 </t>
  </si>
  <si>
    <t> 07.06.1975 22:04 </t>
  </si>
  <si>
    <t> -0.018 </t>
  </si>
  <si>
    <t> R.Diethelm </t>
  </si>
  <si>
    <t> BBS 23 </t>
  </si>
  <si>
    <t>2442606.432 </t>
  </si>
  <si>
    <t> 12.07.1975 22:22 </t>
  </si>
  <si>
    <t> -0.028 </t>
  </si>
  <si>
    <t>2442777.660 </t>
  </si>
  <si>
    <t> 31.12.1975 03:50 </t>
  </si>
  <si>
    <t> -0.022 </t>
  </si>
  <si>
    <t> BBS 25 </t>
  </si>
  <si>
    <t>2442858.415 </t>
  </si>
  <si>
    <t> 20.03.1976 21:57 </t>
  </si>
  <si>
    <t> -0.013 </t>
  </si>
  <si>
    <t> BBS 27 </t>
  </si>
  <si>
    <t>2442864.410 </t>
  </si>
  <si>
    <t> 26.03.1976 21:50 </t>
  </si>
  <si>
    <t>2442866.361 </t>
  </si>
  <si>
    <t> 28.03.1976 20:39 </t>
  </si>
  <si>
    <t> -0.012 </t>
  </si>
  <si>
    <t>2442866.510 </t>
  </si>
  <si>
    <t> 29.03.1976 00:14 </t>
  </si>
  <si>
    <t> -0.025 </t>
  </si>
  <si>
    <t>2442867.332 </t>
  </si>
  <si>
    <t> 29.03.1976 19:58 </t>
  </si>
  <si>
    <t> -0.014 </t>
  </si>
  <si>
    <t>2442869.423 </t>
  </si>
  <si>
    <t> 31.03.1976 22:09 </t>
  </si>
  <si>
    <t> -0.031 </t>
  </si>
  <si>
    <t>2442869.590 </t>
  </si>
  <si>
    <t> 01.04.1976 02:09 </t>
  </si>
  <si>
    <t> -0.026 </t>
  </si>
  <si>
    <t>2442898.465 </t>
  </si>
  <si>
    <t> 29.04.1976 23:09 </t>
  </si>
  <si>
    <t> H.Peter </t>
  </si>
  <si>
    <t>2442899.433 </t>
  </si>
  <si>
    <t> 30.04.1976 22:23 </t>
  </si>
  <si>
    <t>2442900.404 </t>
  </si>
  <si>
    <t> 01.05.1976 21:41 </t>
  </si>
  <si>
    <t> -0.019 </t>
  </si>
  <si>
    <t> BBS 28 </t>
  </si>
  <si>
    <t>2442913.383 </t>
  </si>
  <si>
    <t> 14.05.1976 21:11 </t>
  </si>
  <si>
    <t> -0.011 </t>
  </si>
  <si>
    <t>2442922.460 </t>
  </si>
  <si>
    <t> 23.05.1976 23:02 </t>
  </si>
  <si>
    <t>2442931.856 </t>
  </si>
  <si>
    <t> 02.06.1976 08:32 </t>
  </si>
  <si>
    <t> G.Wedemayer </t>
  </si>
  <si>
    <t> AOEB 3 </t>
  </si>
  <si>
    <t>2442932.828 </t>
  </si>
  <si>
    <t> 03.06.1976 07:52 </t>
  </si>
  <si>
    <t> -0.023 </t>
  </si>
  <si>
    <t>2442932.829 </t>
  </si>
  <si>
    <t> 03.06.1976 07:53 </t>
  </si>
  <si>
    <t> G.Samolyk </t>
  </si>
  <si>
    <t>2442932.834 </t>
  </si>
  <si>
    <t> 03.06.1976 08:00 </t>
  </si>
  <si>
    <t> C.Hesseltine </t>
  </si>
  <si>
    <t>2442947.430 </t>
  </si>
  <si>
    <t> 17.06.1976 22:19 </t>
  </si>
  <si>
    <t>2442958.453 </t>
  </si>
  <si>
    <t> 28.06.1976 22:52 </t>
  </si>
  <si>
    <t> -0.016 </t>
  </si>
  <si>
    <t>2443219.665 </t>
  </si>
  <si>
    <t> 17.03.1977 03:57 </t>
  </si>
  <si>
    <t> BBS 33 </t>
  </si>
  <si>
    <t>2443272.688 </t>
  </si>
  <si>
    <t> 09.05.1977 04:30 </t>
  </si>
  <si>
    <t> D.Ruokonen </t>
  </si>
  <si>
    <t>2443273.491 </t>
  </si>
  <si>
    <t> 09.05.1977 23:47 </t>
  </si>
  <si>
    <t>2443568.438 </t>
  </si>
  <si>
    <t> 28.02.1978 22:30 </t>
  </si>
  <si>
    <t> -0.007 </t>
  </si>
  <si>
    <t> BBS 36 </t>
  </si>
  <si>
    <t>2443579.621 </t>
  </si>
  <si>
    <t> 12.03.1978 02:54 </t>
  </si>
  <si>
    <t> BBS 37 </t>
  </si>
  <si>
    <t>2443581.574 </t>
  </si>
  <si>
    <t> 14.03.1978 01:46 </t>
  </si>
  <si>
    <t> -0.004 </t>
  </si>
  <si>
    <t>2443584.640 </t>
  </si>
  <si>
    <t> 17.03.1978 03:21 </t>
  </si>
  <si>
    <t>2443610.757 </t>
  </si>
  <si>
    <t> 12.04.1978 06:10 </t>
  </si>
  <si>
    <t>2443624.375 </t>
  </si>
  <si>
    <t> 25.04.1978 21:00 </t>
  </si>
  <si>
    <t> -0.009 </t>
  </si>
  <si>
    <t>2443656.481 </t>
  </si>
  <si>
    <t> 27.05.1978 23:32 </t>
  </si>
  <si>
    <t>2443657.448 </t>
  </si>
  <si>
    <t> 28.05.1978 22:45 </t>
  </si>
  <si>
    <t>2443663.458 </t>
  </si>
  <si>
    <t> 03.06.1978 22:59 </t>
  </si>
  <si>
    <t> -0.002 </t>
  </si>
  <si>
    <t>2443665.397 </t>
  </si>
  <si>
    <t> 05.06.1978 21:31 </t>
  </si>
  <si>
    <t> -0.008 </t>
  </si>
  <si>
    <t>2443668.482 </t>
  </si>
  <si>
    <t> 08.06.1978 23:34 </t>
  </si>
  <si>
    <t>2443713.391 </t>
  </si>
  <si>
    <t> 23.07.1978 21:23 </t>
  </si>
  <si>
    <t> BBS 38 </t>
  </si>
  <si>
    <t>2443918.504 </t>
  </si>
  <si>
    <t> 14.02.1979 00:05 </t>
  </si>
  <si>
    <t> BBS 42 </t>
  </si>
  <si>
    <t>2443920.608 </t>
  </si>
  <si>
    <t> 16.02.1979 02:35 </t>
  </si>
  <si>
    <t>2443957.579 </t>
  </si>
  <si>
    <t> 25.03.1979 01:53 </t>
  </si>
  <si>
    <t> -0.005 </t>
  </si>
  <si>
    <t>2443970.705 </t>
  </si>
  <si>
    <t> 07.04.1979 04:55 </t>
  </si>
  <si>
    <t>2443978.336 </t>
  </si>
  <si>
    <t> 14.04.1979 20:03 </t>
  </si>
  <si>
    <t> BBS 43 </t>
  </si>
  <si>
    <t>2443983.518 </t>
  </si>
  <si>
    <t> 20.04.1979 00:25 </t>
  </si>
  <si>
    <t>2443988.389 </t>
  </si>
  <si>
    <t> 24.04.1979 21:20 </t>
  </si>
  <si>
    <t>2443992.440 </t>
  </si>
  <si>
    <t> 28.04.1979 22:33 </t>
  </si>
  <si>
    <t>2444010.438 </t>
  </si>
  <si>
    <t> 16.05.1979 22:30 </t>
  </si>
  <si>
    <t>2444010.597 </t>
  </si>
  <si>
    <t> 17.05.1979 02:19 </t>
  </si>
  <si>
    <t>2444022.440 </t>
  </si>
  <si>
    <t> 28.05.1979 22:33 </t>
  </si>
  <si>
    <t> -0.001 </t>
  </si>
  <si>
    <t>2444229.648 </t>
  </si>
  <si>
    <t> 22.12.1979 03:33 </t>
  </si>
  <si>
    <t> BBS 46 </t>
  </si>
  <si>
    <t>2444278.622 </t>
  </si>
  <si>
    <t> 09.02.1980 02:55 </t>
  </si>
  <si>
    <t>2444288.673 </t>
  </si>
  <si>
    <t> 19.02.1980 04:09 </t>
  </si>
  <si>
    <t>2444290.451 </t>
  </si>
  <si>
    <t> 20.02.1980 22:49 </t>
  </si>
  <si>
    <t>2444303.429 </t>
  </si>
  <si>
    <t> 04.03.1980 22:17 </t>
  </si>
  <si>
    <t> BBS 47 </t>
  </si>
  <si>
    <t>2444304.396 </t>
  </si>
  <si>
    <t> 05.03.1980 21:30 </t>
  </si>
  <si>
    <t>2444307.811 </t>
  </si>
  <si>
    <t> 09.03.1980 07:27 </t>
  </si>
  <si>
    <t> 0.002 </t>
  </si>
  <si>
    <t>2444336.344 </t>
  </si>
  <si>
    <t> 06.04.1980 20:15 </t>
  </si>
  <si>
    <t>2444341.373 </t>
  </si>
  <si>
    <t> 11.04.1980 20:57 </t>
  </si>
  <si>
    <t> 0.000 </t>
  </si>
  <si>
    <t> R.Germann </t>
  </si>
  <si>
    <t>2444342.336 </t>
  </si>
  <si>
    <t> 12.04.1980 20:03 </t>
  </si>
  <si>
    <t> -0.010 </t>
  </si>
  <si>
    <t>2444342.349 </t>
  </si>
  <si>
    <t> 12.04.1980 20:22 </t>
  </si>
  <si>
    <t> 0.003 </t>
  </si>
  <si>
    <t>2444371.366 </t>
  </si>
  <si>
    <t> 11.05.1980 20:47 </t>
  </si>
  <si>
    <t> BBS 48 </t>
  </si>
  <si>
    <t>2444376.557 </t>
  </si>
  <si>
    <t> 17.05.1980 01:22 </t>
  </si>
  <si>
    <t> -0.000 </t>
  </si>
  <si>
    <t>2444402.503 </t>
  </si>
  <si>
    <t> 12.06.1980 00:04 </t>
  </si>
  <si>
    <t>2444458.432 </t>
  </si>
  <si>
    <t> 06.08.1980 22:22 </t>
  </si>
  <si>
    <t> BBS 49 </t>
  </si>
  <si>
    <t>2444458.436 </t>
  </si>
  <si>
    <t> 06.08.1980 22:27 </t>
  </si>
  <si>
    <t>2444563.668 </t>
  </si>
  <si>
    <t> 20.11.1980 04:01 </t>
  </si>
  <si>
    <t> BBS 51 </t>
  </si>
  <si>
    <t>2444581.671 </t>
  </si>
  <si>
    <t> 08.12.1980 04:06 </t>
  </si>
  <si>
    <t> 0.005 </t>
  </si>
  <si>
    <t> BBS 52 </t>
  </si>
  <si>
    <t>2444618.635 </t>
  </si>
  <si>
    <t> 14.01.1981 03:14 </t>
  </si>
  <si>
    <t> 0.001 </t>
  </si>
  <si>
    <t>2444633.550 </t>
  </si>
  <si>
    <t> 29.01.1981 01:12 </t>
  </si>
  <si>
    <t>2444651.549 </t>
  </si>
  <si>
    <t> 16.02.1981 01:10 </t>
  </si>
  <si>
    <t> M.Andrakakou </t>
  </si>
  <si>
    <t> BBS 53 </t>
  </si>
  <si>
    <t>2444662.577 </t>
  </si>
  <si>
    <t> 27.02.1981 01:50 </t>
  </si>
  <si>
    <t>2444672.471 </t>
  </si>
  <si>
    <t> 08.03.1981 23:18 </t>
  </si>
  <si>
    <t> 0.006 </t>
  </si>
  <si>
    <t> D.Elias </t>
  </si>
  <si>
    <t>2444673.440 </t>
  </si>
  <si>
    <t> 09.03.1981 22:33 </t>
  </si>
  <si>
    <t>2444680.572 </t>
  </si>
  <si>
    <t> 17.03.1981 01:43 </t>
  </si>
  <si>
    <t>2444695.338 </t>
  </si>
  <si>
    <t> 31.03.1981 20:06 </t>
  </si>
  <si>
    <t> 0.011 </t>
  </si>
  <si>
    <t> G.Mavrofridis </t>
  </si>
  <si>
    <t> BBS 54 </t>
  </si>
  <si>
    <t>2444695.500 </t>
  </si>
  <si>
    <t> 01.04.1981 00:00 </t>
  </si>
  <si>
    <t>2444700.848 </t>
  </si>
  <si>
    <t> 06.04.1981 08:21 </t>
  </si>
  <si>
    <t> 0.008 </t>
  </si>
  <si>
    <t>2444733.443 </t>
  </si>
  <si>
    <t> 08.05.1981 22:37 </t>
  </si>
  <si>
    <t> 0.013 </t>
  </si>
  <si>
    <t>2444757.427 </t>
  </si>
  <si>
    <t> 01.06.1981 22:14 </t>
  </si>
  <si>
    <t>2444758.402 </t>
  </si>
  <si>
    <t> 02.06.1981 21:38 </t>
  </si>
  <si>
    <t> BBS 55 </t>
  </si>
  <si>
    <t>2444758.412 </t>
  </si>
  <si>
    <t> 02.06.1981 21:53 </t>
  </si>
  <si>
    <t> 0.012 </t>
  </si>
  <si>
    <t>2444793.425 </t>
  </si>
  <si>
    <t> 07.07.1981 22:12 </t>
  </si>
  <si>
    <t> BBS 56 </t>
  </si>
  <si>
    <t>2444813.379 </t>
  </si>
  <si>
    <t> 27.07.1981 21:05 </t>
  </si>
  <si>
    <t>2445042.804 </t>
  </si>
  <si>
    <t> 14.03.1982 07:17 </t>
  </si>
  <si>
    <t>2445050.427 </t>
  </si>
  <si>
    <t> 21.03.1982 22:14 </t>
  </si>
  <si>
    <t> 0.010 </t>
  </si>
  <si>
    <t> BBS 59 </t>
  </si>
  <si>
    <t>2445055.449 </t>
  </si>
  <si>
    <t> 26.03.1982 22:46 </t>
  </si>
  <si>
    <t>E </t>
  </si>
  <si>
    <t>?</t>
  </si>
  <si>
    <t> M.Hoffmann </t>
  </si>
  <si>
    <t>IBVS 2344 </t>
  </si>
  <si>
    <t>2445055.612 </t>
  </si>
  <si>
    <t> 27.03.1982 02:41 </t>
  </si>
  <si>
    <t> 0.007 </t>
  </si>
  <si>
    <t>2445058.534 </t>
  </si>
  <si>
    <t> 30.03.1982 00:48 </t>
  </si>
  <si>
    <t>2445077.340 </t>
  </si>
  <si>
    <t> 17.04.1982 20:09 </t>
  </si>
  <si>
    <t> BBS 60 </t>
  </si>
  <si>
    <t>2445077.342 </t>
  </si>
  <si>
    <t> 17.04.1982 20:12 </t>
  </si>
  <si>
    <t>2445079.444 </t>
  </si>
  <si>
    <t> 19.04.1982 22:39 </t>
  </si>
  <si>
    <t> 0.004 </t>
  </si>
  <si>
    <t>2445082.690 </t>
  </si>
  <si>
    <t> 23.04.1982 04:33 </t>
  </si>
  <si>
    <t>2445100.365 </t>
  </si>
  <si>
    <t> 10.05.1982 20:45 </t>
  </si>
  <si>
    <t> 0.009 </t>
  </si>
  <si>
    <t>2445103.444 </t>
  </si>
  <si>
    <t> 13.05.1982 22:39 </t>
  </si>
  <si>
    <t>2445105.391 </t>
  </si>
  <si>
    <t> 15.05.1982 21:23 </t>
  </si>
  <si>
    <t>2445115.451 </t>
  </si>
  <si>
    <t> 25.05.1982 22:49 </t>
  </si>
  <si>
    <t> 0.015 </t>
  </si>
  <si>
    <t>2445116.741 </t>
  </si>
  <si>
    <t> 27.05.1982 05:47 </t>
  </si>
  <si>
    <t> E.Halbach </t>
  </si>
  <si>
    <t>2445141.387 </t>
  </si>
  <si>
    <t> 20.06.1982 21:17 </t>
  </si>
  <si>
    <t> BBS 61 </t>
  </si>
  <si>
    <t>2445325.578 </t>
  </si>
  <si>
    <t> 22.12.1982 01:52 </t>
  </si>
  <si>
    <t> BBS 64 </t>
  </si>
  <si>
    <t>2445380.708 </t>
  </si>
  <si>
    <t> 15.02.1983 04:59 </t>
  </si>
  <si>
    <t> BBS 65 </t>
  </si>
  <si>
    <t>2445464.370 </t>
  </si>
  <si>
    <t> 09.05.1983 20:52 </t>
  </si>
  <si>
    <t> BBS 66 </t>
  </si>
  <si>
    <t>2445487.71947 </t>
  </si>
  <si>
    <t> 02.06.1983 05:16 </t>
  </si>
  <si>
    <t> 0.00742 </t>
  </si>
  <si>
    <t> J.Coughlin et al. </t>
  </si>
  <si>
    <t> arXiv 0807.1486 </t>
  </si>
  <si>
    <t>2445487.71998 </t>
  </si>
  <si>
    <t> 0.00793 </t>
  </si>
  <si>
    <t>2445502.473 </t>
  </si>
  <si>
    <t> 16.06.1983 23:21 </t>
  </si>
  <si>
    <t> BBS 67 </t>
  </si>
  <si>
    <t>2445678.717 </t>
  </si>
  <si>
    <t> 10.12.1983 05:12 </t>
  </si>
  <si>
    <t> BBS 70 </t>
  </si>
  <si>
    <t>2445680.671 </t>
  </si>
  <si>
    <t> 12.12.1983 04:06 </t>
  </si>
  <si>
    <t>2445764.501 </t>
  </si>
  <si>
    <t> 05.03.1984 00:01 </t>
  </si>
  <si>
    <t> 0.014 </t>
  </si>
  <si>
    <t> BBS 71 </t>
  </si>
  <si>
    <t>2445764.661 </t>
  </si>
  <si>
    <t> 05.03.1984 03:51 </t>
  </si>
  <si>
    <t>2445791.76179 </t>
  </si>
  <si>
    <t> 01.04.1984 06:16 </t>
  </si>
  <si>
    <t> 0.03470 </t>
  </si>
  <si>
    <t>2445791.76267 </t>
  </si>
  <si>
    <t> 01.04.1984 06:18 </t>
  </si>
  <si>
    <t> 0.03558 </t>
  </si>
  <si>
    <t>2445793.70803 </t>
  </si>
  <si>
    <t> 03.04.1984 04:59 </t>
  </si>
  <si>
    <t> 0.03525 </t>
  </si>
  <si>
    <t>2445793.70841 </t>
  </si>
  <si>
    <t> 03.04.1984 05:00 </t>
  </si>
  <si>
    <t> 0.03563 </t>
  </si>
  <si>
    <t>2445798.73044 </t>
  </si>
  <si>
    <t> 08.04.1984 05:31 </t>
  </si>
  <si>
    <t> 0.03128 </t>
  </si>
  <si>
    <t>2445798.73435 </t>
  </si>
  <si>
    <t> 08.04.1984 05:37 </t>
  </si>
  <si>
    <t> 0.03519 </t>
  </si>
  <si>
    <t>2445810.73152 </t>
  </si>
  <si>
    <t> 20.04.1984 05:33 </t>
  </si>
  <si>
    <t> 0.03390 </t>
  </si>
  <si>
    <t>2445810.73173 </t>
  </si>
  <si>
    <t> 0.03411 </t>
  </si>
  <si>
    <t>2445812.341 </t>
  </si>
  <si>
    <t> 21.04.1984 20:11 </t>
  </si>
  <si>
    <t> 0.022 </t>
  </si>
  <si>
    <t>2445816.389 </t>
  </si>
  <si>
    <t> 25.04.1984 21:20 </t>
  </si>
  <si>
    <t> 0.016 </t>
  </si>
  <si>
    <t>2445817.70500 </t>
  </si>
  <si>
    <t> 27.04.1984 04:55 </t>
  </si>
  <si>
    <t> 0.03530 </t>
  </si>
  <si>
    <t>2445817.70516 </t>
  </si>
  <si>
    <t> 0.03546 </t>
  </si>
  <si>
    <t>2445822.380 </t>
  </si>
  <si>
    <t> 01.05.1984 21:07 </t>
  </si>
  <si>
    <t> BBS 72 </t>
  </si>
  <si>
    <t>2445878.491 </t>
  </si>
  <si>
    <t> 26.06.1984 23:47 </t>
  </si>
  <si>
    <t> 0.018 </t>
  </si>
  <si>
    <t>2445884.486 </t>
  </si>
  <si>
    <t> 02.07.1984 23:39 </t>
  </si>
  <si>
    <t> BBS 73 </t>
  </si>
  <si>
    <t>2445885.457 </t>
  </si>
  <si>
    <t> 03.07.1984 22:58 </t>
  </si>
  <si>
    <t>2445886.429 </t>
  </si>
  <si>
    <t> 04.07.1984 22:17 </t>
  </si>
  <si>
    <t>2446056.689 </t>
  </si>
  <si>
    <t> 22.12.1984 04:32 </t>
  </si>
  <si>
    <t> 0.023 </t>
  </si>
  <si>
    <t> BBS 75 </t>
  </si>
  <si>
    <t>2446086.669 </t>
  </si>
  <si>
    <t> 21.01.1985 04:03 </t>
  </si>
  <si>
    <t>2446140.664 </t>
  </si>
  <si>
    <t> 16.03.1985 03:56 </t>
  </si>
  <si>
    <t> BBS 76 </t>
  </si>
  <si>
    <t>2446175.392 </t>
  </si>
  <si>
    <t> 19.04.1985 21:24 </t>
  </si>
  <si>
    <t> 0.038 </t>
  </si>
  <si>
    <t>2446181.378 </t>
  </si>
  <si>
    <t> 25.04.1985 21:04 </t>
  </si>
  <si>
    <t> 0.025 </t>
  </si>
  <si>
    <t>2446199.360 </t>
  </si>
  <si>
    <t> 13.05.1985 20:38 </t>
  </si>
  <si>
    <t> BBS 77 </t>
  </si>
  <si>
    <t>2446210.721 </t>
  </si>
  <si>
    <t> 25.05.1985 05:18 </t>
  </si>
  <si>
    <t> 0.021 </t>
  </si>
  <si>
    <t>2446230.656 </t>
  </si>
  <si>
    <t> 14.06.1985 03:44 </t>
  </si>
  <si>
    <t>2446269.404 </t>
  </si>
  <si>
    <t> 22.07.1985 21:41 </t>
  </si>
  <si>
    <t>2446269.413 </t>
  </si>
  <si>
    <t> 22.07.1985 21:54 </t>
  </si>
  <si>
    <t> 0.017 </t>
  </si>
  <si>
    <t>2446552.353 </t>
  </si>
  <si>
    <t> 01.05.1986 20:28 </t>
  </si>
  <si>
    <t> BBS 80 </t>
  </si>
  <si>
    <t>2446554.448 </t>
  </si>
  <si>
    <t> 03.05.1986 22:45 </t>
  </si>
  <si>
    <t>2446610.389 </t>
  </si>
  <si>
    <t> 28.06.1986 21:20 </t>
  </si>
  <si>
    <t>2446768.632 </t>
  </si>
  <si>
    <t> 04.12.1986 03:10 </t>
  </si>
  <si>
    <t> BBS 82 </t>
  </si>
  <si>
    <t>2446914.402 </t>
  </si>
  <si>
    <t> 28.04.1987 21:38 </t>
  </si>
  <si>
    <t> M.Kohl </t>
  </si>
  <si>
    <t> BBS 85 </t>
  </si>
  <si>
    <t>2446938.403 </t>
  </si>
  <si>
    <t> 22.05.1987 21:40 </t>
  </si>
  <si>
    <t> BBS 84 </t>
  </si>
  <si>
    <t>2447192.636 </t>
  </si>
  <si>
    <t> 01.02.1988 03:15 </t>
  </si>
  <si>
    <t> BBS 87 </t>
  </si>
  <si>
    <t>2447239.496 </t>
  </si>
  <si>
    <t> 18.03.1988 23:54 </t>
  </si>
  <si>
    <t> BBS 88/100 </t>
  </si>
  <si>
    <t>2447250.364 </t>
  </si>
  <si>
    <t> 29.03.1988 20:44 </t>
  </si>
  <si>
    <t> BBS 88 </t>
  </si>
  <si>
    <t>2447263.332 </t>
  </si>
  <si>
    <t> 11.04.1988 19:58 </t>
  </si>
  <si>
    <t>2447563.622 </t>
  </si>
  <si>
    <t> 06.02.1989 02:55 </t>
  </si>
  <si>
    <t> BBS 91 </t>
  </si>
  <si>
    <t>2447648.410 </t>
  </si>
  <si>
    <t> 01.05.1989 21:50 </t>
  </si>
  <si>
    <t> BBS 92 </t>
  </si>
  <si>
    <t>2447853.678 </t>
  </si>
  <si>
    <t> 23.11.1989 04:16 </t>
  </si>
  <si>
    <t> BBS 94 </t>
  </si>
  <si>
    <t>2447970.436 </t>
  </si>
  <si>
    <t> 19.03.1990 22:27 </t>
  </si>
  <si>
    <t>2448002.387 </t>
  </si>
  <si>
    <t> 20.04.1990 21:17 </t>
  </si>
  <si>
    <t> BBS 95 </t>
  </si>
  <si>
    <t>2448011.455 </t>
  </si>
  <si>
    <t> 29.04.1990 22:55 </t>
  </si>
  <si>
    <t>2448041.615 </t>
  </si>
  <si>
    <t> 30.05.1990 02:45 </t>
  </si>
  <si>
    <t>2448042.408 </t>
  </si>
  <si>
    <t> 30.05.1990 21:47 </t>
  </si>
  <si>
    <t>2448227.731 </t>
  </si>
  <si>
    <t> 02.12.1990 05:32 </t>
  </si>
  <si>
    <t> BBS 97 </t>
  </si>
  <si>
    <t>2448348.382 </t>
  </si>
  <si>
    <t> 01.04.1991 21:10 </t>
  </si>
  <si>
    <t>2448368.481 </t>
  </si>
  <si>
    <t> 21.04.1991 23:32 </t>
  </si>
  <si>
    <t> BBS 98 </t>
  </si>
  <si>
    <t>2448406.431 </t>
  </si>
  <si>
    <t> 29.05.1991 22:20 </t>
  </si>
  <si>
    <t>2448448.427 </t>
  </si>
  <si>
    <t> 10.07.1991 22:14 </t>
  </si>
  <si>
    <t>2448636.660 </t>
  </si>
  <si>
    <t> 15.01.1992 03:50 </t>
  </si>
  <si>
    <t> BBS 100 </t>
  </si>
  <si>
    <t>2448760.383 </t>
  </si>
  <si>
    <t> 17.05.1992 21:11 </t>
  </si>
  <si>
    <t> BBS 101 </t>
  </si>
  <si>
    <t>2448761.354 </t>
  </si>
  <si>
    <t> 18.05.1992 20:29 </t>
  </si>
  <si>
    <t>2448795.407 </t>
  </si>
  <si>
    <t> 21.06.1992 21:46 </t>
  </si>
  <si>
    <t>2448819.402 </t>
  </si>
  <si>
    <t> 15.07.1992 21:38 </t>
  </si>
  <si>
    <t>2448940.680 </t>
  </si>
  <si>
    <t> 14.11.1992 04:19 </t>
  </si>
  <si>
    <t> BBS 102 </t>
  </si>
  <si>
    <t>2449043.642 </t>
  </si>
  <si>
    <t> 25.02.1993 03:24 </t>
  </si>
  <si>
    <t> BBS 103 </t>
  </si>
  <si>
    <t>2449105.419 </t>
  </si>
  <si>
    <t> 27.04.1993 22:03 </t>
  </si>
  <si>
    <t> BBS 104 </t>
  </si>
  <si>
    <t>2449130.391 </t>
  </si>
  <si>
    <t> 22.05.1993 21:23 </t>
  </si>
  <si>
    <t>2449145.460 </t>
  </si>
  <si>
    <t> 06.06.1993 23:02 </t>
  </si>
  <si>
    <t>2449164.444 </t>
  </si>
  <si>
    <t> 25.06.1993 22:39 </t>
  </si>
  <si>
    <t>2449177.407 </t>
  </si>
  <si>
    <t> 08.07.1993 21:46 </t>
  </si>
  <si>
    <t>2449321.704 </t>
  </si>
  <si>
    <t> 30.11.1993 04:53 </t>
  </si>
  <si>
    <t> BBS 105 </t>
  </si>
  <si>
    <t>2449420.616 </t>
  </si>
  <si>
    <t> 09.03.1994 02:47 </t>
  </si>
  <si>
    <t> BBS 106 </t>
  </si>
  <si>
    <t>2449488.385 </t>
  </si>
  <si>
    <t> 15.05.1994 21:14 </t>
  </si>
  <si>
    <t> A.Paschke </t>
  </si>
  <si>
    <t> BBS 107 </t>
  </si>
  <si>
    <t>2449488.553 </t>
  </si>
  <si>
    <t> 16.05.1994 01:16 </t>
  </si>
  <si>
    <t>2449534.448 </t>
  </si>
  <si>
    <t> 30.06.1994 22:45 </t>
  </si>
  <si>
    <t>2449535.421 </t>
  </si>
  <si>
    <t> 01.07.1994 22:06 </t>
  </si>
  <si>
    <t>2449560.399 </t>
  </si>
  <si>
    <t> 26.07.1994 21:34 </t>
  </si>
  <si>
    <t>2449592.326 </t>
  </si>
  <si>
    <t> 27.08.1994 19:49 </t>
  </si>
  <si>
    <t>2449715.715 </t>
  </si>
  <si>
    <t> 29.12.1994 05:09 </t>
  </si>
  <si>
    <t> BBS 108 </t>
  </si>
  <si>
    <t>2449810.409 </t>
  </si>
  <si>
    <t> 02.04.1995 21:48 </t>
  </si>
  <si>
    <t> BBS 109 </t>
  </si>
  <si>
    <t>2449812.356 </t>
  </si>
  <si>
    <t> 04.04.1995 20:32 </t>
  </si>
  <si>
    <t>2449836.358 </t>
  </si>
  <si>
    <t> 28.04.1995 20:35 </t>
  </si>
  <si>
    <t>2449840.396 </t>
  </si>
  <si>
    <t> 02.05.1995 21:30 </t>
  </si>
  <si>
    <t>2449868.619 </t>
  </si>
  <si>
    <t> 31.05.1995 02:51 </t>
  </si>
  <si>
    <t>2449899.749 </t>
  </si>
  <si>
    <t> 01.07.1995 05:58 </t>
  </si>
  <si>
    <t>2449917.421 </t>
  </si>
  <si>
    <t> 18.07.1995 22:06 </t>
  </si>
  <si>
    <t> BBS 110 </t>
  </si>
  <si>
    <t>2450044.693 </t>
  </si>
  <si>
    <t> 23.11.1995 04:37 </t>
  </si>
  <si>
    <t> BBS 111 </t>
  </si>
  <si>
    <t>2450167.442 </t>
  </si>
  <si>
    <t> 24.03.1996 22:36 </t>
  </si>
  <si>
    <t>2450188.365 </t>
  </si>
  <si>
    <t> 14.04.1996 20:45 </t>
  </si>
  <si>
    <t> BBS 112 </t>
  </si>
  <si>
    <t>2450191.604 </t>
  </si>
  <si>
    <t> 18.04.1996 02:29 </t>
  </si>
  <si>
    <t>2450193.393 </t>
  </si>
  <si>
    <t> 19.04.1996 21:25 </t>
  </si>
  <si>
    <t>2450194.3520 </t>
  </si>
  <si>
    <t> 20.04.1996 20:26 </t>
  </si>
  <si>
    <t> 0.0008 </t>
  </si>
  <si>
    <t> E.Blättler </t>
  </si>
  <si>
    <t>2450240.390 </t>
  </si>
  <si>
    <t> 05.06.1996 21:21 </t>
  </si>
  <si>
    <t>2450249.652 </t>
  </si>
  <si>
    <t> 15.06.1996 03:38 </t>
  </si>
  <si>
    <t>2450251.431 </t>
  </si>
  <si>
    <t> 16.06.1996 22:20 </t>
  </si>
  <si>
    <t>2450276.392 </t>
  </si>
  <si>
    <t> 11.07.1996 21:24 </t>
  </si>
  <si>
    <t>2450284.666 </t>
  </si>
  <si>
    <t> 20.07.1996 03:59 </t>
  </si>
  <si>
    <t>2450465.617 </t>
  </si>
  <si>
    <t> 17.01.1997 02:48 </t>
  </si>
  <si>
    <t> BBS 114 </t>
  </si>
  <si>
    <t>2450515.5518 </t>
  </si>
  <si>
    <t> 08.03.1997 01:14 </t>
  </si>
  <si>
    <t> -0.0014 </t>
  </si>
  <si>
    <t> Mikolajczyk&amp;Ogloza </t>
  </si>
  <si>
    <t>IBVS 4534 </t>
  </si>
  <si>
    <t>2450516.5242 </t>
  </si>
  <si>
    <t> 09.03.1997 00:34 </t>
  </si>
  <si>
    <t> -0.0018 </t>
  </si>
  <si>
    <t>2450548.460 </t>
  </si>
  <si>
    <t> 09.04.1997 23:02 </t>
  </si>
  <si>
    <t> BBS 115 </t>
  </si>
  <si>
    <t>2450557.393 </t>
  </si>
  <si>
    <t> 18.04.1997 21:25 </t>
  </si>
  <si>
    <t>2450570.369 </t>
  </si>
  <si>
    <t> 01.05.1997 20:51 </t>
  </si>
  <si>
    <t>2450574.8962 </t>
  </si>
  <si>
    <t> 06.05.1997 09:30 </t>
  </si>
  <si>
    <t> -0.0007 </t>
  </si>
  <si>
    <t>C </t>
  </si>
  <si>
    <t>ns</t>
  </si>
  <si>
    <t> P.Kuebler </t>
  </si>
  <si>
    <t> AOEB 8 </t>
  </si>
  <si>
    <t>2450639.442 </t>
  </si>
  <si>
    <t> 09.07.1997 22:36 </t>
  </si>
  <si>
    <t>2450665.379 </t>
  </si>
  <si>
    <t> 04.08.1997 21:05 </t>
  </si>
  <si>
    <t>2450822.646 </t>
  </si>
  <si>
    <t> 09.01.1998 03:30 </t>
  </si>
  <si>
    <t> BBS 117 </t>
  </si>
  <si>
    <t>2450895.4495 </t>
  </si>
  <si>
    <t> 22.03.1998 22:47 </t>
  </si>
  <si>
    <t> -0.0009 </t>
  </si>
  <si>
    <t> J.Safar </t>
  </si>
  <si>
    <t>IBVS 4888 </t>
  </si>
  <si>
    <t>2450951.545 </t>
  </si>
  <si>
    <t> 18.05.1998 01:04 </t>
  </si>
  <si>
    <t> -0.006 </t>
  </si>
  <si>
    <t> BBS 118 </t>
  </si>
  <si>
    <t>2451012.678 </t>
  </si>
  <si>
    <t> 18.07.1998 04:16 </t>
  </si>
  <si>
    <t>2451136.709 </t>
  </si>
  <si>
    <t> 19.11.1998 05:00 </t>
  </si>
  <si>
    <t> BBS 119 </t>
  </si>
  <si>
    <t>2451236.600 </t>
  </si>
  <si>
    <t> 27.02.1999 02:24 </t>
  </si>
  <si>
    <t> BBS 120 </t>
  </si>
  <si>
    <t>2451246.8098 </t>
  </si>
  <si>
    <t> 09.03.1999 07:26 </t>
  </si>
  <si>
    <t>IBVS 5027 </t>
  </si>
  <si>
    <t>2451272.4290 </t>
  </si>
  <si>
    <t> 03.04.1999 22:17 </t>
  </si>
  <si>
    <t> 0.0000 </t>
  </si>
  <si>
    <t> M.Zejda </t>
  </si>
  <si>
    <t>IBVS 5263 </t>
  </si>
  <si>
    <t>2451298.3696 </t>
  </si>
  <si>
    <t> 29.04.1999 20:52 </t>
  </si>
  <si>
    <t> -0.0020 </t>
  </si>
  <si>
    <t>o</t>
  </si>
  <si>
    <t> D.Husar </t>
  </si>
  <si>
    <t>BAVM 128 </t>
  </si>
  <si>
    <t>2451338.7443 </t>
  </si>
  <si>
    <t> 09.06.1999 05:51 </t>
  </si>
  <si>
    <t> -0.0005 </t>
  </si>
  <si>
    <t>2451519.693 </t>
  </si>
  <si>
    <t> 07.12.1999 04:37 </t>
  </si>
  <si>
    <t> BBS 121 </t>
  </si>
  <si>
    <t>2451578.715 </t>
  </si>
  <si>
    <t> 04.02.2000 05:09 </t>
  </si>
  <si>
    <t> BBS 122 </t>
  </si>
  <si>
    <t>2451649.40840 </t>
  </si>
  <si>
    <t> 14.04.2000 21:48 </t>
  </si>
  <si>
    <t> 0.00076 </t>
  </si>
  <si>
    <t> J.Šafár </t>
  </si>
  <si>
    <t>OEJV 0074 </t>
  </si>
  <si>
    <t>2451673.568 </t>
  </si>
  <si>
    <t> 09.05.2000 01:37 </t>
  </si>
  <si>
    <t> BBS 123 </t>
  </si>
  <si>
    <t>2451677.4543 </t>
  </si>
  <si>
    <t> 12.05.2000 22:54 </t>
  </si>
  <si>
    <t> -0.0038 </t>
  </si>
  <si>
    <t> P.Hajek&amp;K.Koss </t>
  </si>
  <si>
    <t> BRNO 32 </t>
  </si>
  <si>
    <t>2451679.4028 </t>
  </si>
  <si>
    <t> 14.05.2000 21:40 </t>
  </si>
  <si>
    <t> -0.0010 </t>
  </si>
  <si>
    <t>BAVM 152 </t>
  </si>
  <si>
    <t>2451693.6711 </t>
  </si>
  <si>
    <t> 29.05.2000 04:06 </t>
  </si>
  <si>
    <t> -0.0011 </t>
  </si>
  <si>
    <t>2451877.690 </t>
  </si>
  <si>
    <t> 29.11.2000 04:33 </t>
  </si>
  <si>
    <t> BBS 124 </t>
  </si>
  <si>
    <t>2451984.557 </t>
  </si>
  <si>
    <t> 16.03.2001 01:22 </t>
  </si>
  <si>
    <t> BBS 125 </t>
  </si>
  <si>
    <t>2452028.6545 </t>
  </si>
  <si>
    <t> 29.04.2001 03:42 </t>
  </si>
  <si>
    <t>2452212.688 </t>
  </si>
  <si>
    <t> 30.10.2001 04:30 </t>
  </si>
  <si>
    <t> BBS 126 </t>
  </si>
  <si>
    <t>2452258.731 </t>
  </si>
  <si>
    <t> 15.12.2001 05:32 </t>
  </si>
  <si>
    <t> BBS 127 </t>
  </si>
  <si>
    <t>2452323.7518 </t>
  </si>
  <si>
    <t> 18.02.2002 06:02 </t>
  </si>
  <si>
    <t> -0.0017 </t>
  </si>
  <si>
    <t> S.Dvorak </t>
  </si>
  <si>
    <t>2452362.5021 </t>
  </si>
  <si>
    <t> 29.03.2002 00:03 </t>
  </si>
  <si>
    <t> -0.0032 </t>
  </si>
  <si>
    <t>IBVS 5583 </t>
  </si>
  <si>
    <t>2452365.429 </t>
  </si>
  <si>
    <t> 31.03.2002 22:17 </t>
  </si>
  <si>
    <t> BBS 128 </t>
  </si>
  <si>
    <t>2452373.6909 </t>
  </si>
  <si>
    <t> 09.04.2002 04:34 </t>
  </si>
  <si>
    <t> -0.0021 </t>
  </si>
  <si>
    <t>2452398.8230 </t>
  </si>
  <si>
    <t> 04.05.2002 07:45 </t>
  </si>
  <si>
    <t>2452405.635 </t>
  </si>
  <si>
    <t> 11.05.2002 03:14 </t>
  </si>
  <si>
    <t> C.Stephan </t>
  </si>
  <si>
    <t>2452407.5791 </t>
  </si>
  <si>
    <t> 13.05.2002 01:53 </t>
  </si>
  <si>
    <t> -0.0015 </t>
  </si>
  <si>
    <t>2452426.7118 </t>
  </si>
  <si>
    <t> 01.06.2002 05:04 </t>
  </si>
  <si>
    <t> N.Simmons </t>
  </si>
  <si>
    <t>2452615.9292 </t>
  </si>
  <si>
    <t> 07.12.2002 10:18 </t>
  </si>
  <si>
    <t> -0.0030 </t>
  </si>
  <si>
    <t>2452698.2996 </t>
  </si>
  <si>
    <t> 27.02.2003 19:11 </t>
  </si>
  <si>
    <t> -0.0004 </t>
  </si>
  <si>
    <t> Nakajima </t>
  </si>
  <si>
    <t>VSB 42 </t>
  </si>
  <si>
    <t>2452728.7812 </t>
  </si>
  <si>
    <t> 30.03.2003 06:44 </t>
  </si>
  <si>
    <t>2452730.4029 </t>
  </si>
  <si>
    <t> 31.03.2003 21:40 </t>
  </si>
  <si>
    <t>2452752.7789 </t>
  </si>
  <si>
    <t> 23.04.2003 06:41 </t>
  </si>
  <si>
    <t> -0.0006 </t>
  </si>
  <si>
    <t> P.Nelson </t>
  </si>
  <si>
    <t>IBVS 5493 </t>
  </si>
  <si>
    <t>2452769.6410 </t>
  </si>
  <si>
    <t> 10.05.2003 03:23 </t>
  </si>
  <si>
    <t> -0.0012 </t>
  </si>
  <si>
    <t>2452792.5026 </t>
  </si>
  <si>
    <t> 02.06.2003 00:03 </t>
  </si>
  <si>
    <t> -0.0016 </t>
  </si>
  <si>
    <t>-I</t>
  </si>
  <si>
    <t> K. &amp; M. Rätz </t>
  </si>
  <si>
    <t>BAVM 172 </t>
  </si>
  <si>
    <t>2452796.7179 </t>
  </si>
  <si>
    <t> 06.06.2003 05:13 </t>
  </si>
  <si>
    <t>914.5</t>
  </si>
  <si>
    <t> -0.0019 </t>
  </si>
  <si>
    <t>2452863.366 </t>
  </si>
  <si>
    <t> 11.08.2003 20:47 </t>
  </si>
  <si>
    <t>1120</t>
  </si>
  <si>
    <t> BBS 130 </t>
  </si>
  <si>
    <t>2453076.5738 </t>
  </si>
  <si>
    <t> 12.03.2004 01:46 </t>
  </si>
  <si>
    <t>1777.5</t>
  </si>
  <si>
    <t> F.Agerer </t>
  </si>
  <si>
    <t>2453091.8161 </t>
  </si>
  <si>
    <t> 27.03.2004 07:35 </t>
  </si>
  <si>
    <t>1824.5</t>
  </si>
  <si>
    <t> AOEB 12 </t>
  </si>
  <si>
    <t>2453112.4045 </t>
  </si>
  <si>
    <t> 16.04.2004 21:42 </t>
  </si>
  <si>
    <t>1888</t>
  </si>
  <si>
    <t> -0.0045 </t>
  </si>
  <si>
    <t> Moschner &amp; Frank </t>
  </si>
  <si>
    <t>BAVM 173 </t>
  </si>
  <si>
    <t>2453115.6518 </t>
  </si>
  <si>
    <t> 20.04.2004 03:38 </t>
  </si>
  <si>
    <t>1898</t>
  </si>
  <si>
    <t> -0.0001 </t>
  </si>
  <si>
    <t> J.Bialozynski </t>
  </si>
  <si>
    <t>2453167.2125 </t>
  </si>
  <si>
    <t> 10.06.2004 17:06 </t>
  </si>
  <si>
    <t>2057</t>
  </si>
  <si>
    <t> -0.0003 </t>
  </si>
  <si>
    <t> T.Krajci </t>
  </si>
  <si>
    <t>IBVS 5592 </t>
  </si>
  <si>
    <t>2453175.6439 </t>
  </si>
  <si>
    <t> 19.06.2004 03:27 </t>
  </si>
  <si>
    <t>2083</t>
  </si>
  <si>
    <t>2453186.6688 </t>
  </si>
  <si>
    <t> 30.06.2004 04:03 </t>
  </si>
  <si>
    <t>2117</t>
  </si>
  <si>
    <t>2453352.7031 </t>
  </si>
  <si>
    <t> 13.12.2004 04:52 </t>
  </si>
  <si>
    <t>2629</t>
  </si>
  <si>
    <t> 0.0006 </t>
  </si>
  <si>
    <t>2453374.592 </t>
  </si>
  <si>
    <t> 04.01.2005 02:12 </t>
  </si>
  <si>
    <t>2696.5</t>
  </si>
  <si>
    <t>OEJV 0003 </t>
  </si>
  <si>
    <t>2453451.4464 </t>
  </si>
  <si>
    <t> 21.03.2005 22:42 </t>
  </si>
  <si>
    <t>2933.5</t>
  </si>
  <si>
    <t> -0.0002 </t>
  </si>
  <si>
    <t> K.&amp; M.Rätz </t>
  </si>
  <si>
    <t>BAVM 178 </t>
  </si>
  <si>
    <t>2453451.6082 </t>
  </si>
  <si>
    <t> 22.03.2005 02:35 </t>
  </si>
  <si>
    <t>2934</t>
  </si>
  <si>
    <t> v.Poschinger </t>
  </si>
  <si>
    <t>2453463.6072 </t>
  </si>
  <si>
    <t> 03.04.2005 02:34 </t>
  </si>
  <si>
    <t>2971</t>
  </si>
  <si>
    <t> -0.0000 </t>
  </si>
  <si>
    <t>2453502.3585 </t>
  </si>
  <si>
    <t> 11.05.2005 20:36 </t>
  </si>
  <si>
    <t>3090.5</t>
  </si>
  <si>
    <t>IBVS 5653 </t>
  </si>
  <si>
    <t>2453502.5222 </t>
  </si>
  <si>
    <t> 12.05.2005 00:31 </t>
  </si>
  <si>
    <t>3091</t>
  </si>
  <si>
    <t> 0.0011 </t>
  </si>
  <si>
    <t>2453503.4945 </t>
  </si>
  <si>
    <t> 12.05.2005 23:52 </t>
  </si>
  <si>
    <t>3094</t>
  </si>
  <si>
    <t> 0.0005 </t>
  </si>
  <si>
    <t>2453519.5458 </t>
  </si>
  <si>
    <t> 29.05.2005 01:05 </t>
  </si>
  <si>
    <t>3143.5</t>
  </si>
  <si>
    <t>2453574.6733 </t>
  </si>
  <si>
    <t> 23.07.2005 04:09 </t>
  </si>
  <si>
    <t>3313.5</t>
  </si>
  <si>
    <t>2453765.5145 </t>
  </si>
  <si>
    <t> 30.01.2006 00:20 </t>
  </si>
  <si>
    <t>3902</t>
  </si>
  <si>
    <t> 0.0001 </t>
  </si>
  <si>
    <t> W.Moschner </t>
  </si>
  <si>
    <t>2453834.7499 </t>
  </si>
  <si>
    <t> 09.04.2006 05:59 </t>
  </si>
  <si>
    <t>4115.5</t>
  </si>
  <si>
    <t>2453845.77482 </t>
  </si>
  <si>
    <t> 20.04.2006 06:35 </t>
  </si>
  <si>
    <t>4149.5</t>
  </si>
  <si>
    <t> 0.00046 </t>
  </si>
  <si>
    <t>2453845.77516 </t>
  </si>
  <si>
    <t> 20.04.2006 06:36 </t>
  </si>
  <si>
    <t> 0.00080 </t>
  </si>
  <si>
    <t>2453845.77532 </t>
  </si>
  <si>
    <t> 0.00096 </t>
  </si>
  <si>
    <t>2453845.93653 </t>
  </si>
  <si>
    <t> 20.04.2006 10:28 </t>
  </si>
  <si>
    <t>4150</t>
  </si>
  <si>
    <t> 0.00002 </t>
  </si>
  <si>
    <t>2453845.93656 </t>
  </si>
  <si>
    <t> 0.00005 </t>
  </si>
  <si>
    <t>2453845.93660 </t>
  </si>
  <si>
    <t> 0.00009 </t>
  </si>
  <si>
    <t>R</t>
  </si>
  <si>
    <t>2453845.93704 </t>
  </si>
  <si>
    <t> 20.04.2006 10:29 </t>
  </si>
  <si>
    <t> 0.00053 </t>
  </si>
  <si>
    <t>2453846.74783 </t>
  </si>
  <si>
    <t> 21.04.2006 05:56 </t>
  </si>
  <si>
    <t>4152.5</t>
  </si>
  <si>
    <t> 0.00062 </t>
  </si>
  <si>
    <t>2453846.74792 </t>
  </si>
  <si>
    <t> 21.04.2006 05:57 </t>
  </si>
  <si>
    <t> 0.00071 </t>
  </si>
  <si>
    <t>2453846.74793 </t>
  </si>
  <si>
    <t> 0.00072 </t>
  </si>
  <si>
    <t>2453846.74804 </t>
  </si>
  <si>
    <t> 0.00083 </t>
  </si>
  <si>
    <t>2453846.74819 </t>
  </si>
  <si>
    <t> 0.00098 </t>
  </si>
  <si>
    <t>U</t>
  </si>
  <si>
    <t>2453847.72044 </t>
  </si>
  <si>
    <t> 22.04.2006 05:17 </t>
  </si>
  <si>
    <t>4155.5</t>
  </si>
  <si>
    <t> 0.00038 </t>
  </si>
  <si>
    <t>2453847.72056 </t>
  </si>
  <si>
    <t> 0.00050 </t>
  </si>
  <si>
    <t>2453847.72096 </t>
  </si>
  <si>
    <t> 22.04.2006 05:18 </t>
  </si>
  <si>
    <t> 0.00090 </t>
  </si>
  <si>
    <t>2453847.72114 </t>
  </si>
  <si>
    <t> 0.00108 </t>
  </si>
  <si>
    <t>2453847.72142 </t>
  </si>
  <si>
    <t> 0.00136 </t>
  </si>
  <si>
    <t>2453847.88194 </t>
  </si>
  <si>
    <t> 22.04.2006 09:09 </t>
  </si>
  <si>
    <t>4156</t>
  </si>
  <si>
    <t> -0.00026 </t>
  </si>
  <si>
    <t>2453847.88213 </t>
  </si>
  <si>
    <t> 22.04.2006 09:10 </t>
  </si>
  <si>
    <t> -0.00007 </t>
  </si>
  <si>
    <t>2453847.88236 </t>
  </si>
  <si>
    <t> 0.00016 </t>
  </si>
  <si>
    <t>2453847.88247 </t>
  </si>
  <si>
    <t> 0.00027 </t>
  </si>
  <si>
    <t>2453848.69350 </t>
  </si>
  <si>
    <t> 23.04.2006 04:38 </t>
  </si>
  <si>
    <t>4158.5</t>
  </si>
  <si>
    <t> 0.00059 </t>
  </si>
  <si>
    <t>2453848.69366 </t>
  </si>
  <si>
    <t> 0.00075 </t>
  </si>
  <si>
    <t>2453848.69371 </t>
  </si>
  <si>
    <t>2453848.69372 </t>
  </si>
  <si>
    <t> 0.00081 </t>
  </si>
  <si>
    <t>2453848.69378 </t>
  </si>
  <si>
    <t> 23.04.2006 04:39 </t>
  </si>
  <si>
    <t> 0.00087 </t>
  </si>
  <si>
    <t>2453848.85501 </t>
  </si>
  <si>
    <t> 23.04.2006 08:31 </t>
  </si>
  <si>
    <t>4159</t>
  </si>
  <si>
    <t> -0.00004 </t>
  </si>
  <si>
    <t>2453848.85510 </t>
  </si>
  <si>
    <t>2453848.85526 </t>
  </si>
  <si>
    <t> 0.00021 </t>
  </si>
  <si>
    <t>2453848.85538 </t>
  </si>
  <si>
    <t> 0.00033 </t>
  </si>
  <si>
    <t>2453848.85541 </t>
  </si>
  <si>
    <t> 0.00036 </t>
  </si>
  <si>
    <t>2453849.66627 </t>
  </si>
  <si>
    <t> 24.04.2006 03:59 </t>
  </si>
  <si>
    <t>4161.5</t>
  </si>
  <si>
    <t> 0.00051 </t>
  </si>
  <si>
    <t>2453849.66632 </t>
  </si>
  <si>
    <t> 0.00056 </t>
  </si>
  <si>
    <t>2453849.66722 </t>
  </si>
  <si>
    <t> 24.04.2006 04:00 </t>
  </si>
  <si>
    <t> 0.00146 </t>
  </si>
  <si>
    <t>2453849.82794 </t>
  </si>
  <si>
    <t> 24.04.2006 07:52 </t>
  </si>
  <si>
    <t>4162</t>
  </si>
  <si>
    <t> 0.00004 </t>
  </si>
  <si>
    <t>2453849.82804 </t>
  </si>
  <si>
    <t> 0.00014 </t>
  </si>
  <si>
    <t>2453849.82807 </t>
  </si>
  <si>
    <t> 0.00017 </t>
  </si>
  <si>
    <t>2453849.82816 </t>
  </si>
  <si>
    <t> 0.00026 </t>
  </si>
  <si>
    <t>2453849.82825 </t>
  </si>
  <si>
    <t> 0.00035 </t>
  </si>
  <si>
    <t>2453862.4745 </t>
  </si>
  <si>
    <t> 06.05.2006 23:23 </t>
  </si>
  <si>
    <t>4201</t>
  </si>
  <si>
    <t> S.Dogru et al. </t>
  </si>
  <si>
    <t>IBVS 5707 </t>
  </si>
  <si>
    <t>2453867.5026 </t>
  </si>
  <si>
    <t> 12.05.2006 00:03 </t>
  </si>
  <si>
    <t>4216.5</t>
  </si>
  <si>
    <t> 0.0013 </t>
  </si>
  <si>
    <t> M.&amp; C.Rätz </t>
  </si>
  <si>
    <t>BAVM 186 </t>
  </si>
  <si>
    <t>2454192.7576 </t>
  </si>
  <si>
    <t> 02.04.2007 06:10 </t>
  </si>
  <si>
    <t> 0.0007 </t>
  </si>
  <si>
    <t>2454199.4045 </t>
  </si>
  <si>
    <t> 08.04.2007 21:42 </t>
  </si>
  <si>
    <t> W.Moschner &amp; P.Frank </t>
  </si>
  <si>
    <t>BAVM 234 </t>
  </si>
  <si>
    <t>2454205.40418 </t>
  </si>
  <si>
    <t> 14.04.2007 21:42 </t>
  </si>
  <si>
    <t> 0.00030 </t>
  </si>
  <si>
    <t> R.Ehrenberger </t>
  </si>
  <si>
    <t>2454211.4025 </t>
  </si>
  <si>
    <t> 20.04.2007 21:39 </t>
  </si>
  <si>
    <t>IBVS 5795 </t>
  </si>
  <si>
    <t>2454219.6723 </t>
  </si>
  <si>
    <t> 29.04.2007 04:08 </t>
  </si>
  <si>
    <t> H.Gerner </t>
  </si>
  <si>
    <t>2454224.3744 </t>
  </si>
  <si>
    <t> 03.05.2007 20:59 </t>
  </si>
  <si>
    <t>BAVM 201 </t>
  </si>
  <si>
    <t>2454235.7227 </t>
  </si>
  <si>
    <t> 15.05.2007 05:20 </t>
  </si>
  <si>
    <t>2454520.7686 </t>
  </si>
  <si>
    <t> 24.02.2008 06:26 </t>
  </si>
  <si>
    <t>JAAVSO 36(2);171 </t>
  </si>
  <si>
    <t>2454556.7644 </t>
  </si>
  <si>
    <t> 31.03.2008 06:20 </t>
  </si>
  <si>
    <t> 0.0002 </t>
  </si>
  <si>
    <t>JAAVSO 36(2);186 </t>
  </si>
  <si>
    <t>2454562.765 </t>
  </si>
  <si>
    <t> 06.04.2008 06:21 </t>
  </si>
  <si>
    <t>2454563.738 </t>
  </si>
  <si>
    <t> 07.04.2008 05:42 </t>
  </si>
  <si>
    <t>2454583.6791 </t>
  </si>
  <si>
    <t> 27.04.2008 04:17 </t>
  </si>
  <si>
    <t>2454871.8062 </t>
  </si>
  <si>
    <t> 09.02.2009 07:20 </t>
  </si>
  <si>
    <t> 0.0014 </t>
  </si>
  <si>
    <t> K.Menzies </t>
  </si>
  <si>
    <t>JAAVSO 37(1);44 </t>
  </si>
  <si>
    <t>2454895.8029 </t>
  </si>
  <si>
    <t> 05.03.2009 07:16 </t>
  </si>
  <si>
    <t> 0.0012 </t>
  </si>
  <si>
    <t> R.Nelson </t>
  </si>
  <si>
    <t>IBVS 5929 </t>
  </si>
  <si>
    <t>2454939.7427 </t>
  </si>
  <si>
    <t> 18.04.2009 05:49 </t>
  </si>
  <si>
    <t> JAAVSO 38;85 </t>
  </si>
  <si>
    <t>2454941.3650 </t>
  </si>
  <si>
    <t> 19.04.2009 20:45 </t>
  </si>
  <si>
    <t> 0.0015 </t>
  </si>
  <si>
    <t>BAVM 209 </t>
  </si>
  <si>
    <t>2454941.5280 </t>
  </si>
  <si>
    <t> 20.04.2009 00:40 </t>
  </si>
  <si>
    <t> 0.0024 </t>
  </si>
  <si>
    <t>2454961.7925 </t>
  </si>
  <si>
    <t> 10.05.2009 07:01 </t>
  </si>
  <si>
    <t> -0.0008 </t>
  </si>
  <si>
    <t>IBVS 5894 </t>
  </si>
  <si>
    <t>2455259.8104 </t>
  </si>
  <si>
    <t> 04.03.2010 07:26 </t>
  </si>
  <si>
    <t> JAAVSO 39;94 </t>
  </si>
  <si>
    <t>2455279.7547 </t>
  </si>
  <si>
    <t> 24.03.2010 06:06 </t>
  </si>
  <si>
    <t> 0.0022 </t>
  </si>
  <si>
    <t>2455342.3398 </t>
  </si>
  <si>
    <t> 25.05.2010 20:09 </t>
  </si>
  <si>
    <t> Y.Ogmen </t>
  </si>
  <si>
    <t>2455592.5267 </t>
  </si>
  <si>
    <t> 31.01.2011 00:38 </t>
  </si>
  <si>
    <t> 0.0036 </t>
  </si>
  <si>
    <t>BAVM 225 </t>
  </si>
  <si>
    <t>2455602.5803 </t>
  </si>
  <si>
    <t> 10.02.2011 01:55 </t>
  </si>
  <si>
    <t> 0.0044 </t>
  </si>
  <si>
    <t>2455629.6569 </t>
  </si>
  <si>
    <t> 09.03.2011 03:45 </t>
  </si>
  <si>
    <t> 0.0034 </t>
  </si>
  <si>
    <t> JAAVSO 39;177 </t>
  </si>
  <si>
    <t>2455637.9264 </t>
  </si>
  <si>
    <t> 17.03.2011 10:14 </t>
  </si>
  <si>
    <t> 0.0037 </t>
  </si>
  <si>
    <t>IBVS 5992 </t>
  </si>
  <si>
    <t>2455647.8175 </t>
  </si>
  <si>
    <t> 27.03.2011 07:37 </t>
  </si>
  <si>
    <t> 0.0042 </t>
  </si>
  <si>
    <t>2455654.6273 </t>
  </si>
  <si>
    <t> 03.04.2011 03:03 </t>
  </si>
  <si>
    <t> 0.0040 </t>
  </si>
  <si>
    <t> JAAVSO 40;975 </t>
  </si>
  <si>
    <t>2455661.4382 </t>
  </si>
  <si>
    <t> 09.04.2011 22:31 </t>
  </si>
  <si>
    <t> 0.0050 </t>
  </si>
  <si>
    <t>BAVM 220 </t>
  </si>
  <si>
    <t>2455661.6007 </t>
  </si>
  <si>
    <t> 10.04.2011 02:25 </t>
  </si>
  <si>
    <t> 0.0054 </t>
  </si>
  <si>
    <t>2455690.7841 </t>
  </si>
  <si>
    <t> 09.05.2011 06:49 </t>
  </si>
  <si>
    <t> 0.0033 </t>
  </si>
  <si>
    <t>2455718.6727 </t>
  </si>
  <si>
    <t> 06.06.2011 04:08 </t>
  </si>
  <si>
    <t>2455924.5934 </t>
  </si>
  <si>
    <t> 29.12.2011 02:14 </t>
  </si>
  <si>
    <t> 0.0048 </t>
  </si>
  <si>
    <t> M.Vincenzi </t>
  </si>
  <si>
    <t>IBVS 6033 </t>
  </si>
  <si>
    <t>2455982.4782 </t>
  </si>
  <si>
    <t> 24.02.2012 23:28 </t>
  </si>
  <si>
    <t> 0.0051 </t>
  </si>
  <si>
    <t> L.Corp </t>
  </si>
  <si>
    <t> JAAVSO 41;122 </t>
  </si>
  <si>
    <t>2455982.6411 </t>
  </si>
  <si>
    <t> 25.02.2012 03:23 </t>
  </si>
  <si>
    <t> 0.0059 </t>
  </si>
  <si>
    <t>2456003.8809 </t>
  </si>
  <si>
    <t> 17.03.2012 09:08 </t>
  </si>
  <si>
    <t> 0.0052 </t>
  </si>
  <si>
    <t>IBVS 6029 </t>
  </si>
  <si>
    <t>2456062.7386 </t>
  </si>
  <si>
    <t> 15.05.2012 05:43 </t>
  </si>
  <si>
    <t> 0.0056 </t>
  </si>
  <si>
    <t> R.Sabo </t>
  </si>
  <si>
    <t>2456069.5493 </t>
  </si>
  <si>
    <t> 22.05.2012 01:10 </t>
  </si>
  <si>
    <t> 0.0063 </t>
  </si>
  <si>
    <t>BAVM 231 </t>
  </si>
  <si>
    <t>2456075.7098 </t>
  </si>
  <si>
    <t> 28.05.2012 05:02 </t>
  </si>
  <si>
    <t>2456336.9210 </t>
  </si>
  <si>
    <t> 13.02.2013 10:06 </t>
  </si>
  <si>
    <t> 0.0069 </t>
  </si>
  <si>
    <t> JAAVSO 41;328 </t>
  </si>
  <si>
    <t>2456369.8361 </t>
  </si>
  <si>
    <t> 18.03.2013 08:03 </t>
  </si>
  <si>
    <t> 0.0073 </t>
  </si>
  <si>
    <t>2456411.8305 </t>
  </si>
  <si>
    <t> 29.04.2013 07:55 </t>
  </si>
  <si>
    <t> 0.0071 </t>
  </si>
  <si>
    <t>2456456.4197 </t>
  </si>
  <si>
    <t> 12.06.2013 22:04 </t>
  </si>
  <si>
    <t> 0.0075 </t>
  </si>
  <si>
    <t> M.Magris </t>
  </si>
  <si>
    <t>OEJV 0160 </t>
  </si>
  <si>
    <t>2456720.8736 </t>
  </si>
  <si>
    <t> 04.03.2014 08:57 </t>
  </si>
  <si>
    <t> 0.0088 </t>
  </si>
  <si>
    <t> JAAVSO 42;426 </t>
  </si>
  <si>
    <t>2456795.6194 </t>
  </si>
  <si>
    <t> 18.05.2014 02:51 </t>
  </si>
  <si>
    <t>s5</t>
  </si>
  <si>
    <t>s6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</si>
  <si>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</si>
  <si>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</si>
  <si>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</si>
  <si>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JAVSO 43, 77</t>
  </si>
  <si>
    <t>JAVSO..43…77</t>
  </si>
  <si>
    <t>JAVSO..44..164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</si>
  <si>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</si>
  <si>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</si>
  <si>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</si>
  <si>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</si>
  <si>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</si>
  <si>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</si>
  <si>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OEJV 0211</t>
  </si>
  <si>
    <t>VSB 069</t>
  </si>
  <si>
    <t>JAVSO 49, 256</t>
  </si>
  <si>
    <t>JAVSO 49, 108</t>
  </si>
  <si>
    <t>JAVSO, 48, 256</t>
  </si>
  <si>
    <t>JAVSO, 49, 108</t>
  </si>
  <si>
    <t>VSB, 91</t>
  </si>
  <si>
    <t>JAVSO, 49, 265</t>
  </si>
  <si>
    <t>ii</t>
  </si>
  <si>
    <t>JBAV, 60</t>
  </si>
  <si>
    <t>JAAVSO, 50, 255</t>
  </si>
  <si>
    <t>BAAVSSC193</t>
  </si>
  <si>
    <t>BAAVSSC188</t>
  </si>
  <si>
    <t>BAAVSSC, 196, 54</t>
  </si>
  <si>
    <t>VSB, 108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</si>
  <si>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</si>
  <si>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</si>
  <si>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JBAV 200 53</t>
  </si>
  <si>
    <t>Next ToM-P</t>
  </si>
  <si>
    <t>Next ToM-S</t>
  </si>
  <si>
    <t xml:space="preserve">Mag </t>
  </si>
  <si>
    <t>11.53-12.48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</si>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</sst>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E+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4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5" fillId="0" borderId="0"/>
    <xf numFmtId="0" fontId="21" fillId="0" borderId="0"/>
    <xf numFmtId="0" fontId="21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57"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0" fillId="24" borderId="0" xfId="28" applyNumberFormat="1" applyFont="1" applyFill="1" applyBorder="1" applyAlignment="1">
      <alignment horizontal="left"/>
    </xf>
    <xf numFmtId="0" fontId="7" fillId="25" borderId="0" xfId="0" applyFont="1" applyFill="1" applyAlignment="1"/>
    <xf numFmtId="0" fontId="7" fillId="0" borderId="0" xfId="0" applyFont="1" applyAlignment="1"/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0" fillId="26" borderId="16" xfId="0" applyFill="1" applyBorder="1" applyAlignment="1">
      <alignment horizontal="left" wrapText="1" indent="1"/>
    </xf>
    <xf numFmtId="0" fontId="0" fillId="26" borderId="16" xfId="0" applyFill="1" applyBorder="1" applyAlignment="1">
      <alignment horizontal="center" wrapText="1"/>
    </xf>
    <xf numFmtId="0" fontId="0" fillId="26" borderId="16" xfId="0" applyFill="1" applyBorder="1" applyAlignment="1">
      <alignment horizontal="right" wrapText="1"/>
    </xf>
    <xf numFmtId="0" fontId="16" fillId="26" borderId="16" xfId="39" applyFill="1" applyBorder="1" applyAlignment="1" applyProtection="1">
      <alignment horizontal="right" wrapText="1"/>
    </xf>
    <xf numFmtId="0" fontId="7" fillId="0" borderId="0" xfId="0" applyFont="1" applyAlignment="1">
      <alignment horizontal="left"/>
    </xf>
    <xf numFmtId="0" fontId="7" fillId="0" borderId="18" xfId="0" applyFont="1" applyBorder="1" applyAlignment="1">
      <alignment horizontal="left"/>
    </xf>
    <xf numFmtId="0" fontId="6" fillId="0" borderId="19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13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1" fillId="0" borderId="0" xfId="0" applyFont="1" applyAlignment="1"/>
    <xf numFmtId="167" fontId="7" fillId="0" borderId="0" xfId="0" applyNumberFormat="1" applyFont="1" applyAlignment="1"/>
    <xf numFmtId="0" fontId="24" fillId="28" borderId="9" xfId="0" applyFont="1" applyFill="1" applyBorder="1" applyAlignment="1"/>
    <xf numFmtId="0" fontId="2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/>
    <xf numFmtId="0" fontId="7" fillId="0" borderId="0" xfId="0" applyFont="1" applyAlignment="1">
      <alignment horizontal="center"/>
    </xf>
    <xf numFmtId="0" fontId="27" fillId="29" borderId="0" xfId="0" applyFont="1" applyFill="1" applyAlignment="1"/>
    <xf numFmtId="0" fontId="4" fillId="0" borderId="0" xfId="0" applyFo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43" applyFont="1"/>
    <xf numFmtId="0" fontId="4" fillId="0" borderId="0" xfId="43" applyFont="1" applyAlignment="1">
      <alignment horizontal="left" wrapText="1"/>
    </xf>
    <xf numFmtId="0" fontId="42" fillId="0" borderId="0" xfId="43" applyFont="1" applyAlignment="1">
      <alignment horizontal="left"/>
    </xf>
    <xf numFmtId="0" fontId="4" fillId="0" borderId="0" xfId="43" applyFont="1" applyAlignment="1">
      <alignment horizontal="left"/>
    </xf>
    <xf numFmtId="0" fontId="42" fillId="0" borderId="0" xfId="0" applyFont="1">
      <alignment vertical="top"/>
    </xf>
    <xf numFmtId="0" fontId="42" fillId="0" borderId="0" xfId="0" applyFont="1" applyAlignment="1">
      <alignment horizontal="left"/>
    </xf>
    <xf numFmtId="0" fontId="42" fillId="0" borderId="0" xfId="43" applyFont="1"/>
    <xf numFmtId="0" fontId="42" fillId="0" borderId="0" xfId="0" applyFont="1" applyAlignment="1"/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protection locked="0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13" xfId="0" applyFont="1" applyBorder="1" applyAlignment="1"/>
    <xf numFmtId="0" fontId="5" fillId="0" borderId="0" xfId="0" applyFont="1">
      <alignment vertical="top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2" xfId="0" applyFont="1" applyBorder="1" applyAlignment="1"/>
    <xf numFmtId="0" fontId="5" fillId="0" borderId="0" xfId="0" applyFont="1" applyAlignment="1">
      <alignment horizontal="right" vertical="top"/>
    </xf>
    <xf numFmtId="0" fontId="5" fillId="0" borderId="17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/>
    <xf numFmtId="0" fontId="5" fillId="0" borderId="9" xfId="0" applyFont="1" applyBorder="1" applyAlignment="1"/>
    <xf numFmtId="0" fontId="5" fillId="0" borderId="15" xfId="0" applyFont="1" applyBorder="1" applyAlignment="1"/>
    <xf numFmtId="14" fontId="5" fillId="0" borderId="0" xfId="0" applyNumberFormat="1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left"/>
    </xf>
    <xf numFmtId="0" fontId="4" fillId="0" borderId="0" xfId="44" applyFont="1"/>
    <xf numFmtId="0" fontId="4" fillId="0" borderId="0" xfId="44" applyFont="1" applyAlignment="1">
      <alignment horizontal="left"/>
    </xf>
    <xf numFmtId="0" fontId="4" fillId="0" borderId="0" xfId="43" applyFont="1" applyAlignment="1">
      <alignment wrapText="1"/>
    </xf>
    <xf numFmtId="0" fontId="4" fillId="0" borderId="0" xfId="43" applyFont="1" applyAlignment="1">
      <alignment horizontal="left" vertical="center"/>
    </xf>
    <xf numFmtId="0" fontId="4" fillId="0" borderId="0" xfId="43" applyFont="1" applyAlignment="1">
      <alignment horizontal="center" vertical="center"/>
    </xf>
    <xf numFmtId="166" fontId="45" fillId="0" borderId="0" xfId="0" applyNumberFormat="1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6" fontId="45" fillId="0" borderId="0" xfId="0" applyNumberFormat="1" applyFont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44" applyFont="1" applyAlignment="1">
      <alignment horizontal="center" vertical="center"/>
    </xf>
    <xf numFmtId="0" fontId="4" fillId="0" borderId="0" xfId="43" applyFont="1" applyAlignment="1">
      <alignment horizontal="center" vertical="center" wrapText="1"/>
    </xf>
    <xf numFmtId="0" fontId="42" fillId="0" borderId="0" xfId="43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5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5" fillId="25" borderId="10" xfId="0" applyFont="1" applyFill="1" applyBorder="1" applyAlignment="1">
      <alignment vertical="center"/>
    </xf>
    <xf numFmtId="0" fontId="5" fillId="25" borderId="11" xfId="0" applyFont="1" applyFill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5" fillId="25" borderId="12" xfId="0" applyFont="1" applyFill="1" applyBorder="1" applyAlignment="1">
      <alignment vertical="center"/>
    </xf>
    <xf numFmtId="0" fontId="5" fillId="25" borderId="13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11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27" borderId="12" xfId="0" applyFont="1" applyFill="1" applyBorder="1" applyAlignment="1">
      <alignment vertical="center"/>
    </xf>
    <xf numFmtId="0" fontId="5" fillId="28" borderId="1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25" borderId="14" xfId="0" applyFont="1" applyFill="1" applyBorder="1" applyAlignment="1">
      <alignment vertical="center"/>
    </xf>
    <xf numFmtId="0" fontId="5" fillId="25" borderId="15" xfId="0" applyFont="1" applyFill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2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7" fillId="29" borderId="0" xfId="0" applyFont="1" applyFill="1">
      <alignment vertical="top"/>
    </xf>
    <xf numFmtId="0" fontId="26" fillId="29" borderId="0" xfId="0" applyFont="1" applyFill="1" applyAlignment="1">
      <alignment horizontal="left" vertical="center"/>
    </xf>
    <xf numFmtId="0" fontId="44" fillId="0" borderId="0" xfId="0" applyFont="1" applyAlignment="1">
      <alignment vertical="center"/>
    </xf>
    <xf numFmtId="0" fontId="5" fillId="30" borderId="26" xfId="0" applyFont="1" applyFill="1" applyBorder="1" applyAlignment="1">
      <alignment horizontal="right" vertical="center"/>
    </xf>
    <xf numFmtId="0" fontId="5" fillId="30" borderId="27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46" fillId="0" borderId="28" xfId="0" applyFont="1" applyBorder="1" applyAlignment="1">
      <alignment horizontal="right" vertical="top"/>
    </xf>
    <xf numFmtId="22" fontId="7" fillId="0" borderId="29" xfId="0" applyNumberFormat="1" applyFont="1" applyBorder="1" applyAlignment="1">
      <alignment vertical="center"/>
    </xf>
    <xf numFmtId="22" fontId="47" fillId="0" borderId="30" xfId="0" applyNumberFormat="1" applyFont="1" applyBorder="1" applyAlignment="1">
      <alignment vertical="center"/>
    </xf>
    <xf numFmtId="0" fontId="46" fillId="0" borderId="31" xfId="0" applyFont="1" applyBorder="1" applyAlignment="1">
      <alignment horizontal="right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5" fillId="0" borderId="0" xfId="0" applyFont="1" applyAlignment="1" applyProtection="1">
      <alignment horizontal="center"/>
      <protection locked="0"/>
    </xf>
    <xf numFmtId="166" fontId="45" fillId="0" borderId="0" xfId="0" applyNumberFormat="1" applyFont="1" applyAlignment="1" applyProtection="1">
      <alignment horizontal="left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3779911003947472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510957920526"/>
          <c:y val="0.14080499283010289"/>
          <c:w val="0.81020859843594006"/>
          <c:h val="0.67816282261029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0-43F4-8491-9ECC8359714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0-43F4-8491-9ECC8359714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70-43F4-8491-9ECC8359714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-0.167816399858566</c:v>
                </c:pt>
                <c:pt idx="500">
                  <c:v>-0.16777680000086548</c:v>
                </c:pt>
                <c:pt idx="501">
                  <c:v>-0.16852019999350887</c:v>
                </c:pt>
                <c:pt idx="502">
                  <c:v>-0.16962660000717733</c:v>
                </c:pt>
                <c:pt idx="503">
                  <c:v>-0.16877000000386033</c:v>
                </c:pt>
                <c:pt idx="504">
                  <c:v>-0.17110600008163601</c:v>
                </c:pt>
                <c:pt idx="505">
                  <c:v>-0.17134239977167454</c:v>
                </c:pt>
                <c:pt idx="506">
                  <c:v>-0.17157000000588596</c:v>
                </c:pt>
                <c:pt idx="507">
                  <c:v>-0.17106719999719644</c:v>
                </c:pt>
                <c:pt idx="508">
                  <c:v>-0.17180540000117617</c:v>
                </c:pt>
                <c:pt idx="509">
                  <c:v>-0.17158280000148807</c:v>
                </c:pt>
                <c:pt idx="510">
                  <c:v>-0.17169239999930141</c:v>
                </c:pt>
                <c:pt idx="511">
                  <c:v>-0.17462979995616479</c:v>
                </c:pt>
                <c:pt idx="512">
                  <c:v>-0.17483540000102948</c:v>
                </c:pt>
                <c:pt idx="513">
                  <c:v>-0.17706039999757195</c:v>
                </c:pt>
                <c:pt idx="514">
                  <c:v>-0.17652060000546044</c:v>
                </c:pt>
                <c:pt idx="515">
                  <c:v>-0.17636400000628782</c:v>
                </c:pt>
                <c:pt idx="516">
                  <c:v>-0.17640279999613995</c:v>
                </c:pt>
                <c:pt idx="517">
                  <c:v>-0.17639559999952326</c:v>
                </c:pt>
                <c:pt idx="518">
                  <c:v>-0.17645840000477619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70-43F4-8491-9ECC83597145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70-43F4-8491-9ECC83597145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70-43F4-8491-9ECC83597145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169">
                  <c:v>-3.2144198798159107E-2</c:v>
                </c:pt>
                <c:pt idx="170">
                  <c:v>-3.215331631205591E-2</c:v>
                </c:pt>
                <c:pt idx="171">
                  <c:v>-3.215331631205591E-2</c:v>
                </c:pt>
                <c:pt idx="172">
                  <c:v>-3.2481546812340722E-2</c:v>
                </c:pt>
                <c:pt idx="173">
                  <c:v>-3.2668455847225136E-2</c:v>
                </c:pt>
                <c:pt idx="174">
                  <c:v>-3.481866954122062E-2</c:v>
                </c:pt>
                <c:pt idx="175">
                  <c:v>-3.4890090066745552E-2</c:v>
                </c:pt>
                <c:pt idx="176">
                  <c:v>-3.4937197221879018E-2</c:v>
                </c:pt>
                <c:pt idx="177">
                  <c:v>-3.4937197221879018E-2</c:v>
                </c:pt>
                <c:pt idx="178">
                  <c:v>-3.4938716807528497E-2</c:v>
                </c:pt>
                <c:pt idx="179">
                  <c:v>-3.4938716807528497E-2</c:v>
                </c:pt>
                <c:pt idx="180">
                  <c:v>-3.4966069349218892E-2</c:v>
                </c:pt>
                <c:pt idx="181">
                  <c:v>-3.5142341284557038E-2</c:v>
                </c:pt>
                <c:pt idx="182">
                  <c:v>-3.5142341284557038E-2</c:v>
                </c:pt>
                <c:pt idx="183">
                  <c:v>-3.5162095898000109E-2</c:v>
                </c:pt>
                <c:pt idx="184">
                  <c:v>-3.5192487610989434E-2</c:v>
                </c:pt>
                <c:pt idx="185">
                  <c:v>-3.5358122446781312E-2</c:v>
                </c:pt>
                <c:pt idx="186">
                  <c:v>-3.5386994574121186E-2</c:v>
                </c:pt>
                <c:pt idx="187">
                  <c:v>-3.5405229601914792E-2</c:v>
                </c:pt>
                <c:pt idx="188">
                  <c:v>-3.5499443912181725E-2</c:v>
                </c:pt>
                <c:pt idx="189">
                  <c:v>-3.5511600597377457E-2</c:v>
                </c:pt>
                <c:pt idx="190">
                  <c:v>-3.5742577616096408E-2</c:v>
                </c:pt>
                <c:pt idx="191">
                  <c:v>-3.7468826913890654E-2</c:v>
                </c:pt>
                <c:pt idx="192">
                  <c:v>-3.7985486034709359E-2</c:v>
                </c:pt>
                <c:pt idx="193">
                  <c:v>-3.8769592229834213E-2</c:v>
                </c:pt>
                <c:pt idx="194">
                  <c:v>-3.898841256335743E-2</c:v>
                </c:pt>
                <c:pt idx="195">
                  <c:v>-3.898841256335743E-2</c:v>
                </c:pt>
                <c:pt idx="196">
                  <c:v>-3.9126694857458899E-2</c:v>
                </c:pt>
                <c:pt idx="197">
                  <c:v>-4.077848445842927E-2</c:v>
                </c:pt>
                <c:pt idx="198">
                  <c:v>-4.0796719486222877E-2</c:v>
                </c:pt>
                <c:pt idx="199">
                  <c:v>-4.1582345266997195E-2</c:v>
                </c:pt>
                <c:pt idx="200">
                  <c:v>-4.158386485264666E-2</c:v>
                </c:pt>
                <c:pt idx="201">
                  <c:v>-4.1837635656107611E-2</c:v>
                </c:pt>
                <c:pt idx="202">
                  <c:v>-4.1837635656107611E-2</c:v>
                </c:pt>
                <c:pt idx="203">
                  <c:v>-4.1855870683901217E-2</c:v>
                </c:pt>
                <c:pt idx="204">
                  <c:v>-4.1855870683901217E-2</c:v>
                </c:pt>
                <c:pt idx="205">
                  <c:v>-4.1902977839034683E-2</c:v>
                </c:pt>
                <c:pt idx="206">
                  <c:v>-4.1902977839034683E-2</c:v>
                </c:pt>
                <c:pt idx="207">
                  <c:v>-4.2015427177095221E-2</c:v>
                </c:pt>
                <c:pt idx="208">
                  <c:v>-4.2015427177095221E-2</c:v>
                </c:pt>
                <c:pt idx="209">
                  <c:v>-4.2030623033589898E-2</c:v>
                </c:pt>
                <c:pt idx="210">
                  <c:v>-4.2068612674826561E-2</c:v>
                </c:pt>
                <c:pt idx="211">
                  <c:v>-4.2080769360022294E-2</c:v>
                </c:pt>
                <c:pt idx="212">
                  <c:v>-4.2080769360022294E-2</c:v>
                </c:pt>
                <c:pt idx="213">
                  <c:v>-4.212483734385683E-2</c:v>
                </c:pt>
                <c:pt idx="214">
                  <c:v>-4.2650613978572338E-2</c:v>
                </c:pt>
                <c:pt idx="215">
                  <c:v>-4.2706838647602607E-2</c:v>
                </c:pt>
                <c:pt idx="216">
                  <c:v>-4.2715956161499397E-2</c:v>
                </c:pt>
                <c:pt idx="217">
                  <c:v>-4.27250736753962E-2</c:v>
                </c:pt>
                <c:pt idx="218">
                  <c:v>-4.4320638607336302E-2</c:v>
                </c:pt>
                <c:pt idx="219">
                  <c:v>-4.4601761952487662E-2</c:v>
                </c:pt>
                <c:pt idx="220">
                  <c:v>-4.5107783973760099E-2</c:v>
                </c:pt>
                <c:pt idx="221">
                  <c:v>-4.5432975302745982E-2</c:v>
                </c:pt>
                <c:pt idx="222">
                  <c:v>-4.5434494888395446E-2</c:v>
                </c:pt>
                <c:pt idx="223">
                  <c:v>-4.5489199971776251E-2</c:v>
                </c:pt>
                <c:pt idx="224">
                  <c:v>-4.5657873978867058E-2</c:v>
                </c:pt>
                <c:pt idx="225">
                  <c:v>-4.5764244974329737E-2</c:v>
                </c:pt>
                <c:pt idx="226">
                  <c:v>-4.5951154009214151E-2</c:v>
                </c:pt>
                <c:pt idx="227">
                  <c:v>-4.6314334979436711E-2</c:v>
                </c:pt>
                <c:pt idx="228">
                  <c:v>-4.6314334979436711E-2</c:v>
                </c:pt>
                <c:pt idx="229">
                  <c:v>-4.896601193775621E-2</c:v>
                </c:pt>
                <c:pt idx="230">
                  <c:v>-4.8985766551199295E-2</c:v>
                </c:pt>
                <c:pt idx="231">
                  <c:v>-4.9510023600265324E-2</c:v>
                </c:pt>
                <c:pt idx="232">
                  <c:v>-5.0993139194144887E-2</c:v>
                </c:pt>
                <c:pt idx="233">
                  <c:v>-5.1863861771289349E-2</c:v>
                </c:pt>
                <c:pt idx="234">
                  <c:v>-5.2359246693015504E-2</c:v>
                </c:pt>
                <c:pt idx="235">
                  <c:v>-5.2584145369136581E-2</c:v>
                </c:pt>
                <c:pt idx="236">
                  <c:v>-5.496685566750048E-2</c:v>
                </c:pt>
                <c:pt idx="237">
                  <c:v>-5.5406015920196366E-2</c:v>
                </c:pt>
                <c:pt idx="238">
                  <c:v>-5.5406015920196366E-2</c:v>
                </c:pt>
                <c:pt idx="239">
                  <c:v>-5.5507828158710637E-2</c:v>
                </c:pt>
                <c:pt idx="240">
                  <c:v>-5.5629395010667992E-2</c:v>
                </c:pt>
                <c:pt idx="241">
                  <c:v>-5.8443667633480439E-2</c:v>
                </c:pt>
                <c:pt idx="242">
                  <c:v>-5.9238410928151547E-2</c:v>
                </c:pt>
                <c:pt idx="243">
                  <c:v>-6.1162206360376475E-2</c:v>
                </c:pt>
                <c:pt idx="244">
                  <c:v>-6.1162206360376475E-2</c:v>
                </c:pt>
                <c:pt idx="245">
                  <c:v>-6.2256308027992563E-2</c:v>
                </c:pt>
                <c:pt idx="246">
                  <c:v>-6.2555666400937515E-2</c:v>
                </c:pt>
                <c:pt idx="247">
                  <c:v>-6.2640763197307658E-2</c:v>
                </c:pt>
                <c:pt idx="248">
                  <c:v>-6.2923406128108456E-2</c:v>
                </c:pt>
                <c:pt idx="249">
                  <c:v>-6.2931004056355794E-2</c:v>
                </c:pt>
                <c:pt idx="250">
                  <c:v>-6.4667890453696308E-2</c:v>
                </c:pt>
                <c:pt idx="251">
                  <c:v>-6.579846217689958E-2</c:v>
                </c:pt>
                <c:pt idx="252">
                  <c:v>-6.5986890797433473E-2</c:v>
                </c:pt>
                <c:pt idx="253">
                  <c:v>-6.6342473839408694E-2</c:v>
                </c:pt>
                <c:pt idx="254">
                  <c:v>-6.6736046522620579E-2</c:v>
                </c:pt>
                <c:pt idx="255">
                  <c:v>-6.8500285461651489E-2</c:v>
                </c:pt>
                <c:pt idx="256">
                  <c:v>-6.9659729312194635E-2</c:v>
                </c:pt>
                <c:pt idx="257">
                  <c:v>-6.9668846826091452E-2</c:v>
                </c:pt>
                <c:pt idx="258">
                  <c:v>-6.9987959812479461E-2</c:v>
                </c:pt>
                <c:pt idx="259">
                  <c:v>-7.0212858488600538E-2</c:v>
                </c:pt>
                <c:pt idx="260">
                  <c:v>-7.1349508554401697E-2</c:v>
                </c:pt>
                <c:pt idx="261">
                  <c:v>-7.2314445441813091E-2</c:v>
                </c:pt>
                <c:pt idx="262">
                  <c:v>-7.2893407574259911E-2</c:v>
                </c:pt>
                <c:pt idx="263">
                  <c:v>-7.3127423764277805E-2</c:v>
                </c:pt>
                <c:pt idx="264">
                  <c:v>-7.3268745229678217E-2</c:v>
                </c:pt>
                <c:pt idx="265">
                  <c:v>-7.3446536750665814E-2</c:v>
                </c:pt>
                <c:pt idx="266">
                  <c:v>-7.3568103602623169E-2</c:v>
                </c:pt>
                <c:pt idx="267">
                  <c:v>-7.4920534830648589E-2</c:v>
                </c:pt>
                <c:pt idx="268">
                  <c:v>-7.5847482076823319E-2</c:v>
                </c:pt>
                <c:pt idx="269">
                  <c:v>-7.6482668878300436E-2</c:v>
                </c:pt>
                <c:pt idx="270">
                  <c:v>-7.6484188463949887E-2</c:v>
                </c:pt>
                <c:pt idx="271">
                  <c:v>-7.6914231202748984E-2</c:v>
                </c:pt>
                <c:pt idx="272">
                  <c:v>-7.6923348716645801E-2</c:v>
                </c:pt>
                <c:pt idx="273">
                  <c:v>-7.7157364906663667E-2</c:v>
                </c:pt>
                <c:pt idx="274">
                  <c:v>-7.7456723279608619E-2</c:v>
                </c:pt>
                <c:pt idx="275">
                  <c:v>-7.8613127958852835E-2</c:v>
                </c:pt>
                <c:pt idx="276">
                  <c:v>-7.9500565978141424E-2</c:v>
                </c:pt>
                <c:pt idx="277">
                  <c:v>-7.951880100593503E-2</c:v>
                </c:pt>
                <c:pt idx="278">
                  <c:v>-7.9743699682056107E-2</c:v>
                </c:pt>
                <c:pt idx="279">
                  <c:v>-7.978168932329277E-2</c:v>
                </c:pt>
                <c:pt idx="280">
                  <c:v>-8.0046097226299989E-2</c:v>
                </c:pt>
                <c:pt idx="281">
                  <c:v>-8.0337857670997603E-2</c:v>
                </c:pt>
                <c:pt idx="282">
                  <c:v>-8.0503492506789481E-2</c:v>
                </c:pt>
                <c:pt idx="283">
                  <c:v>-8.169636724162091E-2</c:v>
                </c:pt>
                <c:pt idx="284">
                  <c:v>-8.2846693578267239E-2</c:v>
                </c:pt>
                <c:pt idx="285">
                  <c:v>-8.3042720127048469E-2</c:v>
                </c:pt>
                <c:pt idx="286">
                  <c:v>-8.3073111840037794E-2</c:v>
                </c:pt>
                <c:pt idx="287">
                  <c:v>-8.3089827282181922E-2</c:v>
                </c:pt>
                <c:pt idx="288">
                  <c:v>-8.3098944796078739E-2</c:v>
                </c:pt>
                <c:pt idx="289">
                  <c:v>-8.3530507120527286E-2</c:v>
                </c:pt>
                <c:pt idx="290">
                  <c:v>-8.3617123502546908E-2</c:v>
                </c:pt>
                <c:pt idx="291">
                  <c:v>-8.3633838944691036E-2</c:v>
                </c:pt>
                <c:pt idx="292">
                  <c:v>-8.3867855134708902E-2</c:v>
                </c:pt>
                <c:pt idx="293">
                  <c:v>-8.3945354002831707E-2</c:v>
                </c:pt>
                <c:pt idx="294">
                  <c:v>-8.5641211587636629E-2</c:v>
                </c:pt>
                <c:pt idx="295">
                  <c:v>-8.6109243967672389E-2</c:v>
                </c:pt>
                <c:pt idx="296">
                  <c:v>-8.6109243967672389E-2</c:v>
                </c:pt>
                <c:pt idx="297">
                  <c:v>-8.6118361481569206E-2</c:v>
                </c:pt>
                <c:pt idx="298">
                  <c:v>-8.6118361481569206E-2</c:v>
                </c:pt>
                <c:pt idx="299">
                  <c:v>-8.6417719854514158E-2</c:v>
                </c:pt>
                <c:pt idx="300">
                  <c:v>-8.6501297065234822E-2</c:v>
                </c:pt>
                <c:pt idx="301">
                  <c:v>-8.662286391719215E-2</c:v>
                </c:pt>
                <c:pt idx="302">
                  <c:v>-8.6665412315377222E-2</c:v>
                </c:pt>
                <c:pt idx="303">
                  <c:v>-8.7270207403865013E-2</c:v>
                </c:pt>
                <c:pt idx="304">
                  <c:v>-8.7513341107779696E-2</c:v>
                </c:pt>
                <c:pt idx="305">
                  <c:v>-8.8987339187762443E-2</c:v>
                </c:pt>
                <c:pt idx="306">
                  <c:v>-8.966963314437304E-2</c:v>
                </c:pt>
                <c:pt idx="307">
                  <c:v>-9.019540977908852E-2</c:v>
                </c:pt>
                <c:pt idx="308">
                  <c:v>-9.0768293568937508E-2</c:v>
                </c:pt>
                <c:pt idx="309">
                  <c:v>-9.1930776590779584E-2</c:v>
                </c:pt>
                <c:pt idx="310">
                  <c:v>-9.2866841350851104E-2</c:v>
                </c:pt>
                <c:pt idx="311">
                  <c:v>-9.2962575246767515E-2</c:v>
                </c:pt>
                <c:pt idx="312">
                  <c:v>-9.3202669779383268E-2</c:v>
                </c:pt>
                <c:pt idx="313">
                  <c:v>-9.3445803483297951E-2</c:v>
                </c:pt>
                <c:pt idx="314">
                  <c:v>-9.3824180310015159E-2</c:v>
                </c:pt>
                <c:pt idx="315">
                  <c:v>-9.5520037894820081E-2</c:v>
                </c:pt>
                <c:pt idx="316">
                  <c:v>-9.6073167071225984E-2</c:v>
                </c:pt>
                <c:pt idx="317">
                  <c:v>-9.6735706414393496E-2</c:v>
                </c:pt>
                <c:pt idx="318">
                  <c:v>-9.6962124676164052E-2</c:v>
                </c:pt>
                <c:pt idx="319">
                  <c:v>-9.6998594731751236E-2</c:v>
                </c:pt>
                <c:pt idx="320">
                  <c:v>-9.7016829759544843E-2</c:v>
                </c:pt>
                <c:pt idx="321">
                  <c:v>-9.7016829759544843E-2</c:v>
                </c:pt>
                <c:pt idx="322">
                  <c:v>-9.7150553296697917E-2</c:v>
                </c:pt>
                <c:pt idx="323">
                  <c:v>-9.8875283008842713E-2</c:v>
                </c:pt>
                <c:pt idx="324">
                  <c:v>-9.9876689951841291E-2</c:v>
                </c:pt>
                <c:pt idx="325">
                  <c:v>-0.10029001724849626</c:v>
                </c:pt>
                <c:pt idx="326">
                  <c:v>-0.10201474696064106</c:v>
                </c:pt>
                <c:pt idx="327">
                  <c:v>-0.1024463092850896</c:v>
                </c:pt>
                <c:pt idx="328">
                  <c:v>-0.10305566313052578</c:v>
                </c:pt>
                <c:pt idx="329">
                  <c:v>-0.10341884410074834</c:v>
                </c:pt>
                <c:pt idx="330">
                  <c:v>-0.10344619664243873</c:v>
                </c:pt>
                <c:pt idx="331">
                  <c:v>-0.10352369551056154</c:v>
                </c:pt>
                <c:pt idx="332">
                  <c:v>-0.10375923128622888</c:v>
                </c:pt>
                <c:pt idx="333">
                  <c:v>-0.10382305388350649</c:v>
                </c:pt>
                <c:pt idx="334">
                  <c:v>-0.10384128891130009</c:v>
                </c:pt>
                <c:pt idx="335">
                  <c:v>-0.10402060001793717</c:v>
                </c:pt>
                <c:pt idx="336">
                  <c:v>-0.1057939564708649</c:v>
                </c:pt>
                <c:pt idx="337">
                  <c:v>-0.10581978942690581</c:v>
                </c:pt>
                <c:pt idx="338">
                  <c:v>-0.10656590598079402</c:v>
                </c:pt>
                <c:pt idx="339">
                  <c:v>-0.10685158808289377</c:v>
                </c:pt>
                <c:pt idx="340">
                  <c:v>-0.10686678393938842</c:v>
                </c:pt>
                <c:pt idx="341">
                  <c:v>-0.10707648675901485</c:v>
                </c:pt>
                <c:pt idx="342">
                  <c:v>-0.10723452366655939</c:v>
                </c:pt>
                <c:pt idx="343">
                  <c:v>-0.1074487852431342</c:v>
                </c:pt>
                <c:pt idx="344">
                  <c:v>-0.10748829447002034</c:v>
                </c:pt>
                <c:pt idx="345">
                  <c:v>-0.10811284417195119</c:v>
                </c:pt>
                <c:pt idx="346">
                  <c:v>-0.11011109930099997</c:v>
                </c:pt>
                <c:pt idx="347">
                  <c:v>-0.11025394035204986</c:v>
                </c:pt>
                <c:pt idx="348">
                  <c:v>-0.11044692772953213</c:v>
                </c:pt>
                <c:pt idx="349">
                  <c:v>-0.11047731944252145</c:v>
                </c:pt>
                <c:pt idx="350">
                  <c:v>-0.11096054767905189</c:v>
                </c:pt>
                <c:pt idx="351">
                  <c:v>-0.11103956613282417</c:v>
                </c:pt>
                <c:pt idx="352">
                  <c:v>-0.11114289795698792</c:v>
                </c:pt>
                <c:pt idx="353">
                  <c:v>-0.11269895366204188</c:v>
                </c:pt>
                <c:pt idx="354">
                  <c:v>-0.1129040977247199</c:v>
                </c:pt>
                <c:pt idx="355">
                  <c:v>-0.11362438132256714</c:v>
                </c:pt>
                <c:pt idx="356">
                  <c:v>-0.11362590090821661</c:v>
                </c:pt>
                <c:pt idx="357">
                  <c:v>-0.11373835024627715</c:v>
                </c:pt>
                <c:pt idx="358">
                  <c:v>-0.11410153121649971</c:v>
                </c:pt>
                <c:pt idx="359">
                  <c:v>-0.11410305080214916</c:v>
                </c:pt>
                <c:pt idx="360">
                  <c:v>-0.11411216831604598</c:v>
                </c:pt>
                <c:pt idx="361">
                  <c:v>-0.11426260729534318</c:v>
                </c:pt>
                <c:pt idx="362">
                  <c:v>-0.11477926641616187</c:v>
                </c:pt>
                <c:pt idx="363">
                  <c:v>-0.11656781872558428</c:v>
                </c:pt>
                <c:pt idx="364">
                  <c:v>-0.11721668179790659</c:v>
                </c:pt>
                <c:pt idx="365">
                  <c:v>-0.11732001362207031</c:v>
                </c:pt>
                <c:pt idx="366">
                  <c:v>-0.11732001362207031</c:v>
                </c:pt>
                <c:pt idx="367">
                  <c:v>-0.11732001362207031</c:v>
                </c:pt>
                <c:pt idx="368">
                  <c:v>-0.11732153320771979</c:v>
                </c:pt>
                <c:pt idx="369">
                  <c:v>-0.11732153320771979</c:v>
                </c:pt>
                <c:pt idx="370">
                  <c:v>-0.11732153320771979</c:v>
                </c:pt>
                <c:pt idx="371">
                  <c:v>-0.11732153320771979</c:v>
                </c:pt>
                <c:pt idx="372">
                  <c:v>-0.11732913113596713</c:v>
                </c:pt>
                <c:pt idx="373">
                  <c:v>-0.11732913113596713</c:v>
                </c:pt>
                <c:pt idx="374">
                  <c:v>-0.11732913113596713</c:v>
                </c:pt>
                <c:pt idx="375">
                  <c:v>-0.11732913113596713</c:v>
                </c:pt>
                <c:pt idx="376">
                  <c:v>-0.11732913113596713</c:v>
                </c:pt>
                <c:pt idx="377">
                  <c:v>-0.11733824864986392</c:v>
                </c:pt>
                <c:pt idx="378">
                  <c:v>-0.11733824864986392</c:v>
                </c:pt>
                <c:pt idx="379">
                  <c:v>-0.11733824864986392</c:v>
                </c:pt>
                <c:pt idx="380">
                  <c:v>-0.11733824864986392</c:v>
                </c:pt>
                <c:pt idx="381">
                  <c:v>-0.11733824864986392</c:v>
                </c:pt>
                <c:pt idx="382">
                  <c:v>-0.1173397682355134</c:v>
                </c:pt>
                <c:pt idx="383">
                  <c:v>-0.1173397682355134</c:v>
                </c:pt>
                <c:pt idx="384">
                  <c:v>-0.1173397682355134</c:v>
                </c:pt>
                <c:pt idx="385">
                  <c:v>-0.1173397682355134</c:v>
                </c:pt>
                <c:pt idx="386">
                  <c:v>-0.1173397682355134</c:v>
                </c:pt>
                <c:pt idx="387">
                  <c:v>-0.11734736616376071</c:v>
                </c:pt>
                <c:pt idx="388">
                  <c:v>-0.11734736616376071</c:v>
                </c:pt>
                <c:pt idx="389">
                  <c:v>-0.11734736616376071</c:v>
                </c:pt>
                <c:pt idx="390">
                  <c:v>-0.11734736616376071</c:v>
                </c:pt>
                <c:pt idx="391">
                  <c:v>-0.11734736616376071</c:v>
                </c:pt>
                <c:pt idx="392">
                  <c:v>-0.11734888574941019</c:v>
                </c:pt>
                <c:pt idx="393">
                  <c:v>-0.11734888574941019</c:v>
                </c:pt>
                <c:pt idx="394">
                  <c:v>-0.11734888574941019</c:v>
                </c:pt>
                <c:pt idx="395">
                  <c:v>-0.11734888574941019</c:v>
                </c:pt>
                <c:pt idx="396">
                  <c:v>-0.11734888574941019</c:v>
                </c:pt>
                <c:pt idx="397">
                  <c:v>-0.11735648367765752</c:v>
                </c:pt>
                <c:pt idx="398">
                  <c:v>-0.11735648367765752</c:v>
                </c:pt>
                <c:pt idx="399">
                  <c:v>-0.11735648367765752</c:v>
                </c:pt>
                <c:pt idx="400">
                  <c:v>-0.11735800326330698</c:v>
                </c:pt>
                <c:pt idx="401">
                  <c:v>-0.11735800326330698</c:v>
                </c:pt>
                <c:pt idx="402">
                  <c:v>-0.11735800326330698</c:v>
                </c:pt>
                <c:pt idx="403">
                  <c:v>-0.11735800326330698</c:v>
                </c:pt>
                <c:pt idx="404">
                  <c:v>-0.11735800326330698</c:v>
                </c:pt>
                <c:pt idx="405">
                  <c:v>-0.1174765309439654</c:v>
                </c:pt>
                <c:pt idx="406">
                  <c:v>-0.11752363809909885</c:v>
                </c:pt>
                <c:pt idx="407">
                  <c:v>-0.12057192691192919</c:v>
                </c:pt>
                <c:pt idx="408">
                  <c:v>-0.12063422992355732</c:v>
                </c:pt>
                <c:pt idx="409">
                  <c:v>-0.12069045459258759</c:v>
                </c:pt>
                <c:pt idx="410">
                  <c:v>-0.12074667926161789</c:v>
                </c:pt>
                <c:pt idx="411">
                  <c:v>-0.12082417812974069</c:v>
                </c:pt>
                <c:pt idx="412">
                  <c:v>-0.12086824611357522</c:v>
                </c:pt>
                <c:pt idx="413">
                  <c:v>-0.1209746171090379</c:v>
                </c:pt>
                <c:pt idx="414">
                  <c:v>-0.12364604868080048</c:v>
                </c:pt>
                <c:pt idx="415">
                  <c:v>-0.1239833966949821</c:v>
                </c:pt>
                <c:pt idx="416">
                  <c:v>-0.12403962136401236</c:v>
                </c:pt>
                <c:pt idx="417">
                  <c:v>-0.12404873887790915</c:v>
                </c:pt>
                <c:pt idx="418">
                  <c:v>-0.12423564791279357</c:v>
                </c:pt>
                <c:pt idx="419">
                  <c:v>-0.12693595161189603</c:v>
                </c:pt>
                <c:pt idx="420">
                  <c:v>-0.1271608502880171</c:v>
                </c:pt>
                <c:pt idx="421">
                  <c:v>-0.12757265799902259</c:v>
                </c:pt>
                <c:pt idx="422">
                  <c:v>-0.12758785385551727</c:v>
                </c:pt>
                <c:pt idx="423">
                  <c:v>-0.12758937344116672</c:v>
                </c:pt>
                <c:pt idx="424">
                  <c:v>-0.12777932164735006</c:v>
                </c:pt>
                <c:pt idx="425">
                  <c:v>-0.13057232007107</c:v>
                </c:pt>
                <c:pt idx="426">
                  <c:v>-0.13075922910595442</c:v>
                </c:pt>
                <c:pt idx="427">
                  <c:v>-0.13134578916664857</c:v>
                </c:pt>
                <c:pt idx="428">
                  <c:v>-0.13369050982377578</c:v>
                </c:pt>
                <c:pt idx="429">
                  <c:v>-0.13378472413404274</c:v>
                </c:pt>
                <c:pt idx="430">
                  <c:v>-0.13403849493750369</c:v>
                </c:pt>
                <c:pt idx="431">
                  <c:v>-0.1341159938056265</c:v>
                </c:pt>
                <c:pt idx="432">
                  <c:v>-0.13420868853024395</c:v>
                </c:pt>
                <c:pt idx="433">
                  <c:v>-0.13427251112752156</c:v>
                </c:pt>
                <c:pt idx="434">
                  <c:v>-0.13427251112752156</c:v>
                </c:pt>
                <c:pt idx="435">
                  <c:v>-0.13433633372479917</c:v>
                </c:pt>
                <c:pt idx="436">
                  <c:v>-0.13433785331044865</c:v>
                </c:pt>
                <c:pt idx="437">
                  <c:v>-0.13461137872735265</c:v>
                </c:pt>
                <c:pt idx="438">
                  <c:v>-0.13487274745906094</c:v>
                </c:pt>
                <c:pt idx="439">
                  <c:v>-0.13487274745906094</c:v>
                </c:pt>
                <c:pt idx="440">
                  <c:v>-0.13680262123388373</c:v>
                </c:pt>
                <c:pt idx="441">
                  <c:v>-0.13734511331074337</c:v>
                </c:pt>
                <c:pt idx="442">
                  <c:v>-0.13734663289639285</c:v>
                </c:pt>
                <c:pt idx="443">
                  <c:v>-0.13734663289639285</c:v>
                </c:pt>
                <c:pt idx="444">
                  <c:v>-0.13754569861647298</c:v>
                </c:pt>
                <c:pt idx="445">
                  <c:v>-0.13809730820722943</c:v>
                </c:pt>
                <c:pt idx="446">
                  <c:v>-0.13816113080450704</c:v>
                </c:pt>
                <c:pt idx="447">
                  <c:v>-0.13821887505918676</c:v>
                </c:pt>
                <c:pt idx="448">
                  <c:v>-0.14066692754047772</c:v>
                </c:pt>
                <c:pt idx="449">
                  <c:v>-0.14097540342731948</c:v>
                </c:pt>
                <c:pt idx="450">
                  <c:v>-0.14136897611053137</c:v>
                </c:pt>
                <c:pt idx="451">
                  <c:v>-0.14178686216413472</c:v>
                </c:pt>
                <c:pt idx="452">
                  <c:v>-0.14426530635841503</c:v>
                </c:pt>
                <c:pt idx="453">
                  <c:v>-0.1449658353428192</c:v>
                </c:pt>
                <c:pt idx="454">
                  <c:v>-0.14765702152802485</c:v>
                </c:pt>
                <c:pt idx="455">
                  <c:v>-0.14765702152802485</c:v>
                </c:pt>
                <c:pt idx="456">
                  <c:v>-0.14767677614146793</c:v>
                </c:pt>
                <c:pt idx="457">
                  <c:v>-0.14767677614146793</c:v>
                </c:pt>
                <c:pt idx="458">
                  <c:v>-0.14775731418088967</c:v>
                </c:pt>
                <c:pt idx="459">
                  <c:v>-0.14781353884991993</c:v>
                </c:pt>
                <c:pt idx="460">
                  <c:v>-0.14810226012331862</c:v>
                </c:pt>
                <c:pt idx="461">
                  <c:v>-0.14810226012331862</c:v>
                </c:pt>
                <c:pt idx="462">
                  <c:v>-0.14810226012331862</c:v>
                </c:pt>
                <c:pt idx="463">
                  <c:v>-0.15125236117466323</c:v>
                </c:pt>
                <c:pt idx="464">
                  <c:v>-0.15125388076031268</c:v>
                </c:pt>
                <c:pt idx="465">
                  <c:v>-0.15167784515651392</c:v>
                </c:pt>
                <c:pt idx="466">
                  <c:v>-0.15212612292310662</c:v>
                </c:pt>
                <c:pt idx="467">
                  <c:v>-0.15435839424217329</c:v>
                </c:pt>
                <c:pt idx="468">
                  <c:v>-0.15475956485363251</c:v>
                </c:pt>
                <c:pt idx="469">
                  <c:v>-0.15479755449486918</c:v>
                </c:pt>
                <c:pt idx="470">
                  <c:v>-0.15479907408051866</c:v>
                </c:pt>
                <c:pt idx="471">
                  <c:v>-0.154897847147734</c:v>
                </c:pt>
                <c:pt idx="472">
                  <c:v>-0.15489936673338345</c:v>
                </c:pt>
                <c:pt idx="473">
                  <c:v>-0.15507563866872159</c:v>
                </c:pt>
                <c:pt idx="474">
                  <c:v>-0.15507715825437107</c:v>
                </c:pt>
                <c:pt idx="475">
                  <c:v>-0.15519112717808109</c:v>
                </c:pt>
                <c:pt idx="476">
                  <c:v>-0.15542514336809896</c:v>
                </c:pt>
                <c:pt idx="477">
                  <c:v>-0.15749937777962109</c:v>
                </c:pt>
                <c:pt idx="478">
                  <c:v>-0.15842480544014637</c:v>
                </c:pt>
                <c:pt idx="479">
                  <c:v>-0.16081663325240705</c:v>
                </c:pt>
                <c:pt idx="480">
                  <c:v>-0.16092908259046759</c:v>
                </c:pt>
                <c:pt idx="481">
                  <c:v>-0.16125731309075242</c:v>
                </c:pt>
                <c:pt idx="482">
                  <c:v>-0.16163113116052125</c:v>
                </c:pt>
                <c:pt idx="483">
                  <c:v>-0.16250185373766571</c:v>
                </c:pt>
                <c:pt idx="484">
                  <c:v>-0.16492103409161679</c:v>
                </c:pt>
                <c:pt idx="485">
                  <c:v>-0.16492103409161679</c:v>
                </c:pt>
                <c:pt idx="486">
                  <c:v>-0.16492407326291572</c:v>
                </c:pt>
                <c:pt idx="487">
                  <c:v>-0.16521887287891227</c:v>
                </c:pt>
                <c:pt idx="488">
                  <c:v>-0.16521887287891227</c:v>
                </c:pt>
                <c:pt idx="489">
                  <c:v>-0.16764261198981176</c:v>
                </c:pt>
                <c:pt idx="490">
                  <c:v>-0.16764869033240964</c:v>
                </c:pt>
                <c:pt idx="491">
                  <c:v>-0.16764869033240964</c:v>
                </c:pt>
                <c:pt idx="492">
                  <c:v>-0.16791461782106631</c:v>
                </c:pt>
                <c:pt idx="493">
                  <c:v>-0.16826564210609313</c:v>
                </c:pt>
                <c:pt idx="494">
                  <c:v>-0.16826564210609313</c:v>
                </c:pt>
                <c:pt idx="495">
                  <c:v>-0.16839632647194727</c:v>
                </c:pt>
                <c:pt idx="496">
                  <c:v>-0.16839632647194727</c:v>
                </c:pt>
                <c:pt idx="497">
                  <c:v>-0.16843735528448289</c:v>
                </c:pt>
                <c:pt idx="498">
                  <c:v>-0.16843887487013234</c:v>
                </c:pt>
                <c:pt idx="499">
                  <c:v>-0.16851637373825515</c:v>
                </c:pt>
                <c:pt idx="500">
                  <c:v>-0.16852549125215197</c:v>
                </c:pt>
                <c:pt idx="501">
                  <c:v>-0.16852701083780142</c:v>
                </c:pt>
                <c:pt idx="502">
                  <c:v>-0.16882484962509692</c:v>
                </c:pt>
                <c:pt idx="503">
                  <c:v>-0.16882636921074637</c:v>
                </c:pt>
                <c:pt idx="504">
                  <c:v>-0.1711665311109252</c:v>
                </c:pt>
                <c:pt idx="505">
                  <c:v>-0.17184426631058738</c:v>
                </c:pt>
                <c:pt idx="506">
                  <c:v>-0.17186554050967992</c:v>
                </c:pt>
                <c:pt idx="507">
                  <c:v>-0.17225759360724233</c:v>
                </c:pt>
                <c:pt idx="508">
                  <c:v>-0.17244450264212674</c:v>
                </c:pt>
                <c:pt idx="509">
                  <c:v>-0.1724612180842709</c:v>
                </c:pt>
                <c:pt idx="510">
                  <c:v>-0.17252807985284743</c:v>
                </c:pt>
                <c:pt idx="511">
                  <c:v>-0.17550798731145173</c:v>
                </c:pt>
                <c:pt idx="512">
                  <c:v>-0.17540769465858697</c:v>
                </c:pt>
                <c:pt idx="513">
                  <c:v>-0.17886475201112384</c:v>
                </c:pt>
                <c:pt idx="514">
                  <c:v>-0.17856539363817886</c:v>
                </c:pt>
                <c:pt idx="515">
                  <c:v>-0.17856691322382834</c:v>
                </c:pt>
                <c:pt idx="516">
                  <c:v>-0.17899543637697796</c:v>
                </c:pt>
                <c:pt idx="517">
                  <c:v>-0.17913523825672895</c:v>
                </c:pt>
                <c:pt idx="518">
                  <c:v>-0.17935101941895321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70-43F4-8491-9ECC8359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216"/>
        <c:axId val="1"/>
      </c:scatterChart>
      <c:valAx>
        <c:axId val="466586216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2173035786795"/>
              <c:y val="0.87356563188222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36793676652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905896930348"/>
          <c:y val="0.92529007149968323"/>
          <c:w val="0.58851758362740547"/>
          <c:h val="5.74715660542431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41921858500527981"/>
          <c:y val="2.6986506746626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2872228088701"/>
          <c:y val="8.5457333923858819E-2"/>
          <c:w val="0.86272439281942981"/>
          <c:h val="0.820090555374574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E9-4B9D-9937-763C172D92D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E9-4B9D-9937-763C172D92D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E9-4B9D-9937-763C172D92D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-0.167816399858566</c:v>
                </c:pt>
                <c:pt idx="500">
                  <c:v>-0.16777680000086548</c:v>
                </c:pt>
                <c:pt idx="501">
                  <c:v>-0.16852019999350887</c:v>
                </c:pt>
                <c:pt idx="502">
                  <c:v>-0.16962660000717733</c:v>
                </c:pt>
                <c:pt idx="503">
                  <c:v>-0.16877000000386033</c:v>
                </c:pt>
                <c:pt idx="504">
                  <c:v>-0.17110600008163601</c:v>
                </c:pt>
                <c:pt idx="505">
                  <c:v>-0.17134239977167454</c:v>
                </c:pt>
                <c:pt idx="506">
                  <c:v>-0.17157000000588596</c:v>
                </c:pt>
                <c:pt idx="507">
                  <c:v>-0.17106719999719644</c:v>
                </c:pt>
                <c:pt idx="508">
                  <c:v>-0.17180540000117617</c:v>
                </c:pt>
                <c:pt idx="509">
                  <c:v>-0.17158280000148807</c:v>
                </c:pt>
                <c:pt idx="510">
                  <c:v>-0.17169239999930141</c:v>
                </c:pt>
                <c:pt idx="511">
                  <c:v>-0.17462979995616479</c:v>
                </c:pt>
                <c:pt idx="512">
                  <c:v>-0.17483540000102948</c:v>
                </c:pt>
                <c:pt idx="513">
                  <c:v>-0.17706039999757195</c:v>
                </c:pt>
                <c:pt idx="514">
                  <c:v>-0.17652060000546044</c:v>
                </c:pt>
                <c:pt idx="515">
                  <c:v>-0.17636400000628782</c:v>
                </c:pt>
                <c:pt idx="516">
                  <c:v>-0.17640279999613995</c:v>
                </c:pt>
                <c:pt idx="517">
                  <c:v>-0.17639559999952326</c:v>
                </c:pt>
                <c:pt idx="518">
                  <c:v>-0.17645840000477619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E9-4B9D-9937-763C172D92DD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E9-4B9D-9937-763C172D92DD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E9-4B9D-9937-763C172D92DD}"/>
            </c:ext>
          </c:extLst>
        </c:ser>
        <c:ser>
          <c:idx val="7"/>
          <c:order val="6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1'!$AW$2:$AW$127</c:f>
              <c:numCache>
                <c:formatCode>General</c:formatCode>
                <c:ptCount val="126"/>
                <c:pt idx="0">
                  <c:v>-40000</c:v>
                </c:pt>
                <c:pt idx="1">
                  <c:v>-39000</c:v>
                </c:pt>
                <c:pt idx="2">
                  <c:v>-38000</c:v>
                </c:pt>
                <c:pt idx="3">
                  <c:v>-37000</c:v>
                </c:pt>
                <c:pt idx="4">
                  <c:v>-36000</c:v>
                </c:pt>
                <c:pt idx="5">
                  <c:v>-35000</c:v>
                </c:pt>
                <c:pt idx="6">
                  <c:v>-34000</c:v>
                </c:pt>
                <c:pt idx="7">
                  <c:v>-33000</c:v>
                </c:pt>
                <c:pt idx="8">
                  <c:v>-32000</c:v>
                </c:pt>
                <c:pt idx="9">
                  <c:v>-31000</c:v>
                </c:pt>
                <c:pt idx="10">
                  <c:v>-30000</c:v>
                </c:pt>
                <c:pt idx="11">
                  <c:v>-29000</c:v>
                </c:pt>
                <c:pt idx="12">
                  <c:v>-28000</c:v>
                </c:pt>
                <c:pt idx="13">
                  <c:v>-27000</c:v>
                </c:pt>
                <c:pt idx="14">
                  <c:v>-26000</c:v>
                </c:pt>
                <c:pt idx="15">
                  <c:v>-25000</c:v>
                </c:pt>
                <c:pt idx="16">
                  <c:v>-24000</c:v>
                </c:pt>
                <c:pt idx="17">
                  <c:v>-23000</c:v>
                </c:pt>
                <c:pt idx="18">
                  <c:v>-22000</c:v>
                </c:pt>
                <c:pt idx="19">
                  <c:v>-21000</c:v>
                </c:pt>
                <c:pt idx="20">
                  <c:v>-20000</c:v>
                </c:pt>
                <c:pt idx="21">
                  <c:v>-19000</c:v>
                </c:pt>
                <c:pt idx="22">
                  <c:v>-18000</c:v>
                </c:pt>
                <c:pt idx="23">
                  <c:v>-17000</c:v>
                </c:pt>
                <c:pt idx="24">
                  <c:v>-16000</c:v>
                </c:pt>
                <c:pt idx="25">
                  <c:v>-15000</c:v>
                </c:pt>
                <c:pt idx="26">
                  <c:v>-14000</c:v>
                </c:pt>
                <c:pt idx="27">
                  <c:v>-13000</c:v>
                </c:pt>
                <c:pt idx="28">
                  <c:v>-12000</c:v>
                </c:pt>
                <c:pt idx="29">
                  <c:v>-11000</c:v>
                </c:pt>
                <c:pt idx="30">
                  <c:v>-10000</c:v>
                </c:pt>
                <c:pt idx="31">
                  <c:v>-9000</c:v>
                </c:pt>
                <c:pt idx="32">
                  <c:v>-8000</c:v>
                </c:pt>
                <c:pt idx="33">
                  <c:v>-7000</c:v>
                </c:pt>
                <c:pt idx="34">
                  <c:v>-6000</c:v>
                </c:pt>
                <c:pt idx="35">
                  <c:v>-5000</c:v>
                </c:pt>
                <c:pt idx="36">
                  <c:v>-4000</c:v>
                </c:pt>
                <c:pt idx="37">
                  <c:v>-3000</c:v>
                </c:pt>
                <c:pt idx="38">
                  <c:v>-2000</c:v>
                </c:pt>
                <c:pt idx="39">
                  <c:v>-1000</c:v>
                </c:pt>
                <c:pt idx="40">
                  <c:v>0</c:v>
                </c:pt>
                <c:pt idx="41">
                  <c:v>1000</c:v>
                </c:pt>
                <c:pt idx="42">
                  <c:v>2000</c:v>
                </c:pt>
                <c:pt idx="43">
                  <c:v>3000</c:v>
                </c:pt>
                <c:pt idx="44">
                  <c:v>4000</c:v>
                </c:pt>
                <c:pt idx="45">
                  <c:v>5000</c:v>
                </c:pt>
                <c:pt idx="46">
                  <c:v>6000</c:v>
                </c:pt>
                <c:pt idx="47">
                  <c:v>7000</c:v>
                </c:pt>
                <c:pt idx="48">
                  <c:v>8000</c:v>
                </c:pt>
                <c:pt idx="49">
                  <c:v>9000</c:v>
                </c:pt>
                <c:pt idx="50">
                  <c:v>10000</c:v>
                </c:pt>
                <c:pt idx="51">
                  <c:v>11000</c:v>
                </c:pt>
                <c:pt idx="52">
                  <c:v>12000</c:v>
                </c:pt>
                <c:pt idx="53">
                  <c:v>13000</c:v>
                </c:pt>
                <c:pt idx="54">
                  <c:v>14000</c:v>
                </c:pt>
                <c:pt idx="55">
                  <c:v>15000</c:v>
                </c:pt>
                <c:pt idx="56">
                  <c:v>16000</c:v>
                </c:pt>
                <c:pt idx="57">
                  <c:v>17000</c:v>
                </c:pt>
                <c:pt idx="58">
                  <c:v>18000</c:v>
                </c:pt>
                <c:pt idx="59">
                  <c:v>19000</c:v>
                </c:pt>
                <c:pt idx="60">
                  <c:v>20000</c:v>
                </c:pt>
                <c:pt idx="61">
                  <c:v>21000</c:v>
                </c:pt>
                <c:pt idx="62">
                  <c:v>22000</c:v>
                </c:pt>
                <c:pt idx="63">
                  <c:v>23000</c:v>
                </c:pt>
                <c:pt idx="64">
                  <c:v>24000</c:v>
                </c:pt>
                <c:pt idx="65">
                  <c:v>25000</c:v>
                </c:pt>
                <c:pt idx="66">
                  <c:v>26000</c:v>
                </c:pt>
                <c:pt idx="67">
                  <c:v>27000</c:v>
                </c:pt>
                <c:pt idx="68">
                  <c:v>28000</c:v>
                </c:pt>
                <c:pt idx="69">
                  <c:v>29000</c:v>
                </c:pt>
                <c:pt idx="70">
                  <c:v>30000</c:v>
                </c:pt>
                <c:pt idx="71">
                  <c:v>31000</c:v>
                </c:pt>
                <c:pt idx="72">
                  <c:v>32000</c:v>
                </c:pt>
                <c:pt idx="73">
                  <c:v>33000</c:v>
                </c:pt>
                <c:pt idx="74">
                  <c:v>34000</c:v>
                </c:pt>
                <c:pt idx="75">
                  <c:v>35000</c:v>
                </c:pt>
                <c:pt idx="76">
                  <c:v>36000</c:v>
                </c:pt>
                <c:pt idx="77">
                  <c:v>37000</c:v>
                </c:pt>
                <c:pt idx="78">
                  <c:v>38000</c:v>
                </c:pt>
                <c:pt idx="79">
                  <c:v>39000</c:v>
                </c:pt>
                <c:pt idx="80">
                  <c:v>40000</c:v>
                </c:pt>
                <c:pt idx="81">
                  <c:v>41000</c:v>
                </c:pt>
                <c:pt idx="82">
                  <c:v>42000</c:v>
                </c:pt>
                <c:pt idx="83">
                  <c:v>43000</c:v>
                </c:pt>
                <c:pt idx="84">
                  <c:v>44000</c:v>
                </c:pt>
                <c:pt idx="85">
                  <c:v>45000</c:v>
                </c:pt>
                <c:pt idx="86">
                  <c:v>46000</c:v>
                </c:pt>
                <c:pt idx="87">
                  <c:v>47000</c:v>
                </c:pt>
                <c:pt idx="88">
                  <c:v>48000</c:v>
                </c:pt>
                <c:pt idx="89">
                  <c:v>49000</c:v>
                </c:pt>
                <c:pt idx="90">
                  <c:v>50000</c:v>
                </c:pt>
                <c:pt idx="91">
                  <c:v>51000</c:v>
                </c:pt>
                <c:pt idx="92">
                  <c:v>52000</c:v>
                </c:pt>
                <c:pt idx="93">
                  <c:v>53000</c:v>
                </c:pt>
                <c:pt idx="94">
                  <c:v>54000</c:v>
                </c:pt>
                <c:pt idx="95">
                  <c:v>55000</c:v>
                </c:pt>
                <c:pt idx="96">
                  <c:v>56000</c:v>
                </c:pt>
                <c:pt idx="97">
                  <c:v>57000</c:v>
                </c:pt>
                <c:pt idx="98">
                  <c:v>58000</c:v>
                </c:pt>
                <c:pt idx="99">
                  <c:v>59000</c:v>
                </c:pt>
                <c:pt idx="100">
                  <c:v>60000</c:v>
                </c:pt>
                <c:pt idx="101">
                  <c:v>61000</c:v>
                </c:pt>
                <c:pt idx="102">
                  <c:v>62000</c:v>
                </c:pt>
                <c:pt idx="103">
                  <c:v>63000</c:v>
                </c:pt>
                <c:pt idx="104">
                  <c:v>64000</c:v>
                </c:pt>
                <c:pt idx="105">
                  <c:v>65000</c:v>
                </c:pt>
                <c:pt idx="106">
                  <c:v>66000</c:v>
                </c:pt>
                <c:pt idx="107">
                  <c:v>67000</c:v>
                </c:pt>
                <c:pt idx="108">
                  <c:v>68000</c:v>
                </c:pt>
                <c:pt idx="109">
                  <c:v>69000</c:v>
                </c:pt>
                <c:pt idx="110">
                  <c:v>70000</c:v>
                </c:pt>
                <c:pt idx="111">
                  <c:v>71000</c:v>
                </c:pt>
                <c:pt idx="112">
                  <c:v>72000</c:v>
                </c:pt>
                <c:pt idx="113">
                  <c:v>73000</c:v>
                </c:pt>
                <c:pt idx="114">
                  <c:v>74000</c:v>
                </c:pt>
                <c:pt idx="115">
                  <c:v>75000</c:v>
                </c:pt>
                <c:pt idx="116">
                  <c:v>76000</c:v>
                </c:pt>
                <c:pt idx="117">
                  <c:v>77000</c:v>
                </c:pt>
                <c:pt idx="118">
                  <c:v>78000</c:v>
                </c:pt>
                <c:pt idx="119">
                  <c:v>79000</c:v>
                </c:pt>
                <c:pt idx="120">
                  <c:v>80000</c:v>
                </c:pt>
                <c:pt idx="121">
                  <c:v>81000</c:v>
                </c:pt>
                <c:pt idx="122">
                  <c:v>82000</c:v>
                </c:pt>
                <c:pt idx="123">
                  <c:v>83000</c:v>
                </c:pt>
                <c:pt idx="124">
                  <c:v>84000</c:v>
                </c:pt>
                <c:pt idx="125">
                  <c:v>85000</c:v>
                </c:pt>
              </c:numCache>
            </c:numRef>
          </c:xVal>
          <c:yVal>
            <c:numRef>
              <c:f>'Active 1'!$AX$2:$AX$127</c:f>
              <c:numCache>
                <c:formatCode>General</c:formatCode>
                <c:ptCount val="126"/>
                <c:pt idx="0">
                  <c:v>1.317044153206684E-2</c:v>
                </c:pt>
                <c:pt idx="1">
                  <c:v>1.2829953098156481E-2</c:v>
                </c:pt>
                <c:pt idx="2">
                  <c:v>1.2461642148881541E-2</c:v>
                </c:pt>
                <c:pt idx="3">
                  <c:v>1.2068093003671732E-2</c:v>
                </c:pt>
                <c:pt idx="4">
                  <c:v>1.1652065807747455E-2</c:v>
                </c:pt>
                <c:pt idx="5">
                  <c:v>1.1216392774298381E-2</c:v>
                </c:pt>
                <c:pt idx="6">
                  <c:v>1.0763902700758408E-2</c:v>
                </c:pt>
                <c:pt idx="7">
                  <c:v>1.0297377939069582E-2</c:v>
                </c:pt>
                <c:pt idx="8">
                  <c:v>9.8195432939922334E-3</c:v>
                </c:pt>
                <c:pt idx="9">
                  <c:v>9.3330819592303271E-3</c:v>
                </c:pt>
                <c:pt idx="10">
                  <c:v>8.8406702870262033E-3</c:v>
                </c:pt>
                <c:pt idx="11">
                  <c:v>8.3450213779424492E-3</c:v>
                </c:pt>
                <c:pt idx="12">
                  <c:v>7.8489273008298319E-3</c:v>
                </c:pt>
                <c:pt idx="13">
                  <c:v>7.3552910197912727E-3</c:v>
                </c:pt>
                <c:pt idx="14">
                  <c:v>6.8671414006458986E-3</c:v>
                </c:pt>
                <c:pt idx="15">
                  <c:v>6.3876274765985938E-3</c:v>
                </c:pt>
                <c:pt idx="16">
                  <c:v>5.9199909756787253E-3</c:v>
                </c:pt>
                <c:pt idx="17">
                  <c:v>5.4675185636862966E-3</c:v>
                </c:pt>
                <c:pt idx="18">
                  <c:v>5.0334771038178169E-3</c:v>
                </c:pt>
                <c:pt idx="19">
                  <c:v>4.6210363968601648E-3</c:v>
                </c:pt>
                <c:pt idx="20">
                  <c:v>4.2331843881679918E-3</c:v>
                </c:pt>
                <c:pt idx="21">
                  <c:v>3.8726398308491228E-3</c:v>
                </c:pt>
                <c:pt idx="22">
                  <c:v>3.5417670349760372E-3</c:v>
                </c:pt>
                <c:pt idx="23">
                  <c:v>3.2424967635378138E-3</c:v>
                </c:pt>
                <c:pt idx="24">
                  <c:v>2.9762566846872132E-3</c:v>
                </c:pt>
                <c:pt idx="25">
                  <c:v>2.7439141452090809E-3</c:v>
                </c:pt>
                <c:pt idx="26">
                  <c:v>2.5457334418300046E-3</c:v>
                </c:pt>
                <c:pt idx="27">
                  <c:v>2.3813492486154178E-3</c:v>
                </c:pt>
                <c:pt idx="28">
                  <c:v>2.2497573990417352E-3</c:v>
                </c:pt>
                <c:pt idx="29">
                  <c:v>2.1493237934868403E-3</c:v>
                </c:pt>
                <c:pt idx="30">
                  <c:v>2.077811775241141E-3</c:v>
                </c:pt>
                <c:pt idx="31">
                  <c:v>2.0324278637823476E-3</c:v>
                </c:pt>
                <c:pt idx="32">
                  <c:v>2.0098852360072236E-3</c:v>
                </c:pt>
                <c:pt idx="33">
                  <c:v>2.0064838031581891E-3</c:v>
                </c:pt>
                <c:pt idx="34">
                  <c:v>2.0182051550353339E-3</c:v>
                </c:pt>
                <c:pt idx="35">
                  <c:v>2.0408200592986619E-3</c:v>
                </c:pt>
                <c:pt idx="36">
                  <c:v>2.0700056427141178E-3</c:v>
                </c:pt>
                <c:pt idx="37">
                  <c:v>2.1014688758444512E-3</c:v>
                </c:pt>
                <c:pt idx="38">
                  <c:v>2.1310725597627478E-3</c:v>
                </c:pt>
                <c:pt idx="39">
                  <c:v>2.1549596918184165E-3</c:v>
                </c:pt>
                <c:pt idx="40">
                  <c:v>2.1696718777519525E-3</c:v>
                </c:pt>
                <c:pt idx="41">
                  <c:v>2.1722573654863325E-3</c:v>
                </c:pt>
                <c:pt idx="42">
                  <c:v>2.1603643090307885E-3</c:v>
                </c:pt>
                <c:pt idx="43">
                  <c:v>2.1323150458559363E-3</c:v>
                </c:pt>
                <c:pt idx="44">
                  <c:v>2.0871575182348327E-3</c:v>
                </c:pt>
                <c:pt idx="45">
                  <c:v>2.0246905339754151E-3</c:v>
                </c:pt>
                <c:pt idx="46">
                  <c:v>1.9454603976710658E-3</c:v>
                </c:pt>
                <c:pt idx="47">
                  <c:v>1.8507275978535201E-3</c:v>
                </c:pt>
                <c:pt idx="48">
                  <c:v>1.742403731488977E-3</c:v>
                </c:pt>
                <c:pt idx="49">
                  <c:v>1.6229606631784459E-3</c:v>
                </c:pt>
                <c:pt idx="50">
                  <c:v>1.4953159702602078E-3</c:v>
                </c:pt>
                <c:pt idx="51">
                  <c:v>1.3627008650105316E-3</c:v>
                </c:pt>
                <c:pt idx="52">
                  <c:v>1.2285187971562989E-3</c:v>
                </c:pt>
                <c:pt idx="53">
                  <c:v>1.0962045633671948E-3</c:v>
                </c:pt>
                <c:pt idx="54">
                  <c:v>9.6909471074041117E-4</c:v>
                </c:pt>
                <c:pt idx="55">
                  <c:v>8.5032006896949494E-4</c:v>
                </c:pt>
                <c:pt idx="56">
                  <c:v>7.4273020089369278E-4</c:v>
                </c:pt>
                <c:pt idx="57">
                  <c:v>6.4885735219027442E-4</c:v>
                </c:pt>
                <c:pt idx="58">
                  <c:v>5.7092417166684003E-4</c:v>
                </c:pt>
                <c:pt idx="59">
                  <c:v>5.1089526245319192E-4</c:v>
                </c:pt>
                <c:pt idx="60">
                  <c:v>4.7056782272329202E-4</c:v>
                </c:pt>
                <c:pt idx="61">
                  <c:v>4.5169164287713558E-4</c:v>
                </c:pt>
                <c:pt idx="62">
                  <c:v>4.5610406598466493E-4</c:v>
                </c:pt>
                <c:pt idx="63">
                  <c:v>4.8586200436805897E-4</c:v>
                </c:pt>
                <c:pt idx="64">
                  <c:v>5.4335224131124744E-4</c:v>
                </c:pt>
                <c:pt idx="65">
                  <c:v>6.3136588368532288E-4</c:v>
                </c:pt>
                <c:pt idx="66">
                  <c:v>7.5313805635108914E-4</c:v>
                </c:pt>
                <c:pt idx="67">
                  <c:v>9.1238815550237669E-4</c:v>
                </c:pt>
                <c:pt idx="68">
                  <c:v>1.1134623659964909E-3</c:v>
                </c:pt>
                <c:pt idx="69">
                  <c:v>1.3617987352179551E-3</c:v>
                </c:pt>
                <c:pt idx="70">
                  <c:v>1.6651354213905109E-3</c:v>
                </c:pt>
                <c:pt idx="71">
                  <c:v>2.0362021742174295E-3</c:v>
                </c:pt>
                <c:pt idx="72">
                  <c:v>2.4980889663963543E-3</c:v>
                </c:pt>
                <c:pt idx="73">
                  <c:v>3.0939137416952298E-3</c:v>
                </c:pt>
                <c:pt idx="74">
                  <c:v>3.9018663479693065E-3</c:v>
                </c:pt>
                <c:pt idx="75">
                  <c:v>5.0514339613440089E-3</c:v>
                </c:pt>
                <c:pt idx="76">
                  <c:v>6.7152518908258456E-3</c:v>
                </c:pt>
                <c:pt idx="77">
                  <c:v>8.9929890140549168E-3</c:v>
                </c:pt>
                <c:pt idx="78">
                  <c:v>1.1532089256955688E-2</c:v>
                </c:pt>
                <c:pt idx="79">
                  <c:v>1.2926578609124093E-2</c:v>
                </c:pt>
                <c:pt idx="80">
                  <c:v>1.0852936724736278E-2</c:v>
                </c:pt>
                <c:pt idx="81">
                  <c:v>4.0941827747445134E-3</c:v>
                </c:pt>
                <c:pt idx="82">
                  <c:v>-5.7376315090112151E-3</c:v>
                </c:pt>
                <c:pt idx="83">
                  <c:v>-1.5860054012170985E-2</c:v>
                </c:pt>
                <c:pt idx="84">
                  <c:v>-2.4702616454155914E-2</c:v>
                </c:pt>
                <c:pt idx="85">
                  <c:v>-3.2089052649156222E-2</c:v>
                </c:pt>
                <c:pt idx="86">
                  <c:v>-3.8391708589660484E-2</c:v>
                </c:pt>
                <c:pt idx="87">
                  <c:v>-4.399877245930861E-2</c:v>
                </c:pt>
                <c:pt idx="88">
                  <c:v>-4.9174563120749026E-2</c:v>
                </c:pt>
                <c:pt idx="89">
                  <c:v>-5.4074001191148233E-2</c:v>
                </c:pt>
                <c:pt idx="90">
                  <c:v>-5.8782914481572496E-2</c:v>
                </c:pt>
                <c:pt idx="91">
                  <c:v>-6.33487902923692E-2</c:v>
                </c:pt>
                <c:pt idx="92">
                  <c:v>-6.7799179255017425E-2</c:v>
                </c:pt>
                <c:pt idx="93">
                  <c:v>-7.215160024285236E-2</c:v>
                </c:pt>
                <c:pt idx="94">
                  <c:v>-7.641851705690697E-2</c:v>
                </c:pt>
                <c:pt idx="95">
                  <c:v>-8.0609689281354452E-2</c:v>
                </c:pt>
                <c:pt idx="96">
                  <c:v>-8.4733217104580025E-2</c:v>
                </c:pt>
                <c:pt idx="97">
                  <c:v>-8.8795990795057109E-2</c:v>
                </c:pt>
                <c:pt idx="98">
                  <c:v>-9.2803905618554061E-2</c:v>
                </c:pt>
                <c:pt idx="99">
                  <c:v>-9.6762009807379618E-2</c:v>
                </c:pt>
                <c:pt idx="100">
                  <c:v>-0.10067465083996491</c:v>
                </c:pt>
                <c:pt idx="101">
                  <c:v>-0.10454563457755751</c:v>
                </c:pt>
                <c:pt idx="102">
                  <c:v>-0.10837838968580064</c:v>
                </c:pt>
                <c:pt idx="103">
                  <c:v>-0.11217612272347277</c:v>
                </c:pt>
                <c:pt idx="104">
                  <c:v>-0.11594194958750272</c:v>
                </c:pt>
                <c:pt idx="105">
                  <c:v>-0.11967899249410804</c:v>
                </c:pt>
                <c:pt idx="106">
                  <c:v>-0.12339043624682684</c:v>
                </c:pt>
                <c:pt idx="107">
                  <c:v>-0.12707954217120307</c:v>
                </c:pt>
                <c:pt idx="108">
                  <c:v>-0.13074962225921793</c:v>
                </c:pt>
                <c:pt idx="109">
                  <c:v>-0.13440397945762975</c:v>
                </c:pt>
                <c:pt idx="110">
                  <c:v>-0.13804582246756053</c:v>
                </c:pt>
                <c:pt idx="111">
                  <c:v>-0.14167816481729556</c:v>
                </c:pt>
                <c:pt idx="112">
                  <c:v>-0.14530371835160369</c:v>
                </c:pt>
                <c:pt idx="113">
                  <c:v>-0.14892479076864434</c:v>
                </c:pt>
                <c:pt idx="114">
                  <c:v>-0.1525431956176975</c:v>
                </c:pt>
                <c:pt idx="115">
                  <c:v>-0.1561601814708827</c:v>
                </c:pt>
                <c:pt idx="116">
                  <c:v>-0.15977638502841085</c:v>
                </c:pt>
                <c:pt idx="117">
                  <c:v>-0.16339181091605501</c:v>
                </c:pt>
                <c:pt idx="118">
                  <c:v>-0.16700583905207089</c:v>
                </c:pt>
                <c:pt idx="119">
                  <c:v>-0.17061725881549314</c:v>
                </c:pt>
                <c:pt idx="120">
                  <c:v>-0.17422432790251632</c:v>
                </c:pt>
                <c:pt idx="121">
                  <c:v>-0.17782485273095031</c:v>
                </c:pt>
                <c:pt idx="122">
                  <c:v>-0.18141628652831651</c:v>
                </c:pt>
                <c:pt idx="123">
                  <c:v>-0.18499584078143549</c:v>
                </c:pt>
                <c:pt idx="124">
                  <c:v>-0.18856060549253645</c:v>
                </c:pt>
                <c:pt idx="125">
                  <c:v>-0.19210767364179407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E9-4B9D-9937-763C172D9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ax val="9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0327349524814"/>
              <c:y val="0.920540359741389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294614572333683E-2"/>
              <c:y val="0.44977542724700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34952481520591"/>
          <c:y val="0.96101949025487254"/>
          <c:w val="0.41288278775079196"/>
          <c:h val="2.99850074962518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Boo - O-C Diagr.</a:t>
            </a:r>
          </a:p>
        </c:rich>
      </c:tx>
      <c:layout>
        <c:manualLayout>
          <c:xMode val="edge"/>
          <c:yMode val="edge"/>
          <c:x val="0.3769968051118211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121037463976946"/>
          <c:w val="0.805111821086262"/>
          <c:h val="0.67723342939481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3.457199996773852E-3</c:v>
                </c:pt>
                <c:pt idx="1">
                  <c:v>8.4571999977924861E-3</c:v>
                </c:pt>
                <c:pt idx="2">
                  <c:v>2.1457199996802956E-2</c:v>
                </c:pt>
                <c:pt idx="3">
                  <c:v>-1.4988200000516372E-2</c:v>
                </c:pt>
                <c:pt idx="4">
                  <c:v>1.2151399998401757E-2</c:v>
                </c:pt>
                <c:pt idx="5">
                  <c:v>9.2909999984840397E-3</c:v>
                </c:pt>
                <c:pt idx="6">
                  <c:v>7.0219999906839803E-4</c:v>
                </c:pt>
                <c:pt idx="7">
                  <c:v>-1.0823000000527827E-2</c:v>
                </c:pt>
                <c:pt idx="8">
                  <c:v>-3.3600001188460737E-5</c:v>
                </c:pt>
                <c:pt idx="9">
                  <c:v>2.2773599997890415E-2</c:v>
                </c:pt>
                <c:pt idx="10">
                  <c:v>4.1619999974500388E-3</c:v>
                </c:pt>
                <c:pt idx="11">
                  <c:v>9.8295999960100744E-3</c:v>
                </c:pt>
                <c:pt idx="12">
                  <c:v>9.1050000010000076E-3</c:v>
                </c:pt>
                <c:pt idx="13">
                  <c:v>6.2445999974443112E-3</c:v>
                </c:pt>
                <c:pt idx="14">
                  <c:v>-6.6158000045106746E-3</c:v>
                </c:pt>
                <c:pt idx="15">
                  <c:v>1.3994799995998619E-2</c:v>
                </c:pt>
                <c:pt idx="16">
                  <c:v>1.1343999976816121E-3</c:v>
                </c:pt>
                <c:pt idx="17">
                  <c:v>-5.3110000044398475E-3</c:v>
                </c:pt>
                <c:pt idx="18">
                  <c:v>-9.0860000018437859E-3</c:v>
                </c:pt>
                <c:pt idx="19">
                  <c:v>2.8053599999111611E-2</c:v>
                </c:pt>
                <c:pt idx="20">
                  <c:v>1.075700000001234E-2</c:v>
                </c:pt>
                <c:pt idx="21">
                  <c:v>2.5036199996975483E-2</c:v>
                </c:pt>
                <c:pt idx="22">
                  <c:v>2.2175799997057766E-2</c:v>
                </c:pt>
                <c:pt idx="23">
                  <c:v>-6.1409200003254227E-2</c:v>
                </c:pt>
                <c:pt idx="24">
                  <c:v>-5.7416000054217875E-3</c:v>
                </c:pt>
                <c:pt idx="25">
                  <c:v>-6.4662000004318543E-3</c:v>
                </c:pt>
                <c:pt idx="26">
                  <c:v>-2.8315600000496488E-2</c:v>
                </c:pt>
                <c:pt idx="27">
                  <c:v>-1.3965000005555339E-2</c:v>
                </c:pt>
                <c:pt idx="28">
                  <c:v>1.0260999995807651E-2</c:v>
                </c:pt>
                <c:pt idx="29">
                  <c:v>9.1175999950792175E-3</c:v>
                </c:pt>
                <c:pt idx="30">
                  <c:v>7.9741999979887623E-3</c:v>
                </c:pt>
                <c:pt idx="31">
                  <c:v>6.6759999972418882E-3</c:v>
                </c:pt>
                <c:pt idx="32">
                  <c:v>9.5519999740645289E-4</c:v>
                </c:pt>
                <c:pt idx="33">
                  <c:v>6.8209999953978695E-3</c:v>
                </c:pt>
                <c:pt idx="34">
                  <c:v>4.7943999961717054E-3</c:v>
                </c:pt>
                <c:pt idx="35">
                  <c:v>1.1523999964992981E-3</c:v>
                </c:pt>
                <c:pt idx="36">
                  <c:v>8.5967999984859489E-3</c:v>
                </c:pt>
                <c:pt idx="37">
                  <c:v>-1.4263600001868326E-2</c:v>
                </c:pt>
                <c:pt idx="38">
                  <c:v>-3.0760000663576648E-4</c:v>
                </c:pt>
                <c:pt idx="39">
                  <c:v>3.3637999949860387E-3</c:v>
                </c:pt>
                <c:pt idx="40">
                  <c:v>6.6430000006221235E-3</c:v>
                </c:pt>
                <c:pt idx="41">
                  <c:v>7.8259999281726778E-4</c:v>
                </c:pt>
                <c:pt idx="42">
                  <c:v>3.0579999947804026E-3</c:v>
                </c:pt>
                <c:pt idx="43">
                  <c:v>-1.5270000003511086E-3</c:v>
                </c:pt>
                <c:pt idx="44">
                  <c:v>9.5556000014767051E-3</c:v>
                </c:pt>
                <c:pt idx="45">
                  <c:v>-6.1652000003959984E-3</c:v>
                </c:pt>
                <c:pt idx="46">
                  <c:v>4.9743999989004806E-3</c:v>
                </c:pt>
                <c:pt idx="47">
                  <c:v>-3.0294000025605783E-3</c:v>
                </c:pt>
                <c:pt idx="48">
                  <c:v>9.4399999943561852E-4</c:v>
                </c:pt>
                <c:pt idx="49">
                  <c:v>6.0835999975097366E-3</c:v>
                </c:pt>
                <c:pt idx="50">
                  <c:v>4.7199999244185165E-4</c:v>
                </c:pt>
                <c:pt idx="51">
                  <c:v>6.1160000041127205E-4</c:v>
                </c:pt>
                <c:pt idx="52">
                  <c:v>4.7473999948124401E-3</c:v>
                </c:pt>
                <c:pt idx="53">
                  <c:v>0</c:v>
                </c:pt>
                <c:pt idx="55">
                  <c:v>1.5135800000280142E-2</c:v>
                </c:pt>
                <c:pt idx="56">
                  <c:v>3.2753999985288829E-3</c:v>
                </c:pt>
                <c:pt idx="57">
                  <c:v>-2.3680000595049933E-4</c:v>
                </c:pt>
                <c:pt idx="58">
                  <c:v>1.7365999956382439E-3</c:v>
                </c:pt>
                <c:pt idx="59">
                  <c:v>3.1515999944531359E-3</c:v>
                </c:pt>
                <c:pt idx="60">
                  <c:v>-2.4296000046888366E-3</c:v>
                </c:pt>
                <c:pt idx="61">
                  <c:v>4.6263999975053594E-3</c:v>
                </c:pt>
                <c:pt idx="62">
                  <c:v>4.7051999936229549E-3</c:v>
                </c:pt>
                <c:pt idx="63">
                  <c:v>8.4819999974570237E-3</c:v>
                </c:pt>
                <c:pt idx="64">
                  <c:v>1.1900799996510614E-2</c:v>
                </c:pt>
                <c:pt idx="65">
                  <c:v>4.3011999950977042E-3</c:v>
                </c:pt>
                <c:pt idx="66">
                  <c:v>1.285479999933159E-2</c:v>
                </c:pt>
                <c:pt idx="67">
                  <c:v>-3.1140000646701083E-4</c:v>
                </c:pt>
                <c:pt idx="68">
                  <c:v>9.899999997287523E-3</c:v>
                </c:pt>
                <c:pt idx="69">
                  <c:v>7.175399994594045E-3</c:v>
                </c:pt>
                <c:pt idx="70">
                  <c:v>3.9255999945453368E-3</c:v>
                </c:pt>
                <c:pt idx="71">
                  <c:v>-2.9227999984868802E-3</c:v>
                </c:pt>
                <c:pt idx="72">
                  <c:v>9.110000028158538E-4</c:v>
                </c:pt>
                <c:pt idx="73">
                  <c:v>5.6611999971210025E-3</c:v>
                </c:pt>
                <c:pt idx="74">
                  <c:v>7.2983999998541549E-3</c:v>
                </c:pt>
                <c:pt idx="77">
                  <c:v>7.1041999981389381E-3</c:v>
                </c:pt>
                <c:pt idx="82">
                  <c:v>3.6735999965458177E-3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43-4564-8324-EBA057BE992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plus>
            <c:minus>
              <c:numRef>
                <c:f>'Active 1'!$D$21:$D$321</c:f>
                <c:numCache>
                  <c:formatCode>General</c:formatCode>
                  <c:ptCount val="301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  <c:pt idx="294">
                    <c:v>5.0000000000000001E-3</c:v>
                  </c:pt>
                  <c:pt idx="296">
                    <c:v>4.0000000000000002E-4</c:v>
                  </c:pt>
                  <c:pt idx="298">
                    <c:v>2E-3</c:v>
                  </c:pt>
                  <c:pt idx="299">
                    <c:v>4.0000000000000001E-3</c:v>
                  </c:pt>
                  <c:pt idx="30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4">
                  <c:v>0</c:v>
                </c:pt>
                <c:pt idx="75">
                  <c:v>2.0371999926283024E-3</c:v>
                </c:pt>
                <c:pt idx="76">
                  <c:v>1.0215999936917797E-3</c:v>
                </c:pt>
                <c:pt idx="78">
                  <c:v>6.8759999921894632E-3</c:v>
                </c:pt>
                <c:pt idx="79">
                  <c:v>2.9379999614320695E-4</c:v>
                </c:pt>
                <c:pt idx="80">
                  <c:v>1.2927999996463768E-3</c:v>
                </c:pt>
                <c:pt idx="81">
                  <c:v>-2.2921999989193864E-3</c:v>
                </c:pt>
                <c:pt idx="83">
                  <c:v>4.1679999994812533E-3</c:v>
                </c:pt>
                <c:pt idx="84">
                  <c:v>7.5515999997151084E-3</c:v>
                </c:pt>
                <c:pt idx="85">
                  <c:v>2.4011999994399957E-3</c:v>
                </c:pt>
                <c:pt idx="86">
                  <c:v>2.3275999919860624E-3</c:v>
                </c:pt>
                <c:pt idx="87">
                  <c:v>1.9235999934608117E-3</c:v>
                </c:pt>
                <c:pt idx="88">
                  <c:v>-2.9368000032263808E-3</c:v>
                </c:pt>
                <c:pt idx="89">
                  <c:v>1.7407999985152856E-3</c:v>
                </c:pt>
                <c:pt idx="90">
                  <c:v>-7.5800000195158646E-4</c:v>
                </c:pt>
                <c:pt idx="91">
                  <c:v>2.1379999961936846E-3</c:v>
                </c:pt>
                <c:pt idx="92">
                  <c:v>8.4133999989717267E-3</c:v>
                </c:pt>
                <c:pt idx="93">
                  <c:v>7.7485999936470762E-3</c:v>
                </c:pt>
                <c:pt idx="94">
                  <c:v>-3.2257999991998076E-3</c:v>
                </c:pt>
                <c:pt idx="95">
                  <c:v>1.3438000023597851E-3</c:v>
                </c:pt>
                <c:pt idx="96">
                  <c:v>8.9306000008946285E-3</c:v>
                </c:pt>
                <c:pt idx="97">
                  <c:v>4.6247999998740852E-3</c:v>
                </c:pt>
                <c:pt idx="98">
                  <c:v>9.903999998641666E-3</c:v>
                </c:pt>
                <c:pt idx="99">
                  <c:v>-3.2394000008935109E-3</c:v>
                </c:pt>
                <c:pt idx="100">
                  <c:v>8.0435999989276752E-3</c:v>
                </c:pt>
                <c:pt idx="101">
                  <c:v>-8.8206000000354834E-3</c:v>
                </c:pt>
                <c:pt idx="102">
                  <c:v>-3.9640000031795353E-3</c:v>
                </c:pt>
                <c:pt idx="103">
                  <c:v>9.5107999950414523E-3</c:v>
                </c:pt>
                <c:pt idx="104">
                  <c:v>4.6503999983542599E-3</c:v>
                </c:pt>
                <c:pt idx="105">
                  <c:v>2.789999998640269E-3</c:v>
                </c:pt>
                <c:pt idx="106">
                  <c:v>1.0318000000552274E-2</c:v>
                </c:pt>
                <c:pt idx="107">
                  <c:v>7.2875999976531602E-3</c:v>
                </c:pt>
                <c:pt idx="108">
                  <c:v>-1.0296000036760233E-3</c:v>
                </c:pt>
                <c:pt idx="109">
                  <c:v>-1.8899999995483086E-3</c:v>
                </c:pt>
                <c:pt idx="110">
                  <c:v>-8.9000000298256055E-4</c:v>
                </c:pt>
                <c:pt idx="111">
                  <c:v>4.1100000016740523E-3</c:v>
                </c:pt>
                <c:pt idx="112">
                  <c:v>7.2040000013657846E-3</c:v>
                </c:pt>
                <c:pt idx="113">
                  <c:v>4.4527999998535961E-3</c:v>
                </c:pt>
                <c:pt idx="114">
                  <c:v>3.4354000017629005E-3</c:v>
                </c:pt>
                <c:pt idx="115">
                  <c:v>5.5436000038753264E-3</c:v>
                </c:pt>
                <c:pt idx="116">
                  <c:v>-2.1733999965363182E-3</c:v>
                </c:pt>
                <c:pt idx="117">
                  <c:v>5.9820000024046749E-3</c:v>
                </c:pt>
                <c:pt idx="118">
                  <c:v>1.0873999999603257E-3</c:v>
                </c:pt>
                <c:pt idx="119">
                  <c:v>8.3665999991353601E-3</c:v>
                </c:pt>
                <c:pt idx="120">
                  <c:v>-6.357999998726882E-3</c:v>
                </c:pt>
                <c:pt idx="121">
                  <c:v>5.5545999930473045E-3</c:v>
                </c:pt>
                <c:pt idx="122">
                  <c:v>3.5090000019408762E-3</c:v>
                </c:pt>
                <c:pt idx="123">
                  <c:v>5.1157999987481162E-3</c:v>
                </c:pt>
                <c:pt idx="124">
                  <c:v>-7.4460000178078189E-4</c:v>
                </c:pt>
                <c:pt idx="125">
                  <c:v>9.9495999966165982E-3</c:v>
                </c:pt>
                <c:pt idx="126">
                  <c:v>3.2287999929394573E-3</c:v>
                </c:pt>
                <c:pt idx="127">
                  <c:v>7.5042000025860034E-3</c:v>
                </c:pt>
                <c:pt idx="128">
                  <c:v>2.7823999989777803E-3</c:v>
                </c:pt>
                <c:pt idx="129">
                  <c:v>4.3813999945996329E-3</c:v>
                </c:pt>
                <c:pt idx="130">
                  <c:v>5.1720000192290172E-4</c:v>
                </c:pt>
                <c:pt idx="131">
                  <c:v>2.821999994921498E-3</c:v>
                </c:pt>
                <c:pt idx="132">
                  <c:v>-4.7934000031091273E-3</c:v>
                </c:pt>
                <c:pt idx="133">
                  <c:v>5.4668000011588447E-3</c:v>
                </c:pt>
                <c:pt idx="134">
                  <c:v>-1.1220000014873222E-3</c:v>
                </c:pt>
                <c:pt idx="135">
                  <c:v>5.5760000032023527E-3</c:v>
                </c:pt>
                <c:pt idx="136">
                  <c:v>2.9910000012023374E-3</c:v>
                </c:pt>
                <c:pt idx="137">
                  <c:v>3.0735999971511774E-3</c:v>
                </c:pt>
                <c:pt idx="138">
                  <c:v>-6.9800000346731395E-5</c:v>
                </c:pt>
                <c:pt idx="139">
                  <c:v>6.4620000048307702E-3</c:v>
                </c:pt>
                <c:pt idx="140">
                  <c:v>-4.8032000049715862E-3</c:v>
                </c:pt>
                <c:pt idx="141">
                  <c:v>1.8899999995483086E-3</c:v>
                </c:pt>
                <c:pt idx="142">
                  <c:v>-7.9999881563708186E-7</c:v>
                </c:pt>
                <c:pt idx="143">
                  <c:v>-5.5781999981263652E-3</c:v>
                </c:pt>
                <c:pt idx="144">
                  <c:v>9.4979999266797677E-4</c:v>
                </c:pt>
                <c:pt idx="145">
                  <c:v>-4.9106000005849637E-3</c:v>
                </c:pt>
                <c:pt idx="146">
                  <c:v>5.0780000019585714E-3</c:v>
                </c:pt>
                <c:pt idx="147">
                  <c:v>8.3959999756189063E-4</c:v>
                </c:pt>
                <c:pt idx="148">
                  <c:v>3.3941999936359935E-3</c:v>
                </c:pt>
                <c:pt idx="149">
                  <c:v>-6.4662000004318543E-3</c:v>
                </c:pt>
                <c:pt idx="150">
                  <c:v>6.5337999985786155E-3</c:v>
                </c:pt>
                <c:pt idx="151">
                  <c:v>-1.3480000052368268E-4</c:v>
                </c:pt>
                <c:pt idx="152">
                  <c:v>2.2764000023016706E-3</c:v>
                </c:pt>
                <c:pt idx="153">
                  <c:v>5.3323999964050017E-3</c:v>
                </c:pt>
                <c:pt idx="154">
                  <c:v>-5.1405999984126538E-3</c:v>
                </c:pt>
                <c:pt idx="155">
                  <c:v>-1.1405999975977466E-3</c:v>
                </c:pt>
                <c:pt idx="156">
                  <c:v>-2.0720000611618161E-4</c:v>
                </c:pt>
                <c:pt idx="157">
                  <c:v>4.8754000017652288E-3</c:v>
                </c:pt>
                <c:pt idx="158">
                  <c:v>1.801999969757162E-4</c:v>
                </c:pt>
                <c:pt idx="159">
                  <c:v>-2.0126000017626211E-3</c:v>
                </c:pt>
                <c:pt idx="160">
                  <c:v>-9.3000000197207555E-4</c:v>
                </c:pt>
                <c:pt idx="161">
                  <c:v>1.3187999938963912E-3</c:v>
                </c:pt>
                <c:pt idx="162">
                  <c:v>4.571399993437808E-3</c:v>
                </c:pt>
                <c:pt idx="163">
                  <c:v>7.1100000059232116E-4</c:v>
                </c:pt>
                <c:pt idx="164">
                  <c:v>-1.5985999998520128E-3</c:v>
                </c:pt>
                <c:pt idx="165">
                  <c:v>9.3520000009448268E-3</c:v>
                </c:pt>
                <c:pt idx="166">
                  <c:v>9.2086000004201196E-3</c:v>
                </c:pt>
                <c:pt idx="167">
                  <c:v>6.4763999980641529E-3</c:v>
                </c:pt>
                <c:pt idx="168">
                  <c:v>1.0652999997546431E-2</c:v>
                </c:pt>
                <c:pt idx="169">
                  <c:v>-2.5701999984448776E-3</c:v>
                </c:pt>
                <c:pt idx="170">
                  <c:v>-4.3059999734396115E-4</c:v>
                </c:pt>
                <c:pt idx="171">
                  <c:v>9.5693999974173494E-3</c:v>
                </c:pt>
                <c:pt idx="172">
                  <c:v>-4.0499999886378646E-4</c:v>
                </c:pt>
                <c:pt idx="173">
                  <c:v>9.9568000005092472E-3</c:v>
                </c:pt>
                <c:pt idx="174">
                  <c:v>2.0457999926293269E-3</c:v>
                </c:pt>
                <c:pt idx="175">
                  <c:v>4.306000002543442E-3</c:v>
                </c:pt>
                <c:pt idx="180">
                  <c:v>4.1359999959240668E-3</c:v>
                </c:pt>
                <c:pt idx="181">
                  <c:v>1.501599996117875E-3</c:v>
                </c:pt>
                <c:pt idx="182">
                  <c:v>3.5015999965253286E-3</c:v>
                </c:pt>
                <c:pt idx="183">
                  <c:v>-2.3625999965588562E-3</c:v>
                </c:pt>
                <c:pt idx="184">
                  <c:v>7.694000014453195E-4</c:v>
                </c:pt>
                <c:pt idx="185">
                  <c:v>2.1387999950093217E-3</c:v>
                </c:pt>
                <c:pt idx="186">
                  <c:v>4.1420000343350694E-4</c:v>
                </c:pt>
                <c:pt idx="187">
                  <c:v>1.6934000013861805E-3</c:v>
                </c:pt>
                <c:pt idx="188">
                  <c:v>8.8026000012177974E-3</c:v>
                </c:pt>
                <c:pt idx="189">
                  <c:v>1.6553999957977794E-3</c:v>
                </c:pt>
                <c:pt idx="190">
                  <c:v>1.858600000559818E-3</c:v>
                </c:pt>
                <c:pt idx="191">
                  <c:v>-2.043799999228213E-3</c:v>
                </c:pt>
                <c:pt idx="192">
                  <c:v>-7.9980000737123191E-4</c:v>
                </c:pt>
                <c:pt idx="193">
                  <c:v>-4.7942000019247644E-3</c:v>
                </c:pt>
                <c:pt idx="194">
                  <c:v>-3.9738000050419942E-3</c:v>
                </c:pt>
                <c:pt idx="195">
                  <c:v>-3.4637999997357838E-3</c:v>
                </c:pt>
                <c:pt idx="196">
                  <c:v>-5.4932000057306141E-3</c:v>
                </c:pt>
                <c:pt idx="197">
                  <c:v>-1.1369000007107388E-2</c:v>
                </c:pt>
                <c:pt idx="198">
                  <c:v>-3.0897999968146905E-3</c:v>
                </c:pt>
                <c:pt idx="199">
                  <c:v>-1.2276000052224845E-3</c:v>
                </c:pt>
                <c:pt idx="200">
                  <c:v>-3.3710000061546452E-3</c:v>
                </c:pt>
                <c:pt idx="209">
                  <c:v>6.4694000029703602E-3</c:v>
                </c:pt>
                <c:pt idx="210">
                  <c:v>8.8440000399714336E-4</c:v>
                </c:pt>
                <c:pt idx="211">
                  <c:v>1.9737199996598065E-2</c:v>
                </c:pt>
                <c:pt idx="212">
                  <c:v>1.9897199992556125E-2</c:v>
                </c:pt>
                <c:pt idx="213">
                  <c:v>-7.4214000051142648E-3</c:v>
                </c:pt>
                <c:pt idx="214">
                  <c:v>1.9622000036179088E-3</c:v>
                </c:pt>
                <c:pt idx="215">
                  <c:v>-2.3436000046785921E-3</c:v>
                </c:pt>
                <c:pt idx="216">
                  <c:v>-4.2039999971166253E-3</c:v>
                </c:pt>
                <c:pt idx="217">
                  <c:v>-5.0644000075408258E-3</c:v>
                </c:pt>
                <c:pt idx="218">
                  <c:v>4.3655999979819171E-3</c:v>
                </c:pt>
                <c:pt idx="219">
                  <c:v>-1.2163400002464186E-2</c:v>
                </c:pt>
                <c:pt idx="220">
                  <c:v>-1.0915600003500003E-2</c:v>
                </c:pt>
                <c:pt idx="221">
                  <c:v>1.8396799998299684E-2</c:v>
                </c:pt>
                <c:pt idx="222">
                  <c:v>-5.7465999998385087E-3</c:v>
                </c:pt>
                <c:pt idx="223">
                  <c:v>5.0909999990835786E-3</c:v>
                </c:pt>
                <c:pt idx="224">
                  <c:v>-1.0826400000951253E-2</c:v>
                </c:pt>
                <c:pt idx="225">
                  <c:v>1.3559999206336215E-4</c:v>
                </c:pt>
                <c:pt idx="226">
                  <c:v>-8.5026000015204772E-3</c:v>
                </c:pt>
                <c:pt idx="227">
                  <c:v>-1.27751999971224E-2</c:v>
                </c:pt>
                <c:pt idx="228">
                  <c:v>-3.775199998926837E-3</c:v>
                </c:pt>
                <c:pt idx="229">
                  <c:v>-4.0081999977701344E-3</c:v>
                </c:pt>
                <c:pt idx="230">
                  <c:v>-1.6872400003194343E-2</c:v>
                </c:pt>
                <c:pt idx="231">
                  <c:v>-1.5345400002843235E-2</c:v>
                </c:pt>
                <c:pt idx="232">
                  <c:v>-2.4303800004418008E-2</c:v>
                </c:pt>
                <c:pt idx="233">
                  <c:v>-2.3472000000765547E-2</c:v>
                </c:pt>
                <c:pt idx="234">
                  <c:v>-2.1220399998128414E-2</c:v>
                </c:pt>
                <c:pt idx="235">
                  <c:v>-1.7443600001570303E-2</c:v>
                </c:pt>
                <c:pt idx="236">
                  <c:v>-2.5294800005212892E-2</c:v>
                </c:pt>
                <c:pt idx="237">
                  <c:v>-2.4737400002777576E-2</c:v>
                </c:pt>
                <c:pt idx="238">
                  <c:v>1.7262599998502992E-2</c:v>
                </c:pt>
                <c:pt idx="239">
                  <c:v>-2.0345199998700991E-2</c:v>
                </c:pt>
                <c:pt idx="240">
                  <c:v>-2.381720000266796E-2</c:v>
                </c:pt>
                <c:pt idx="241">
                  <c:v>-2.3393999996187631E-2</c:v>
                </c:pt>
                <c:pt idx="242">
                  <c:v>-3.6392199996043928E-2</c:v>
                </c:pt>
                <c:pt idx="243">
                  <c:v>-4.1936599998734891E-2</c:v>
                </c:pt>
                <c:pt idx="244">
                  <c:v>-4.0936600002169143E-2</c:v>
                </c:pt>
                <c:pt idx="245">
                  <c:v>-2.7184599995962344E-2</c:v>
                </c:pt>
                <c:pt idx="246">
                  <c:v>-1.8434400000842288E-2</c:v>
                </c:pt>
                <c:pt idx="247">
                  <c:v>-3.0464800001936965E-2</c:v>
                </c:pt>
                <c:pt idx="248">
                  <c:v>-2.9137199999240693E-2</c:v>
                </c:pt>
                <c:pt idx="249">
                  <c:v>-4.6854199994413648E-2</c:v>
                </c:pt>
                <c:pt idx="250">
                  <c:v>-5.3760399998282082E-2</c:v>
                </c:pt>
                <c:pt idx="251">
                  <c:v>-3.7450000003445894E-2</c:v>
                </c:pt>
                <c:pt idx="252">
                  <c:v>-4.4231600004422944E-2</c:v>
                </c:pt>
                <c:pt idx="253">
                  <c:v>-3.5787200002232566E-2</c:v>
                </c:pt>
                <c:pt idx="254">
                  <c:v>-3.4927799999422859E-2</c:v>
                </c:pt>
                <c:pt idx="255">
                  <c:v>-5.0415199999406468E-2</c:v>
                </c:pt>
                <c:pt idx="256">
                  <c:v>-4.2829400001210161E-2</c:v>
                </c:pt>
                <c:pt idx="257">
                  <c:v>-4.4689800000924151E-2</c:v>
                </c:pt>
                <c:pt idx="258">
                  <c:v>-4.180379999888828E-2</c:v>
                </c:pt>
                <c:pt idx="259">
                  <c:v>-4.4026999996276572E-2</c:v>
                </c:pt>
                <c:pt idx="260">
                  <c:v>-4.9290200004179496E-2</c:v>
                </c:pt>
                <c:pt idx="261">
                  <c:v>-4.8349199998483527E-2</c:v>
                </c:pt>
                <c:pt idx="262">
                  <c:v>-4.7984600001655053E-2</c:v>
                </c:pt>
                <c:pt idx="263">
                  <c:v>-4.6068199997534975E-2</c:v>
                </c:pt>
                <c:pt idx="264">
                  <c:v>-5.6404399998427834E-2</c:v>
                </c:pt>
                <c:pt idx="265">
                  <c:v>-4.3182199995499104E-2</c:v>
                </c:pt>
                <c:pt idx="266">
                  <c:v>-5.1654200004122686E-2</c:v>
                </c:pt>
                <c:pt idx="267">
                  <c:v>-6.2280199999804609E-2</c:v>
                </c:pt>
                <c:pt idx="268">
                  <c:v>-5.7754200002818834E-2</c:v>
                </c:pt>
                <c:pt idx="269">
                  <c:v>-6.4695400003984105E-2</c:v>
                </c:pt>
                <c:pt idx="270">
                  <c:v>-5.8838800003286451E-2</c:v>
                </c:pt>
                <c:pt idx="271">
                  <c:v>-5.0420999999914784E-2</c:v>
                </c:pt>
                <c:pt idx="272">
                  <c:v>-5.0281399999221321E-2</c:v>
                </c:pt>
                <c:pt idx="273">
                  <c:v>-4.2365000008430798E-2</c:v>
                </c:pt>
                <c:pt idx="274">
                  <c:v>-5.7614799996372312E-2</c:v>
                </c:pt>
                <c:pt idx="275">
                  <c:v>-5.9742200006439816E-2</c:v>
                </c:pt>
                <c:pt idx="276">
                  <c:v>-5.7487800004309975E-2</c:v>
                </c:pt>
                <c:pt idx="277">
                  <c:v>-5.6208599999081343E-2</c:v>
                </c:pt>
                <c:pt idx="278">
                  <c:v>-5.1431799998681527E-2</c:v>
                </c:pt>
                <c:pt idx="279">
                  <c:v>-6.7016799999692012E-2</c:v>
                </c:pt>
                <c:pt idx="280">
                  <c:v>-5.6968400000187103E-2</c:v>
                </c:pt>
                <c:pt idx="281">
                  <c:v>-5.8501200001046527E-2</c:v>
                </c:pt>
                <c:pt idx="282">
                  <c:v>-6.0131799997179769E-2</c:v>
                </c:pt>
                <c:pt idx="283">
                  <c:v>-7.0700800002668984E-2</c:v>
                </c:pt>
                <c:pt idx="284">
                  <c:v>-6.425459999445593E-2</c:v>
                </c:pt>
                <c:pt idx="285">
                  <c:v>-5.7753200002480298E-2</c:v>
                </c:pt>
                <c:pt idx="286">
                  <c:v>-6.1621200002264231E-2</c:v>
                </c:pt>
                <c:pt idx="287">
                  <c:v>-5.6198600010247901E-2</c:v>
                </c:pt>
                <c:pt idx="288">
                  <c:v>-7.0059000005130656E-2</c:v>
                </c:pt>
                <c:pt idx="289">
                  <c:v>-8.0784600002516527E-2</c:v>
                </c:pt>
                <c:pt idx="290">
                  <c:v>-6.095840000489261E-2</c:v>
                </c:pt>
                <c:pt idx="291">
                  <c:v>-6.553580000763759E-2</c:v>
                </c:pt>
                <c:pt idx="292">
                  <c:v>-7.4619400002120528E-2</c:v>
                </c:pt>
                <c:pt idx="293">
                  <c:v>-6.9932800004607998E-2</c:v>
                </c:pt>
                <c:pt idx="294">
                  <c:v>-7.0967200008453801E-2</c:v>
                </c:pt>
                <c:pt idx="299">
                  <c:v>-8.3244600005855318E-2</c:v>
                </c:pt>
                <c:pt idx="300">
                  <c:v>-6.8131600004562642E-2</c:v>
                </c:pt>
                <c:pt idx="301">
                  <c:v>-6.3603599999623839E-2</c:v>
                </c:pt>
                <c:pt idx="303">
                  <c:v>-6.3692000003356952E-2</c:v>
                </c:pt>
                <c:pt idx="304">
                  <c:v>-6.9636000000173226E-2</c:v>
                </c:pt>
                <c:pt idx="305">
                  <c:v>-8.1733999999414664E-2</c:v>
                </c:pt>
                <c:pt idx="307">
                  <c:v>-8.6737000005086884E-2</c:v>
                </c:pt>
                <c:pt idx="309">
                  <c:v>-9.0499800004181452E-2</c:v>
                </c:pt>
                <c:pt idx="310">
                  <c:v>-7.9834199998003896E-2</c:v>
                </c:pt>
                <c:pt idx="315">
                  <c:v>-8.9210600002843421E-2</c:v>
                </c:pt>
                <c:pt idx="316">
                  <c:v>-8.7408200008212589E-2</c:v>
                </c:pt>
                <c:pt idx="318">
                  <c:v>-8.8297200003580656E-2</c:v>
                </c:pt>
                <c:pt idx="323">
                  <c:v>-0.10483779999776743</c:v>
                </c:pt>
                <c:pt idx="324">
                  <c:v>-9.0338399997563101E-2</c:v>
                </c:pt>
                <c:pt idx="326">
                  <c:v>-9.5102200000837911E-2</c:v>
                </c:pt>
                <c:pt idx="327">
                  <c:v>-0.10082780000084313</c:v>
                </c:pt>
                <c:pt idx="330">
                  <c:v>-9.3185000005178154E-2</c:v>
                </c:pt>
                <c:pt idx="337">
                  <c:v>-9.5175800001015887E-2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43-4564-8324-EBA057BE99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plus>
            <c:minus>
              <c:numRef>
                <c:f>'Active 1'!$D$21:$D$313</c:f>
                <c:numCache>
                  <c:formatCode>General</c:formatCode>
                  <c:ptCount val="293"/>
                  <c:pt idx="54">
                    <c:v>0</c:v>
                  </c:pt>
                  <c:pt idx="194">
                    <c:v>0</c:v>
                  </c:pt>
                  <c:pt idx="195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50">
                    <c:v>6.0000000000000001E-3</c:v>
                  </c:pt>
                  <c:pt idx="252">
                    <c:v>7.0000000000000001E-3</c:v>
                  </c:pt>
                  <c:pt idx="253">
                    <c:v>3.0000000000000001E-3</c:v>
                  </c:pt>
                  <c:pt idx="254">
                    <c:v>5.0000000000000001E-3</c:v>
                  </c:pt>
                  <c:pt idx="255">
                    <c:v>2E-3</c:v>
                  </c:pt>
                  <c:pt idx="256">
                    <c:v>5.0000000000000001E-3</c:v>
                  </c:pt>
                  <c:pt idx="257">
                    <c:v>2E-3</c:v>
                  </c:pt>
                  <c:pt idx="258">
                    <c:v>5.0000000000000001E-3</c:v>
                  </c:pt>
                  <c:pt idx="259">
                    <c:v>5.0000000000000001E-3</c:v>
                  </c:pt>
                  <c:pt idx="260">
                    <c:v>4.0000000000000001E-3</c:v>
                  </c:pt>
                  <c:pt idx="261">
                    <c:v>4.0000000000000001E-3</c:v>
                  </c:pt>
                  <c:pt idx="262">
                    <c:v>5.0000000000000001E-3</c:v>
                  </c:pt>
                  <c:pt idx="263">
                    <c:v>5.0000000000000001E-3</c:v>
                  </c:pt>
                  <c:pt idx="264">
                    <c:v>5.0000000000000001E-3</c:v>
                  </c:pt>
                  <c:pt idx="265">
                    <c:v>5.0000000000000001E-3</c:v>
                  </c:pt>
                  <c:pt idx="266">
                    <c:v>5.0000000000000001E-3</c:v>
                  </c:pt>
                  <c:pt idx="267">
                    <c:v>4.0000000000000001E-3</c:v>
                  </c:pt>
                  <c:pt idx="269">
                    <c:v>5.0000000000000001E-3</c:v>
                  </c:pt>
                  <c:pt idx="270">
                    <c:v>5.0000000000000001E-3</c:v>
                  </c:pt>
                  <c:pt idx="271">
                    <c:v>6.0000000000000001E-3</c:v>
                  </c:pt>
                  <c:pt idx="272">
                    <c:v>5.0000000000000001E-3</c:v>
                  </c:pt>
                  <c:pt idx="273">
                    <c:v>6.0000000000000001E-3</c:v>
                  </c:pt>
                  <c:pt idx="274">
                    <c:v>6.0000000000000001E-3</c:v>
                  </c:pt>
                  <c:pt idx="275">
                    <c:v>3.0000000000000001E-3</c:v>
                  </c:pt>
                  <c:pt idx="276">
                    <c:v>5.0000000000000001E-3</c:v>
                  </c:pt>
                  <c:pt idx="277">
                    <c:v>5.0000000000000001E-3</c:v>
                  </c:pt>
                  <c:pt idx="278">
                    <c:v>5.0000000000000001E-3</c:v>
                  </c:pt>
                  <c:pt idx="279">
                    <c:v>4.0000000000000001E-3</c:v>
                  </c:pt>
                  <c:pt idx="282">
                    <c:v>4.0000000000000001E-3</c:v>
                  </c:pt>
                  <c:pt idx="283">
                    <c:v>3.0000000000000001E-3</c:v>
                  </c:pt>
                  <c:pt idx="284">
                    <c:v>6.0000000000000001E-3</c:v>
                  </c:pt>
                  <c:pt idx="285">
                    <c:v>5.0000000000000001E-3</c:v>
                  </c:pt>
                  <c:pt idx="287">
                    <c:v>5.0000000000000001E-3</c:v>
                  </c:pt>
                  <c:pt idx="288">
                    <c:v>5.0000000000000001E-4</c:v>
                  </c:pt>
                  <c:pt idx="289">
                    <c:v>3.0000000000000001E-3</c:v>
                  </c:pt>
                  <c:pt idx="291">
                    <c:v>5.0000000000000001E-3</c:v>
                  </c:pt>
                  <c:pt idx="29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176">
                  <c:v>-1.3939999917056412E-4</c:v>
                </c:pt>
                <c:pt idx="177">
                  <c:v>-1.3939999917056412E-4</c:v>
                </c:pt>
                <c:pt idx="178">
                  <c:v>7.1719999687047675E-4</c:v>
                </c:pt>
                <c:pt idx="179">
                  <c:v>7.1719999687047675E-4</c:v>
                </c:pt>
                <c:pt idx="201">
                  <c:v>1.9471199993859045E-2</c:v>
                </c:pt>
                <c:pt idx="202">
                  <c:v>2.0351199993456248E-2</c:v>
                </c:pt>
                <c:pt idx="203">
                  <c:v>1.9990399996459018E-2</c:v>
                </c:pt>
                <c:pt idx="204">
                  <c:v>2.0370399994135369E-2</c:v>
                </c:pt>
                <c:pt idx="205">
                  <c:v>1.5954999995301478E-2</c:v>
                </c:pt>
                <c:pt idx="206">
                  <c:v>1.9864999994751997E-2</c:v>
                </c:pt>
                <c:pt idx="207">
                  <c:v>1.8423399997118395E-2</c:v>
                </c:pt>
                <c:pt idx="208">
                  <c:v>1.8633399995451327E-2</c:v>
                </c:pt>
                <c:pt idx="295">
                  <c:v>-7.6334400000632741E-2</c:v>
                </c:pt>
                <c:pt idx="296">
                  <c:v>-7.6334400000632741E-2</c:v>
                </c:pt>
                <c:pt idx="297">
                  <c:v>-7.6794799999333918E-2</c:v>
                </c:pt>
                <c:pt idx="298">
                  <c:v>-7.6794799999333918E-2</c:v>
                </c:pt>
                <c:pt idx="313">
                  <c:v>-8.6869600003410596E-2</c:v>
                </c:pt>
                <c:pt idx="321">
                  <c:v>-9.0659599998616613E-2</c:v>
                </c:pt>
                <c:pt idx="343">
                  <c:v>-0.10530060000019148</c:v>
                </c:pt>
                <c:pt idx="346">
                  <c:v>-0.10933740000473335</c:v>
                </c:pt>
                <c:pt idx="348">
                  <c:v>-0.11232880000170553</c:v>
                </c:pt>
                <c:pt idx="353">
                  <c:v>-0.11024760000145761</c:v>
                </c:pt>
                <c:pt idx="355">
                  <c:v>-0.11227820000203792</c:v>
                </c:pt>
                <c:pt idx="356">
                  <c:v>-0.1126215999975102</c:v>
                </c:pt>
                <c:pt idx="357">
                  <c:v>-0.11223320000135573</c:v>
                </c:pt>
                <c:pt idx="360">
                  <c:v>-0.11220960000355262</c:v>
                </c:pt>
                <c:pt idx="361">
                  <c:v>-0.11310619999858318</c:v>
                </c:pt>
                <c:pt idx="363">
                  <c:v>-0.11594400000467431</c:v>
                </c:pt>
                <c:pt idx="406">
                  <c:v>-0.11604260000603972</c:v>
                </c:pt>
                <c:pt idx="408">
                  <c:v>-0.12168240000755759</c:v>
                </c:pt>
                <c:pt idx="412">
                  <c:v>-0.12186600000131875</c:v>
                </c:pt>
                <c:pt idx="422">
                  <c:v>-0.12938080000458285</c:v>
                </c:pt>
                <c:pt idx="423">
                  <c:v>-0.12852420000126585</c:v>
                </c:pt>
                <c:pt idx="435">
                  <c:v>-0.13502020000305492</c:v>
                </c:pt>
                <c:pt idx="436">
                  <c:v>-0.13466360000165878</c:v>
                </c:pt>
                <c:pt idx="446">
                  <c:v>-0.1388580000057118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43-4564-8324-EBA057BE99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302">
                  <c:v>-7.6418800003011711E-2</c:v>
                </c:pt>
                <c:pt idx="306">
                  <c:v>-8.0620599997928366E-2</c:v>
                </c:pt>
                <c:pt idx="308">
                  <c:v>-8.1798800005344674E-2</c:v>
                </c:pt>
                <c:pt idx="311">
                  <c:v>-8.5068400003365241E-2</c:v>
                </c:pt>
                <c:pt idx="312">
                  <c:v>-8.4525600010238122E-2</c:v>
                </c:pt>
                <c:pt idx="314">
                  <c:v>-8.5876200006168801E-2</c:v>
                </c:pt>
                <c:pt idx="317">
                  <c:v>-8.8530599998193793E-2</c:v>
                </c:pt>
                <c:pt idx="319">
                  <c:v>-9.3438800002331845E-2</c:v>
                </c:pt>
                <c:pt idx="320">
                  <c:v>-9.0659599998616613E-2</c:v>
                </c:pt>
                <c:pt idx="322">
                  <c:v>-9.0978800006269012E-2</c:v>
                </c:pt>
                <c:pt idx="325">
                  <c:v>-9.5843200004310347E-2</c:v>
                </c:pt>
                <c:pt idx="328">
                  <c:v>-9.9531200001365505E-2</c:v>
                </c:pt>
                <c:pt idx="329">
                  <c:v>-0.10150380000413861</c:v>
                </c:pt>
                <c:pt idx="331">
                  <c:v>-0.10059840000030817</c:v>
                </c:pt>
                <c:pt idx="332">
                  <c:v>-0.10072540000692243</c:v>
                </c:pt>
                <c:pt idx="333">
                  <c:v>-9.8748199998226482E-2</c:v>
                </c:pt>
                <c:pt idx="334">
                  <c:v>-0.10036899999977322</c:v>
                </c:pt>
                <c:pt idx="335">
                  <c:v>-0.10059020000335295</c:v>
                </c:pt>
                <c:pt idx="336">
                  <c:v>-0.10453799999959301</c:v>
                </c:pt>
                <c:pt idx="338">
                  <c:v>-0.10298520000651479</c:v>
                </c:pt>
                <c:pt idx="339">
                  <c:v>-0.10434440000244649</c:v>
                </c:pt>
                <c:pt idx="340">
                  <c:v>-0.10407839999970747</c:v>
                </c:pt>
                <c:pt idx="341">
                  <c:v>-0.1038676000025589</c:v>
                </c:pt>
                <c:pt idx="342">
                  <c:v>-0.10468119999859482</c:v>
                </c:pt>
                <c:pt idx="344">
                  <c:v>-0.10572900000261143</c:v>
                </c:pt>
                <c:pt idx="345">
                  <c:v>-9.8566399996343534E-2</c:v>
                </c:pt>
                <c:pt idx="347">
                  <c:v>-0.10851700000057463</c:v>
                </c:pt>
                <c:pt idx="349">
                  <c:v>-0.10789680000016233</c:v>
                </c:pt>
                <c:pt idx="350">
                  <c:v>-0.10879800000111572</c:v>
                </c:pt>
                <c:pt idx="351">
                  <c:v>-0.10885479999706149</c:v>
                </c:pt>
                <c:pt idx="352">
                  <c:v>-0.10970600000291597</c:v>
                </c:pt>
                <c:pt idx="354">
                  <c:v>-0.11070660000405042</c:v>
                </c:pt>
                <c:pt idx="358">
                  <c:v>-0.11320580000028713</c:v>
                </c:pt>
                <c:pt idx="359">
                  <c:v>-0.11164920000737766</c:v>
                </c:pt>
                <c:pt idx="362">
                  <c:v>-0.11436220000177855</c:v>
                </c:pt>
                <c:pt idx="364">
                  <c:v>-0.11577579999720911</c:v>
                </c:pt>
                <c:pt idx="365">
                  <c:v>-0.11660700000356883</c:v>
                </c:pt>
                <c:pt idx="366">
                  <c:v>-0.11626700000488199</c:v>
                </c:pt>
                <c:pt idx="367">
                  <c:v>-0.11610700000164798</c:v>
                </c:pt>
                <c:pt idx="368">
                  <c:v>-0.11704040000768146</c:v>
                </c:pt>
                <c:pt idx="369">
                  <c:v>-0.11701040000480134</c:v>
                </c:pt>
                <c:pt idx="370">
                  <c:v>-0.11697040000581183</c:v>
                </c:pt>
                <c:pt idx="371">
                  <c:v>-0.1165304000096512</c:v>
                </c:pt>
                <c:pt idx="372">
                  <c:v>-0.11645739999949001</c:v>
                </c:pt>
                <c:pt idx="373">
                  <c:v>-0.11636739999812562</c:v>
                </c:pt>
                <c:pt idx="374">
                  <c:v>-0.11635740000201622</c:v>
                </c:pt>
                <c:pt idx="375">
                  <c:v>-0.11624740000115708</c:v>
                </c:pt>
                <c:pt idx="376">
                  <c:v>-0.11609740000130842</c:v>
                </c:pt>
                <c:pt idx="377">
                  <c:v>-0.11670780000713421</c:v>
                </c:pt>
                <c:pt idx="378">
                  <c:v>-0.11658780000288971</c:v>
                </c:pt>
                <c:pt idx="379">
                  <c:v>-0.1161878000057186</c:v>
                </c:pt>
                <c:pt idx="380">
                  <c:v>-0.11600780000298982</c:v>
                </c:pt>
                <c:pt idx="381">
                  <c:v>-0.11572780000278726</c:v>
                </c:pt>
                <c:pt idx="382">
                  <c:v>-0.11735120000230381</c:v>
                </c:pt>
                <c:pt idx="383">
                  <c:v>-0.11716120000346564</c:v>
                </c:pt>
                <c:pt idx="384">
                  <c:v>-0.11693119999836199</c:v>
                </c:pt>
                <c:pt idx="385">
                  <c:v>-0.1168212000047788</c:v>
                </c:pt>
                <c:pt idx="386">
                  <c:v>-0.1168212000047788</c:v>
                </c:pt>
                <c:pt idx="387">
                  <c:v>-0.11650820000068052</c:v>
                </c:pt>
                <c:pt idx="388">
                  <c:v>-0.11634820000472246</c:v>
                </c:pt>
                <c:pt idx="389">
                  <c:v>-0.11629820000234758</c:v>
                </c:pt>
                <c:pt idx="390">
                  <c:v>-0.11628819999896223</c:v>
                </c:pt>
                <c:pt idx="391">
                  <c:v>-0.11622820000047795</c:v>
                </c:pt>
                <c:pt idx="392">
                  <c:v>-0.11714159999974072</c:v>
                </c:pt>
                <c:pt idx="393">
                  <c:v>-0.11705159999837633</c:v>
                </c:pt>
                <c:pt idx="394">
                  <c:v>-0.11689160000241827</c:v>
                </c:pt>
                <c:pt idx="395">
                  <c:v>-0.11677159999817377</c:v>
                </c:pt>
                <c:pt idx="396">
                  <c:v>-0.11674160000256961</c:v>
                </c:pt>
                <c:pt idx="397">
                  <c:v>-0.11659859999781474</c:v>
                </c:pt>
                <c:pt idx="398">
                  <c:v>-0.11654860000271583</c:v>
                </c:pt>
                <c:pt idx="399">
                  <c:v>-0.11564859999634791</c:v>
                </c:pt>
                <c:pt idx="400">
                  <c:v>-0.11707199999364093</c:v>
                </c:pt>
                <c:pt idx="401">
                  <c:v>-0.11697199999616714</c:v>
                </c:pt>
                <c:pt idx="402">
                  <c:v>-0.11694199999328703</c:v>
                </c:pt>
                <c:pt idx="403">
                  <c:v>-0.1168519999991986</c:v>
                </c:pt>
                <c:pt idx="404">
                  <c:v>-0.11676199999783421</c:v>
                </c:pt>
                <c:pt idx="405">
                  <c:v>-0.11769720000302186</c:v>
                </c:pt>
                <c:pt idx="407">
                  <c:v>-0.12070300000777934</c:v>
                </c:pt>
                <c:pt idx="409">
                  <c:v>-0.1213082000031136</c:v>
                </c:pt>
                <c:pt idx="410">
                  <c:v>-0.1222940000006929</c:v>
                </c:pt>
                <c:pt idx="411">
                  <c:v>-0.12180739999894286</c:v>
                </c:pt>
                <c:pt idx="413">
                  <c:v>-0.12360400000761729</c:v>
                </c:pt>
                <c:pt idx="414">
                  <c:v>-0.12580119999620365</c:v>
                </c:pt>
                <c:pt idx="415">
                  <c:v>-0.1258360000065295</c:v>
                </c:pt>
                <c:pt idx="416">
                  <c:v>-0.12454180000349879</c:v>
                </c:pt>
                <c:pt idx="417">
                  <c:v>-0.12440220000280533</c:v>
                </c:pt>
                <c:pt idx="418">
                  <c:v>-0.12694039999769302</c:v>
                </c:pt>
                <c:pt idx="419">
                  <c:v>-0.12866219999705208</c:v>
                </c:pt>
                <c:pt idx="420">
                  <c:v>-0.12918539999373024</c:v>
                </c:pt>
                <c:pt idx="421">
                  <c:v>-0.13024679999944055</c:v>
                </c:pt>
                <c:pt idx="424">
                  <c:v>-0.1319491999965976</c:v>
                </c:pt>
                <c:pt idx="425">
                  <c:v>-0.13361839999561198</c:v>
                </c:pt>
                <c:pt idx="426">
                  <c:v>-0.13295659999857889</c:v>
                </c:pt>
                <c:pt idx="427">
                  <c:v>-0.13520900000003166</c:v>
                </c:pt>
                <c:pt idx="428">
                  <c:v>-0.13557519999449141</c:v>
                </c:pt>
                <c:pt idx="429">
                  <c:v>-0.13486600000032922</c:v>
                </c:pt>
                <c:pt idx="430">
                  <c:v>-0.13621379999676719</c:v>
                </c:pt>
                <c:pt idx="431">
                  <c:v>-0.13602720000199042</c:v>
                </c:pt>
                <c:pt idx="432">
                  <c:v>-0.13567460000194842</c:v>
                </c:pt>
                <c:pt idx="433">
                  <c:v>-0.13589739999588346</c:v>
                </c:pt>
                <c:pt idx="434">
                  <c:v>-0.13589739999588346</c:v>
                </c:pt>
                <c:pt idx="437">
                  <c:v>-0.13707560000329977</c:v>
                </c:pt>
                <c:pt idx="438">
                  <c:v>-0.13714040000195382</c:v>
                </c:pt>
                <c:pt idx="439">
                  <c:v>-0.13714040000195382</c:v>
                </c:pt>
                <c:pt idx="440">
                  <c:v>-0.13855840000178432</c:v>
                </c:pt>
                <c:pt idx="441">
                  <c:v>-0.13895220000267727</c:v>
                </c:pt>
                <c:pt idx="442">
                  <c:v>-0.13819560000411002</c:v>
                </c:pt>
                <c:pt idx="443">
                  <c:v>-0.13809560000663623</c:v>
                </c:pt>
                <c:pt idx="444">
                  <c:v>-0.13918100000591949</c:v>
                </c:pt>
                <c:pt idx="445">
                  <c:v>-0.13953520000359276</c:v>
                </c:pt>
                <c:pt idx="447">
                  <c:v>-0.13980720000108704</c:v>
                </c:pt>
                <c:pt idx="448">
                  <c:v>-0.14162460000079591</c:v>
                </c:pt>
                <c:pt idx="449">
                  <c:v>-0.14163480000570416</c:v>
                </c:pt>
                <c:pt idx="450">
                  <c:v>-0.1423754000061308</c:v>
                </c:pt>
                <c:pt idx="451">
                  <c:v>-0.14261039999837521</c:v>
                </c:pt>
                <c:pt idx="452">
                  <c:v>-0.14459580000402639</c:v>
                </c:pt>
                <c:pt idx="453">
                  <c:v>-0.14690319999499479</c:v>
                </c:pt>
                <c:pt idx="454">
                  <c:v>-0.14846459999535</c:v>
                </c:pt>
                <c:pt idx="455">
                  <c:v>-0.14846459999535</c:v>
                </c:pt>
                <c:pt idx="456">
                  <c:v>-0.14902880000590812</c:v>
                </c:pt>
                <c:pt idx="457">
                  <c:v>-0.14902880000590812</c:v>
                </c:pt>
                <c:pt idx="458">
                  <c:v>-0.14390899999852991</c:v>
                </c:pt>
                <c:pt idx="459">
                  <c:v>-0.14402479999989737</c:v>
                </c:pt>
                <c:pt idx="460">
                  <c:v>-0.14888080000673654</c:v>
                </c:pt>
                <c:pt idx="461">
                  <c:v>-0.14888079979573376</c:v>
                </c:pt>
                <c:pt idx="462">
                  <c:v>-0.14888079979573376</c:v>
                </c:pt>
                <c:pt idx="463">
                  <c:v>-0.15324900000268826</c:v>
                </c:pt>
                <c:pt idx="464">
                  <c:v>-0.15209239999967394</c:v>
                </c:pt>
                <c:pt idx="465">
                  <c:v>-0.1529010000085691</c:v>
                </c:pt>
                <c:pt idx="466">
                  <c:v>-0.15300399999978254</c:v>
                </c:pt>
                <c:pt idx="467">
                  <c:v>-0.15425859999959357</c:v>
                </c:pt>
                <c:pt idx="468">
                  <c:v>-0.15944620012305677</c:v>
                </c:pt>
                <c:pt idx="469">
                  <c:v>-0.15510120000544703</c:v>
                </c:pt>
                <c:pt idx="470">
                  <c:v>-0.1544445999970776</c:v>
                </c:pt>
                <c:pt idx="471">
                  <c:v>-0.15416560000448953</c:v>
                </c:pt>
                <c:pt idx="472">
                  <c:v>-0.15550899999652756</c:v>
                </c:pt>
                <c:pt idx="473">
                  <c:v>-0.15444340000249213</c:v>
                </c:pt>
                <c:pt idx="474">
                  <c:v>-0.15498680000018794</c:v>
                </c:pt>
                <c:pt idx="475">
                  <c:v>-0.15454180000233464</c:v>
                </c:pt>
                <c:pt idx="476">
                  <c:v>-0.15412540000397712</c:v>
                </c:pt>
                <c:pt idx="477">
                  <c:v>-0.15706639999552863</c:v>
                </c:pt>
                <c:pt idx="478">
                  <c:v>-0.15829700000904268</c:v>
                </c:pt>
                <c:pt idx="479">
                  <c:v>-0.15970859999652021</c:v>
                </c:pt>
                <c:pt idx="480">
                  <c:v>-0.16082019999885233</c:v>
                </c:pt>
                <c:pt idx="481">
                  <c:v>-0.15969459999905666</c:v>
                </c:pt>
                <c:pt idx="482">
                  <c:v>-0.16097099999751663</c:v>
                </c:pt>
                <c:pt idx="483">
                  <c:v>-0.1645392000064021</c:v>
                </c:pt>
                <c:pt idx="484">
                  <c:v>-0.16543199999432545</c:v>
                </c:pt>
                <c:pt idx="485">
                  <c:v>-0.16543199999432545</c:v>
                </c:pt>
                <c:pt idx="486">
                  <c:v>-0.1650188000057824</c:v>
                </c:pt>
                <c:pt idx="487">
                  <c:v>-0.16583840000384953</c:v>
                </c:pt>
                <c:pt idx="488">
                  <c:v>-0.16583840000384953</c:v>
                </c:pt>
                <c:pt idx="489">
                  <c:v>-0.16746140000032028</c:v>
                </c:pt>
                <c:pt idx="490">
                  <c:v>-0.16753500000049826</c:v>
                </c:pt>
                <c:pt idx="491">
                  <c:v>-0.16753500000049826</c:v>
                </c:pt>
                <c:pt idx="492">
                  <c:v>-0.16753000003518537</c:v>
                </c:pt>
                <c:pt idx="493">
                  <c:v>-0.16845540000213077</c:v>
                </c:pt>
                <c:pt idx="494">
                  <c:v>-0.16845540000213077</c:v>
                </c:pt>
                <c:pt idx="495">
                  <c:v>-0.16788780000206316</c:v>
                </c:pt>
                <c:pt idx="496">
                  <c:v>-0.16788780000206316</c:v>
                </c:pt>
                <c:pt idx="497">
                  <c:v>-0.16795960010495037</c:v>
                </c:pt>
                <c:pt idx="498">
                  <c:v>-0.16780300013488159</c:v>
                </c:pt>
                <c:pt idx="499">
                  <c:v>-0.167816399858566</c:v>
                </c:pt>
                <c:pt idx="500">
                  <c:v>-0.16777680000086548</c:v>
                </c:pt>
                <c:pt idx="501">
                  <c:v>-0.16852019999350887</c:v>
                </c:pt>
                <c:pt idx="502">
                  <c:v>-0.16962660000717733</c:v>
                </c:pt>
                <c:pt idx="503">
                  <c:v>-0.16877000000386033</c:v>
                </c:pt>
                <c:pt idx="504">
                  <c:v>-0.17110600008163601</c:v>
                </c:pt>
                <c:pt idx="505">
                  <c:v>-0.17134239977167454</c:v>
                </c:pt>
                <c:pt idx="506">
                  <c:v>-0.17157000000588596</c:v>
                </c:pt>
                <c:pt idx="507">
                  <c:v>-0.17106719999719644</c:v>
                </c:pt>
                <c:pt idx="508">
                  <c:v>-0.17180540000117617</c:v>
                </c:pt>
                <c:pt idx="509">
                  <c:v>-0.17158280000148807</c:v>
                </c:pt>
                <c:pt idx="510">
                  <c:v>-0.17169239999930141</c:v>
                </c:pt>
                <c:pt idx="511">
                  <c:v>-0.17462979995616479</c:v>
                </c:pt>
                <c:pt idx="512">
                  <c:v>-0.17483540000102948</c:v>
                </c:pt>
                <c:pt idx="513">
                  <c:v>-0.17706039999757195</c:v>
                </c:pt>
                <c:pt idx="514">
                  <c:v>-0.17652060000546044</c:v>
                </c:pt>
                <c:pt idx="515">
                  <c:v>-0.17636400000628782</c:v>
                </c:pt>
                <c:pt idx="516">
                  <c:v>-0.17640279999613995</c:v>
                </c:pt>
                <c:pt idx="517">
                  <c:v>-0.17639559999952326</c:v>
                </c:pt>
                <c:pt idx="518">
                  <c:v>-0.17645840000477619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43-4564-8324-EBA057BE992A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1'!$M$21:$M$958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43-4564-8324-EBA057BE992A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'Active 1'!$D$21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43-4564-8324-EBA057BE992A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-26079</c:v>
                </c:pt>
                <c:pt idx="1">
                  <c:v>-26079</c:v>
                </c:pt>
                <c:pt idx="2">
                  <c:v>-26079</c:v>
                </c:pt>
                <c:pt idx="3">
                  <c:v>-26063.5</c:v>
                </c:pt>
                <c:pt idx="4">
                  <c:v>-26060.5</c:v>
                </c:pt>
                <c:pt idx="5">
                  <c:v>-26057.5</c:v>
                </c:pt>
                <c:pt idx="6">
                  <c:v>-26041.5</c:v>
                </c:pt>
                <c:pt idx="7">
                  <c:v>-25952.5</c:v>
                </c:pt>
                <c:pt idx="8">
                  <c:v>-11548</c:v>
                </c:pt>
                <c:pt idx="9">
                  <c:v>-11502</c:v>
                </c:pt>
                <c:pt idx="10">
                  <c:v>-11465</c:v>
                </c:pt>
                <c:pt idx="11">
                  <c:v>-11422</c:v>
                </c:pt>
                <c:pt idx="12">
                  <c:v>-11412.5</c:v>
                </c:pt>
                <c:pt idx="13">
                  <c:v>-11409.5</c:v>
                </c:pt>
                <c:pt idx="14">
                  <c:v>-11406.5</c:v>
                </c:pt>
                <c:pt idx="15">
                  <c:v>-11311</c:v>
                </c:pt>
                <c:pt idx="16">
                  <c:v>-11308</c:v>
                </c:pt>
                <c:pt idx="17">
                  <c:v>-11292.5</c:v>
                </c:pt>
                <c:pt idx="18">
                  <c:v>-11105</c:v>
                </c:pt>
                <c:pt idx="19">
                  <c:v>-11102</c:v>
                </c:pt>
                <c:pt idx="20">
                  <c:v>-10302.5</c:v>
                </c:pt>
                <c:pt idx="21">
                  <c:v>-10296.5</c:v>
                </c:pt>
                <c:pt idx="22">
                  <c:v>-10293.5</c:v>
                </c:pt>
                <c:pt idx="23">
                  <c:v>-10281</c:v>
                </c:pt>
                <c:pt idx="24">
                  <c:v>-10238</c:v>
                </c:pt>
                <c:pt idx="25">
                  <c:v>-10228.5</c:v>
                </c:pt>
                <c:pt idx="26">
                  <c:v>-9183</c:v>
                </c:pt>
                <c:pt idx="27">
                  <c:v>-4637.5</c:v>
                </c:pt>
                <c:pt idx="28">
                  <c:v>-4582.5</c:v>
                </c:pt>
                <c:pt idx="29">
                  <c:v>-4582</c:v>
                </c:pt>
                <c:pt idx="30">
                  <c:v>-4581.5</c:v>
                </c:pt>
                <c:pt idx="31">
                  <c:v>-4570</c:v>
                </c:pt>
                <c:pt idx="32">
                  <c:v>-4564</c:v>
                </c:pt>
                <c:pt idx="33">
                  <c:v>-1282.5</c:v>
                </c:pt>
                <c:pt idx="34">
                  <c:v>-1258</c:v>
                </c:pt>
                <c:pt idx="35">
                  <c:v>-1193</c:v>
                </c:pt>
                <c:pt idx="36">
                  <c:v>-1076</c:v>
                </c:pt>
                <c:pt idx="37">
                  <c:v>-1073</c:v>
                </c:pt>
                <c:pt idx="38">
                  <c:v>-243</c:v>
                </c:pt>
                <c:pt idx="39">
                  <c:v>-203.5</c:v>
                </c:pt>
                <c:pt idx="40">
                  <c:v>-197.5</c:v>
                </c:pt>
                <c:pt idx="41">
                  <c:v>-194.5</c:v>
                </c:pt>
                <c:pt idx="42">
                  <c:v>-185</c:v>
                </c:pt>
                <c:pt idx="43">
                  <c:v>-172.5</c:v>
                </c:pt>
                <c:pt idx="44">
                  <c:v>-117</c:v>
                </c:pt>
                <c:pt idx="45">
                  <c:v>-111</c:v>
                </c:pt>
                <c:pt idx="46">
                  <c:v>-108</c:v>
                </c:pt>
                <c:pt idx="47">
                  <c:v>-104.5</c:v>
                </c:pt>
                <c:pt idx="48">
                  <c:v>-80</c:v>
                </c:pt>
                <c:pt idx="49">
                  <c:v>-77</c:v>
                </c:pt>
                <c:pt idx="50">
                  <c:v>-40</c:v>
                </c:pt>
                <c:pt idx="51">
                  <c:v>-37</c:v>
                </c:pt>
                <c:pt idx="52">
                  <c:v>-30.5</c:v>
                </c:pt>
                <c:pt idx="53">
                  <c:v>0</c:v>
                </c:pt>
                <c:pt idx="54">
                  <c:v>0</c:v>
                </c:pt>
                <c:pt idx="55">
                  <c:v>6.5</c:v>
                </c:pt>
                <c:pt idx="56">
                  <c:v>9.5</c:v>
                </c:pt>
                <c:pt idx="57">
                  <c:v>876</c:v>
                </c:pt>
                <c:pt idx="58">
                  <c:v>900.5</c:v>
                </c:pt>
                <c:pt idx="59">
                  <c:v>913</c:v>
                </c:pt>
                <c:pt idx="60">
                  <c:v>922</c:v>
                </c:pt>
                <c:pt idx="61">
                  <c:v>1002</c:v>
                </c:pt>
                <c:pt idx="62">
                  <c:v>1061</c:v>
                </c:pt>
                <c:pt idx="63">
                  <c:v>1135</c:v>
                </c:pt>
                <c:pt idx="64">
                  <c:v>1144</c:v>
                </c:pt>
                <c:pt idx="65">
                  <c:v>2091</c:v>
                </c:pt>
                <c:pt idx="66">
                  <c:v>2239</c:v>
                </c:pt>
                <c:pt idx="67">
                  <c:v>2260.5</c:v>
                </c:pt>
                <c:pt idx="68">
                  <c:v>3250</c:v>
                </c:pt>
                <c:pt idx="69">
                  <c:v>3259.5</c:v>
                </c:pt>
                <c:pt idx="70">
                  <c:v>3358</c:v>
                </c:pt>
                <c:pt idx="71">
                  <c:v>4271</c:v>
                </c:pt>
                <c:pt idx="72">
                  <c:v>4292.5</c:v>
                </c:pt>
                <c:pt idx="73">
                  <c:v>4391</c:v>
                </c:pt>
                <c:pt idx="74">
                  <c:v>4462</c:v>
                </c:pt>
                <c:pt idx="75">
                  <c:v>4571</c:v>
                </c:pt>
                <c:pt idx="76">
                  <c:v>5638</c:v>
                </c:pt>
                <c:pt idx="77">
                  <c:v>5693.5</c:v>
                </c:pt>
                <c:pt idx="78">
                  <c:v>6430</c:v>
                </c:pt>
                <c:pt idx="79">
                  <c:v>6571.5</c:v>
                </c:pt>
                <c:pt idx="80">
                  <c:v>6704</c:v>
                </c:pt>
                <c:pt idx="81">
                  <c:v>6716.5</c:v>
                </c:pt>
                <c:pt idx="82">
                  <c:v>6748</c:v>
                </c:pt>
                <c:pt idx="83">
                  <c:v>7740</c:v>
                </c:pt>
                <c:pt idx="84">
                  <c:v>7913</c:v>
                </c:pt>
                <c:pt idx="85">
                  <c:v>8841</c:v>
                </c:pt>
                <c:pt idx="86">
                  <c:v>10093</c:v>
                </c:pt>
                <c:pt idx="87">
                  <c:v>11123</c:v>
                </c:pt>
                <c:pt idx="88">
                  <c:v>11126</c:v>
                </c:pt>
                <c:pt idx="89">
                  <c:v>12344</c:v>
                </c:pt>
                <c:pt idx="90">
                  <c:v>17935</c:v>
                </c:pt>
                <c:pt idx="91">
                  <c:v>29215</c:v>
                </c:pt>
                <c:pt idx="92">
                  <c:v>29224.5</c:v>
                </c:pt>
                <c:pt idx="93">
                  <c:v>29310.5</c:v>
                </c:pt>
                <c:pt idx="94">
                  <c:v>29418.5</c:v>
                </c:pt>
                <c:pt idx="95">
                  <c:v>29946.5</c:v>
                </c:pt>
                <c:pt idx="96">
                  <c:v>30195.5</c:v>
                </c:pt>
                <c:pt idx="97">
                  <c:v>30214</c:v>
                </c:pt>
                <c:pt idx="98">
                  <c:v>30220</c:v>
                </c:pt>
                <c:pt idx="99">
                  <c:v>30220.5</c:v>
                </c:pt>
                <c:pt idx="100">
                  <c:v>30223</c:v>
                </c:pt>
                <c:pt idx="101">
                  <c:v>30229.5</c:v>
                </c:pt>
                <c:pt idx="102">
                  <c:v>30230</c:v>
                </c:pt>
                <c:pt idx="103">
                  <c:v>30319</c:v>
                </c:pt>
                <c:pt idx="104">
                  <c:v>30322</c:v>
                </c:pt>
                <c:pt idx="105">
                  <c:v>30325</c:v>
                </c:pt>
                <c:pt idx="106">
                  <c:v>30365</c:v>
                </c:pt>
                <c:pt idx="107">
                  <c:v>30393</c:v>
                </c:pt>
                <c:pt idx="108">
                  <c:v>30422</c:v>
                </c:pt>
                <c:pt idx="109">
                  <c:v>30425</c:v>
                </c:pt>
                <c:pt idx="110">
                  <c:v>30425</c:v>
                </c:pt>
                <c:pt idx="111">
                  <c:v>30425</c:v>
                </c:pt>
                <c:pt idx="112">
                  <c:v>30470</c:v>
                </c:pt>
                <c:pt idx="113">
                  <c:v>30504</c:v>
                </c:pt>
                <c:pt idx="114">
                  <c:v>31309.5</c:v>
                </c:pt>
                <c:pt idx="115">
                  <c:v>31473</c:v>
                </c:pt>
                <c:pt idx="116">
                  <c:v>31475.5</c:v>
                </c:pt>
                <c:pt idx="117">
                  <c:v>32385</c:v>
                </c:pt>
                <c:pt idx="118">
                  <c:v>32419.5</c:v>
                </c:pt>
                <c:pt idx="119">
                  <c:v>32425.5</c:v>
                </c:pt>
                <c:pt idx="120">
                  <c:v>32435</c:v>
                </c:pt>
                <c:pt idx="121">
                  <c:v>32515.5</c:v>
                </c:pt>
                <c:pt idx="122">
                  <c:v>32557.5</c:v>
                </c:pt>
                <c:pt idx="123">
                  <c:v>32656.5</c:v>
                </c:pt>
                <c:pt idx="124">
                  <c:v>32659.5</c:v>
                </c:pt>
                <c:pt idx="125">
                  <c:v>32678</c:v>
                </c:pt>
                <c:pt idx="126">
                  <c:v>32684</c:v>
                </c:pt>
                <c:pt idx="127">
                  <c:v>32693.5</c:v>
                </c:pt>
                <c:pt idx="128">
                  <c:v>32832</c:v>
                </c:pt>
                <c:pt idx="129">
                  <c:v>33464.5</c:v>
                </c:pt>
                <c:pt idx="130">
                  <c:v>33471</c:v>
                </c:pt>
                <c:pt idx="131">
                  <c:v>33585</c:v>
                </c:pt>
                <c:pt idx="132">
                  <c:v>33625.5</c:v>
                </c:pt>
                <c:pt idx="133">
                  <c:v>33649</c:v>
                </c:pt>
                <c:pt idx="134">
                  <c:v>33665</c:v>
                </c:pt>
                <c:pt idx="135">
                  <c:v>33680</c:v>
                </c:pt>
                <c:pt idx="136">
                  <c:v>33692.5</c:v>
                </c:pt>
                <c:pt idx="137">
                  <c:v>33748</c:v>
                </c:pt>
                <c:pt idx="138">
                  <c:v>33748.5</c:v>
                </c:pt>
                <c:pt idx="139">
                  <c:v>33785</c:v>
                </c:pt>
                <c:pt idx="140">
                  <c:v>34424</c:v>
                </c:pt>
                <c:pt idx="141">
                  <c:v>34575</c:v>
                </c:pt>
                <c:pt idx="142">
                  <c:v>34606</c:v>
                </c:pt>
                <c:pt idx="143">
                  <c:v>34611.5</c:v>
                </c:pt>
                <c:pt idx="144">
                  <c:v>34651.5</c:v>
                </c:pt>
                <c:pt idx="145">
                  <c:v>34654.5</c:v>
                </c:pt>
                <c:pt idx="146">
                  <c:v>34665</c:v>
                </c:pt>
                <c:pt idx="147">
                  <c:v>34753</c:v>
                </c:pt>
                <c:pt idx="148">
                  <c:v>34768.5</c:v>
                </c:pt>
                <c:pt idx="149">
                  <c:v>34771.5</c:v>
                </c:pt>
                <c:pt idx="150">
                  <c:v>34771.5</c:v>
                </c:pt>
                <c:pt idx="151">
                  <c:v>34861</c:v>
                </c:pt>
                <c:pt idx="152">
                  <c:v>34877</c:v>
                </c:pt>
                <c:pt idx="153">
                  <c:v>34957</c:v>
                </c:pt>
                <c:pt idx="154">
                  <c:v>35129.5</c:v>
                </c:pt>
                <c:pt idx="155">
                  <c:v>35129.5</c:v>
                </c:pt>
                <c:pt idx="156">
                  <c:v>35454</c:v>
                </c:pt>
                <c:pt idx="157">
                  <c:v>35509.5</c:v>
                </c:pt>
                <c:pt idx="158">
                  <c:v>35623.5</c:v>
                </c:pt>
                <c:pt idx="159">
                  <c:v>35669.5</c:v>
                </c:pt>
                <c:pt idx="160">
                  <c:v>35725</c:v>
                </c:pt>
                <c:pt idx="161">
                  <c:v>35759</c:v>
                </c:pt>
                <c:pt idx="162">
                  <c:v>35789.5</c:v>
                </c:pt>
                <c:pt idx="163">
                  <c:v>35792.5</c:v>
                </c:pt>
                <c:pt idx="164">
                  <c:v>35814.5</c:v>
                </c:pt>
                <c:pt idx="165">
                  <c:v>35860</c:v>
                </c:pt>
                <c:pt idx="166">
                  <c:v>35860.5</c:v>
                </c:pt>
                <c:pt idx="167">
                  <c:v>35877</c:v>
                </c:pt>
                <c:pt idx="168">
                  <c:v>35977.5</c:v>
                </c:pt>
                <c:pt idx="169">
                  <c:v>36051.5</c:v>
                </c:pt>
                <c:pt idx="170">
                  <c:v>36054.5</c:v>
                </c:pt>
                <c:pt idx="171">
                  <c:v>36054.5</c:v>
                </c:pt>
                <c:pt idx="172">
                  <c:v>36162.5</c:v>
                </c:pt>
                <c:pt idx="173">
                  <c:v>36224</c:v>
                </c:pt>
                <c:pt idx="174">
                  <c:v>36931.5</c:v>
                </c:pt>
                <c:pt idx="175">
                  <c:v>36955</c:v>
                </c:pt>
                <c:pt idx="176">
                  <c:v>36970.5</c:v>
                </c:pt>
                <c:pt idx="177">
                  <c:v>36970.5</c:v>
                </c:pt>
                <c:pt idx="178">
                  <c:v>36971</c:v>
                </c:pt>
                <c:pt idx="179">
                  <c:v>36971</c:v>
                </c:pt>
                <c:pt idx="180">
                  <c:v>36980</c:v>
                </c:pt>
                <c:pt idx="181">
                  <c:v>37038</c:v>
                </c:pt>
                <c:pt idx="182">
                  <c:v>37038</c:v>
                </c:pt>
                <c:pt idx="183">
                  <c:v>37044.5</c:v>
                </c:pt>
                <c:pt idx="184">
                  <c:v>37054.5</c:v>
                </c:pt>
                <c:pt idx="185">
                  <c:v>37109</c:v>
                </c:pt>
                <c:pt idx="186">
                  <c:v>37118.5</c:v>
                </c:pt>
                <c:pt idx="187">
                  <c:v>37124.5</c:v>
                </c:pt>
                <c:pt idx="188">
                  <c:v>37155.5</c:v>
                </c:pt>
                <c:pt idx="189">
                  <c:v>37159.5</c:v>
                </c:pt>
                <c:pt idx="190">
                  <c:v>37235.5</c:v>
                </c:pt>
                <c:pt idx="191">
                  <c:v>37803.5</c:v>
                </c:pt>
                <c:pt idx="192">
                  <c:v>37973.5</c:v>
                </c:pt>
                <c:pt idx="193">
                  <c:v>38231.5</c:v>
                </c:pt>
                <c:pt idx="194">
                  <c:v>38303.5</c:v>
                </c:pt>
                <c:pt idx="195">
                  <c:v>38303.5</c:v>
                </c:pt>
                <c:pt idx="196">
                  <c:v>38349</c:v>
                </c:pt>
                <c:pt idx="197">
                  <c:v>38892.5</c:v>
                </c:pt>
                <c:pt idx="198">
                  <c:v>38898.5</c:v>
                </c:pt>
                <c:pt idx="199">
                  <c:v>39157</c:v>
                </c:pt>
                <c:pt idx="200">
                  <c:v>39157.5</c:v>
                </c:pt>
                <c:pt idx="201">
                  <c:v>39241</c:v>
                </c:pt>
                <c:pt idx="202">
                  <c:v>39241</c:v>
                </c:pt>
                <c:pt idx="203">
                  <c:v>39247</c:v>
                </c:pt>
                <c:pt idx="204">
                  <c:v>39247</c:v>
                </c:pt>
                <c:pt idx="205">
                  <c:v>39262.5</c:v>
                </c:pt>
                <c:pt idx="206">
                  <c:v>39262.5</c:v>
                </c:pt>
                <c:pt idx="207">
                  <c:v>39299.5</c:v>
                </c:pt>
                <c:pt idx="208">
                  <c:v>39299.5</c:v>
                </c:pt>
                <c:pt idx="209">
                  <c:v>39304.5</c:v>
                </c:pt>
                <c:pt idx="210">
                  <c:v>39317</c:v>
                </c:pt>
                <c:pt idx="211">
                  <c:v>39321</c:v>
                </c:pt>
                <c:pt idx="212">
                  <c:v>39321</c:v>
                </c:pt>
                <c:pt idx="213">
                  <c:v>39335.5</c:v>
                </c:pt>
                <c:pt idx="214">
                  <c:v>39508.5</c:v>
                </c:pt>
                <c:pt idx="215">
                  <c:v>39527</c:v>
                </c:pt>
                <c:pt idx="216">
                  <c:v>39530</c:v>
                </c:pt>
                <c:pt idx="217">
                  <c:v>39533</c:v>
                </c:pt>
                <c:pt idx="218">
                  <c:v>40058</c:v>
                </c:pt>
                <c:pt idx="219">
                  <c:v>40150.5</c:v>
                </c:pt>
                <c:pt idx="220">
                  <c:v>40317</c:v>
                </c:pt>
                <c:pt idx="221">
                  <c:v>40424</c:v>
                </c:pt>
                <c:pt idx="222">
                  <c:v>40424.5</c:v>
                </c:pt>
                <c:pt idx="223">
                  <c:v>40442.5</c:v>
                </c:pt>
                <c:pt idx="224">
                  <c:v>40498</c:v>
                </c:pt>
                <c:pt idx="225">
                  <c:v>40533</c:v>
                </c:pt>
                <c:pt idx="226">
                  <c:v>40594.5</c:v>
                </c:pt>
                <c:pt idx="227">
                  <c:v>40714</c:v>
                </c:pt>
                <c:pt idx="228">
                  <c:v>40714</c:v>
                </c:pt>
                <c:pt idx="229">
                  <c:v>41586.5</c:v>
                </c:pt>
                <c:pt idx="230">
                  <c:v>41593</c:v>
                </c:pt>
                <c:pt idx="231">
                  <c:v>41765.5</c:v>
                </c:pt>
                <c:pt idx="232">
                  <c:v>42253.5</c:v>
                </c:pt>
                <c:pt idx="233">
                  <c:v>42540</c:v>
                </c:pt>
                <c:pt idx="234">
                  <c:v>42703</c:v>
                </c:pt>
                <c:pt idx="235">
                  <c:v>42777</c:v>
                </c:pt>
                <c:pt idx="236">
                  <c:v>43561</c:v>
                </c:pt>
                <c:pt idx="237">
                  <c:v>43705.5</c:v>
                </c:pt>
                <c:pt idx="238">
                  <c:v>43705.5</c:v>
                </c:pt>
                <c:pt idx="239">
                  <c:v>43739</c:v>
                </c:pt>
                <c:pt idx="240">
                  <c:v>43779</c:v>
                </c:pt>
                <c:pt idx="241">
                  <c:v>44705</c:v>
                </c:pt>
                <c:pt idx="242">
                  <c:v>44966.5</c:v>
                </c:pt>
                <c:pt idx="243">
                  <c:v>45599.5</c:v>
                </c:pt>
                <c:pt idx="244">
                  <c:v>45599.5</c:v>
                </c:pt>
                <c:pt idx="245">
                  <c:v>45959.5</c:v>
                </c:pt>
                <c:pt idx="246">
                  <c:v>46058</c:v>
                </c:pt>
                <c:pt idx="247">
                  <c:v>46086</c:v>
                </c:pt>
                <c:pt idx="248">
                  <c:v>46179</c:v>
                </c:pt>
                <c:pt idx="249">
                  <c:v>46181.5</c:v>
                </c:pt>
                <c:pt idx="250">
                  <c:v>46753</c:v>
                </c:pt>
                <c:pt idx="251">
                  <c:v>47125</c:v>
                </c:pt>
                <c:pt idx="252">
                  <c:v>47187</c:v>
                </c:pt>
                <c:pt idx="253">
                  <c:v>47304</c:v>
                </c:pt>
                <c:pt idx="254">
                  <c:v>47433.5</c:v>
                </c:pt>
                <c:pt idx="255">
                  <c:v>48014</c:v>
                </c:pt>
                <c:pt idx="256">
                  <c:v>48395.5</c:v>
                </c:pt>
                <c:pt idx="257">
                  <c:v>48398.5</c:v>
                </c:pt>
                <c:pt idx="258">
                  <c:v>48503.5</c:v>
                </c:pt>
                <c:pt idx="259">
                  <c:v>48577.5</c:v>
                </c:pt>
                <c:pt idx="260">
                  <c:v>48951.5</c:v>
                </c:pt>
                <c:pt idx="261">
                  <c:v>49269</c:v>
                </c:pt>
                <c:pt idx="262">
                  <c:v>49459.5</c:v>
                </c:pt>
                <c:pt idx="263">
                  <c:v>49536.5</c:v>
                </c:pt>
                <c:pt idx="264">
                  <c:v>49583</c:v>
                </c:pt>
                <c:pt idx="265">
                  <c:v>49641.5</c:v>
                </c:pt>
                <c:pt idx="266">
                  <c:v>49681.5</c:v>
                </c:pt>
                <c:pt idx="267">
                  <c:v>50126.5</c:v>
                </c:pt>
                <c:pt idx="268">
                  <c:v>50431.5</c:v>
                </c:pt>
                <c:pt idx="269">
                  <c:v>50640.5</c:v>
                </c:pt>
                <c:pt idx="270">
                  <c:v>50641</c:v>
                </c:pt>
                <c:pt idx="271">
                  <c:v>50782.5</c:v>
                </c:pt>
                <c:pt idx="272">
                  <c:v>50785.5</c:v>
                </c:pt>
                <c:pt idx="273">
                  <c:v>50862.5</c:v>
                </c:pt>
                <c:pt idx="274">
                  <c:v>50961</c:v>
                </c:pt>
                <c:pt idx="275">
                  <c:v>51341.5</c:v>
                </c:pt>
                <c:pt idx="276">
                  <c:v>51633.5</c:v>
                </c:pt>
                <c:pt idx="277">
                  <c:v>51639.5</c:v>
                </c:pt>
                <c:pt idx="278">
                  <c:v>51713.5</c:v>
                </c:pt>
                <c:pt idx="279">
                  <c:v>51726</c:v>
                </c:pt>
                <c:pt idx="280">
                  <c:v>51813</c:v>
                </c:pt>
                <c:pt idx="281">
                  <c:v>51909</c:v>
                </c:pt>
                <c:pt idx="282">
                  <c:v>51963.5</c:v>
                </c:pt>
                <c:pt idx="283">
                  <c:v>52356</c:v>
                </c:pt>
                <c:pt idx="284">
                  <c:v>52734.5</c:v>
                </c:pt>
                <c:pt idx="285">
                  <c:v>52799</c:v>
                </c:pt>
                <c:pt idx="286">
                  <c:v>52809</c:v>
                </c:pt>
                <c:pt idx="287">
                  <c:v>52814.5</c:v>
                </c:pt>
                <c:pt idx="288">
                  <c:v>52817.5</c:v>
                </c:pt>
                <c:pt idx="289">
                  <c:v>52959.5</c:v>
                </c:pt>
                <c:pt idx="290">
                  <c:v>52988</c:v>
                </c:pt>
                <c:pt idx="291">
                  <c:v>52993.5</c:v>
                </c:pt>
                <c:pt idx="292">
                  <c:v>53070.5</c:v>
                </c:pt>
                <c:pt idx="293">
                  <c:v>53096</c:v>
                </c:pt>
                <c:pt idx="294">
                  <c:v>53654</c:v>
                </c:pt>
                <c:pt idx="295">
                  <c:v>53808</c:v>
                </c:pt>
                <c:pt idx="296">
                  <c:v>53808</c:v>
                </c:pt>
                <c:pt idx="297">
                  <c:v>53811</c:v>
                </c:pt>
                <c:pt idx="298">
                  <c:v>53811</c:v>
                </c:pt>
                <c:pt idx="299">
                  <c:v>53909.5</c:v>
                </c:pt>
                <c:pt idx="300">
                  <c:v>53937</c:v>
                </c:pt>
                <c:pt idx="301">
                  <c:v>53977</c:v>
                </c:pt>
                <c:pt idx="302">
                  <c:v>53991</c:v>
                </c:pt>
                <c:pt idx="303">
                  <c:v>54190</c:v>
                </c:pt>
                <c:pt idx="304">
                  <c:v>54270</c:v>
                </c:pt>
                <c:pt idx="305">
                  <c:v>54755</c:v>
                </c:pt>
                <c:pt idx="306">
                  <c:v>54979.5</c:v>
                </c:pt>
                <c:pt idx="307">
                  <c:v>55152.5</c:v>
                </c:pt>
                <c:pt idx="308">
                  <c:v>55341</c:v>
                </c:pt>
                <c:pt idx="309">
                  <c:v>55723.5</c:v>
                </c:pt>
                <c:pt idx="310">
                  <c:v>56031.5</c:v>
                </c:pt>
                <c:pt idx="311">
                  <c:v>56063</c:v>
                </c:pt>
                <c:pt idx="312">
                  <c:v>56142</c:v>
                </c:pt>
                <c:pt idx="313">
                  <c:v>56222</c:v>
                </c:pt>
                <c:pt idx="314">
                  <c:v>56346.5</c:v>
                </c:pt>
                <c:pt idx="315">
                  <c:v>56904.5</c:v>
                </c:pt>
                <c:pt idx="316">
                  <c:v>57086.5</c:v>
                </c:pt>
                <c:pt idx="317">
                  <c:v>57304.5</c:v>
                </c:pt>
                <c:pt idx="318">
                  <c:v>57379</c:v>
                </c:pt>
                <c:pt idx="319">
                  <c:v>57391</c:v>
                </c:pt>
                <c:pt idx="320">
                  <c:v>57397</c:v>
                </c:pt>
                <c:pt idx="321">
                  <c:v>57397</c:v>
                </c:pt>
                <c:pt idx="322">
                  <c:v>57441</c:v>
                </c:pt>
                <c:pt idx="323">
                  <c:v>58008.5</c:v>
                </c:pt>
                <c:pt idx="324">
                  <c:v>58338</c:v>
                </c:pt>
                <c:pt idx="325">
                  <c:v>58474</c:v>
                </c:pt>
                <c:pt idx="326">
                  <c:v>59041.5</c:v>
                </c:pt>
                <c:pt idx="327">
                  <c:v>59183.5</c:v>
                </c:pt>
                <c:pt idx="328">
                  <c:v>59384</c:v>
                </c:pt>
                <c:pt idx="329">
                  <c:v>59503.5</c:v>
                </c:pt>
                <c:pt idx="330">
                  <c:v>59512.5</c:v>
                </c:pt>
                <c:pt idx="331">
                  <c:v>59538</c:v>
                </c:pt>
                <c:pt idx="332">
                  <c:v>59615.5</c:v>
                </c:pt>
                <c:pt idx="333">
                  <c:v>59636.5</c:v>
                </c:pt>
                <c:pt idx="334">
                  <c:v>59642.5</c:v>
                </c:pt>
                <c:pt idx="335">
                  <c:v>59701.5</c:v>
                </c:pt>
                <c:pt idx="336">
                  <c:v>60285</c:v>
                </c:pt>
                <c:pt idx="337">
                  <c:v>60293.5</c:v>
                </c:pt>
                <c:pt idx="338">
                  <c:v>60539</c:v>
                </c:pt>
                <c:pt idx="339">
                  <c:v>60633</c:v>
                </c:pt>
                <c:pt idx="340">
                  <c:v>60638</c:v>
                </c:pt>
                <c:pt idx="341">
                  <c:v>60707</c:v>
                </c:pt>
                <c:pt idx="342">
                  <c:v>60759</c:v>
                </c:pt>
                <c:pt idx="343">
                  <c:v>60829.5</c:v>
                </c:pt>
                <c:pt idx="344">
                  <c:v>60842.5</c:v>
                </c:pt>
                <c:pt idx="345">
                  <c:v>61048</c:v>
                </c:pt>
                <c:pt idx="346">
                  <c:v>61705.5</c:v>
                </c:pt>
                <c:pt idx="347">
                  <c:v>61752.5</c:v>
                </c:pt>
                <c:pt idx="348">
                  <c:v>61816</c:v>
                </c:pt>
                <c:pt idx="349">
                  <c:v>61826</c:v>
                </c:pt>
                <c:pt idx="350">
                  <c:v>61985</c:v>
                </c:pt>
                <c:pt idx="351">
                  <c:v>62011</c:v>
                </c:pt>
                <c:pt idx="352">
                  <c:v>62045</c:v>
                </c:pt>
                <c:pt idx="353">
                  <c:v>62557</c:v>
                </c:pt>
                <c:pt idx="354">
                  <c:v>62624.5</c:v>
                </c:pt>
                <c:pt idx="355">
                  <c:v>62861.5</c:v>
                </c:pt>
                <c:pt idx="356">
                  <c:v>62862</c:v>
                </c:pt>
                <c:pt idx="357">
                  <c:v>62899</c:v>
                </c:pt>
                <c:pt idx="358">
                  <c:v>63018.5</c:v>
                </c:pt>
                <c:pt idx="359">
                  <c:v>63019</c:v>
                </c:pt>
                <c:pt idx="360">
                  <c:v>63022</c:v>
                </c:pt>
                <c:pt idx="361">
                  <c:v>63071.5</c:v>
                </c:pt>
                <c:pt idx="362">
                  <c:v>63241.5</c:v>
                </c:pt>
                <c:pt idx="363">
                  <c:v>63830</c:v>
                </c:pt>
                <c:pt idx="364">
                  <c:v>64043.5</c:v>
                </c:pt>
                <c:pt idx="365">
                  <c:v>64077.5</c:v>
                </c:pt>
                <c:pt idx="366">
                  <c:v>64077.5</c:v>
                </c:pt>
                <c:pt idx="367">
                  <c:v>64077.5</c:v>
                </c:pt>
                <c:pt idx="368">
                  <c:v>64078</c:v>
                </c:pt>
                <c:pt idx="369">
                  <c:v>64078</c:v>
                </c:pt>
                <c:pt idx="370">
                  <c:v>64078</c:v>
                </c:pt>
                <c:pt idx="371">
                  <c:v>64078</c:v>
                </c:pt>
                <c:pt idx="372">
                  <c:v>64080.5</c:v>
                </c:pt>
                <c:pt idx="373">
                  <c:v>64080.5</c:v>
                </c:pt>
                <c:pt idx="374">
                  <c:v>64080.5</c:v>
                </c:pt>
                <c:pt idx="375">
                  <c:v>64080.5</c:v>
                </c:pt>
                <c:pt idx="376">
                  <c:v>64080.5</c:v>
                </c:pt>
                <c:pt idx="377">
                  <c:v>64083.5</c:v>
                </c:pt>
                <c:pt idx="378">
                  <c:v>64083.5</c:v>
                </c:pt>
                <c:pt idx="379">
                  <c:v>64083.5</c:v>
                </c:pt>
                <c:pt idx="380">
                  <c:v>64083.5</c:v>
                </c:pt>
                <c:pt idx="381">
                  <c:v>64083.5</c:v>
                </c:pt>
                <c:pt idx="382">
                  <c:v>64084</c:v>
                </c:pt>
                <c:pt idx="383">
                  <c:v>64084</c:v>
                </c:pt>
                <c:pt idx="384">
                  <c:v>64084</c:v>
                </c:pt>
                <c:pt idx="385">
                  <c:v>64084</c:v>
                </c:pt>
                <c:pt idx="386">
                  <c:v>64084</c:v>
                </c:pt>
                <c:pt idx="387">
                  <c:v>64086.5</c:v>
                </c:pt>
                <c:pt idx="388">
                  <c:v>64086.5</c:v>
                </c:pt>
                <c:pt idx="389">
                  <c:v>64086.5</c:v>
                </c:pt>
                <c:pt idx="390">
                  <c:v>64086.5</c:v>
                </c:pt>
                <c:pt idx="391">
                  <c:v>64086.5</c:v>
                </c:pt>
                <c:pt idx="392">
                  <c:v>64087</c:v>
                </c:pt>
                <c:pt idx="393">
                  <c:v>64087</c:v>
                </c:pt>
                <c:pt idx="394">
                  <c:v>64087</c:v>
                </c:pt>
                <c:pt idx="395">
                  <c:v>64087</c:v>
                </c:pt>
                <c:pt idx="396">
                  <c:v>64087</c:v>
                </c:pt>
                <c:pt idx="397">
                  <c:v>64089.5</c:v>
                </c:pt>
                <c:pt idx="398">
                  <c:v>64089.5</c:v>
                </c:pt>
                <c:pt idx="399">
                  <c:v>64089.5</c:v>
                </c:pt>
                <c:pt idx="400">
                  <c:v>64090</c:v>
                </c:pt>
                <c:pt idx="401">
                  <c:v>64090</c:v>
                </c:pt>
                <c:pt idx="402">
                  <c:v>64090</c:v>
                </c:pt>
                <c:pt idx="403">
                  <c:v>64090</c:v>
                </c:pt>
                <c:pt idx="404">
                  <c:v>64090</c:v>
                </c:pt>
                <c:pt idx="405">
                  <c:v>64129</c:v>
                </c:pt>
                <c:pt idx="406">
                  <c:v>64144.5</c:v>
                </c:pt>
                <c:pt idx="407">
                  <c:v>65147.5</c:v>
                </c:pt>
                <c:pt idx="408">
                  <c:v>65168</c:v>
                </c:pt>
                <c:pt idx="409">
                  <c:v>65186.5</c:v>
                </c:pt>
                <c:pt idx="410">
                  <c:v>65205</c:v>
                </c:pt>
                <c:pt idx="411">
                  <c:v>65230.5</c:v>
                </c:pt>
                <c:pt idx="412">
                  <c:v>65245</c:v>
                </c:pt>
                <c:pt idx="413">
                  <c:v>65280</c:v>
                </c:pt>
                <c:pt idx="414">
                  <c:v>66159</c:v>
                </c:pt>
                <c:pt idx="415">
                  <c:v>66270</c:v>
                </c:pt>
                <c:pt idx="416">
                  <c:v>66288.5</c:v>
                </c:pt>
                <c:pt idx="417">
                  <c:v>66291.5</c:v>
                </c:pt>
                <c:pt idx="418">
                  <c:v>66353</c:v>
                </c:pt>
                <c:pt idx="419">
                  <c:v>67241.5</c:v>
                </c:pt>
                <c:pt idx="420">
                  <c:v>67315.5</c:v>
                </c:pt>
                <c:pt idx="421">
                  <c:v>67451</c:v>
                </c:pt>
                <c:pt idx="422">
                  <c:v>67456</c:v>
                </c:pt>
                <c:pt idx="423">
                  <c:v>67456.5</c:v>
                </c:pt>
                <c:pt idx="424">
                  <c:v>67519</c:v>
                </c:pt>
                <c:pt idx="425">
                  <c:v>68438</c:v>
                </c:pt>
                <c:pt idx="426">
                  <c:v>68499.5</c:v>
                </c:pt>
                <c:pt idx="427">
                  <c:v>68692.5</c:v>
                </c:pt>
                <c:pt idx="428">
                  <c:v>69464</c:v>
                </c:pt>
                <c:pt idx="429">
                  <c:v>69495</c:v>
                </c:pt>
                <c:pt idx="430">
                  <c:v>69578.5</c:v>
                </c:pt>
                <c:pt idx="431">
                  <c:v>69604</c:v>
                </c:pt>
                <c:pt idx="432">
                  <c:v>69634.5</c:v>
                </c:pt>
                <c:pt idx="433">
                  <c:v>69655.5</c:v>
                </c:pt>
                <c:pt idx="434">
                  <c:v>69655.5</c:v>
                </c:pt>
                <c:pt idx="435">
                  <c:v>69676.5</c:v>
                </c:pt>
                <c:pt idx="436">
                  <c:v>69677</c:v>
                </c:pt>
                <c:pt idx="437">
                  <c:v>69767</c:v>
                </c:pt>
                <c:pt idx="438">
                  <c:v>69853</c:v>
                </c:pt>
                <c:pt idx="439">
                  <c:v>69853</c:v>
                </c:pt>
                <c:pt idx="440">
                  <c:v>70488</c:v>
                </c:pt>
                <c:pt idx="441">
                  <c:v>70666.5</c:v>
                </c:pt>
                <c:pt idx="442">
                  <c:v>70667</c:v>
                </c:pt>
                <c:pt idx="443">
                  <c:v>70667</c:v>
                </c:pt>
                <c:pt idx="444">
                  <c:v>70732.5</c:v>
                </c:pt>
                <c:pt idx="445">
                  <c:v>70914</c:v>
                </c:pt>
                <c:pt idx="446">
                  <c:v>70935</c:v>
                </c:pt>
                <c:pt idx="447">
                  <c:v>70954</c:v>
                </c:pt>
                <c:pt idx="448">
                  <c:v>71759.5</c:v>
                </c:pt>
                <c:pt idx="449">
                  <c:v>71861</c:v>
                </c:pt>
                <c:pt idx="450">
                  <c:v>71990.5</c:v>
                </c:pt>
                <c:pt idx="451">
                  <c:v>72128</c:v>
                </c:pt>
                <c:pt idx="452">
                  <c:v>72943.5</c:v>
                </c:pt>
                <c:pt idx="453">
                  <c:v>73174</c:v>
                </c:pt>
                <c:pt idx="454">
                  <c:v>74059.5</c:v>
                </c:pt>
                <c:pt idx="455">
                  <c:v>74059.5</c:v>
                </c:pt>
                <c:pt idx="456">
                  <c:v>74066</c:v>
                </c:pt>
                <c:pt idx="457">
                  <c:v>74066</c:v>
                </c:pt>
                <c:pt idx="458">
                  <c:v>74092.5</c:v>
                </c:pt>
                <c:pt idx="459">
                  <c:v>74111</c:v>
                </c:pt>
                <c:pt idx="460">
                  <c:v>74206</c:v>
                </c:pt>
                <c:pt idx="461">
                  <c:v>74206</c:v>
                </c:pt>
                <c:pt idx="462">
                  <c:v>74206</c:v>
                </c:pt>
                <c:pt idx="463">
                  <c:v>75242.5</c:v>
                </c:pt>
                <c:pt idx="464">
                  <c:v>75243</c:v>
                </c:pt>
                <c:pt idx="465">
                  <c:v>75382.5</c:v>
                </c:pt>
                <c:pt idx="466">
                  <c:v>75530</c:v>
                </c:pt>
                <c:pt idx="467">
                  <c:v>76264.5</c:v>
                </c:pt>
                <c:pt idx="468">
                  <c:v>76396.5</c:v>
                </c:pt>
                <c:pt idx="469">
                  <c:v>76409</c:v>
                </c:pt>
                <c:pt idx="470">
                  <c:v>76409.5</c:v>
                </c:pt>
                <c:pt idx="471">
                  <c:v>76442</c:v>
                </c:pt>
                <c:pt idx="472">
                  <c:v>76442.5</c:v>
                </c:pt>
                <c:pt idx="473">
                  <c:v>76500.5</c:v>
                </c:pt>
                <c:pt idx="474">
                  <c:v>76501</c:v>
                </c:pt>
                <c:pt idx="475">
                  <c:v>76538.5</c:v>
                </c:pt>
                <c:pt idx="476">
                  <c:v>76615.5</c:v>
                </c:pt>
                <c:pt idx="477">
                  <c:v>77298</c:v>
                </c:pt>
                <c:pt idx="478">
                  <c:v>77602.5</c:v>
                </c:pt>
                <c:pt idx="479">
                  <c:v>78389.5</c:v>
                </c:pt>
                <c:pt idx="480">
                  <c:v>78426.5</c:v>
                </c:pt>
                <c:pt idx="481">
                  <c:v>78534.5</c:v>
                </c:pt>
                <c:pt idx="482">
                  <c:v>78657.5</c:v>
                </c:pt>
                <c:pt idx="483">
                  <c:v>78944</c:v>
                </c:pt>
                <c:pt idx="484">
                  <c:v>79740</c:v>
                </c:pt>
                <c:pt idx="485">
                  <c:v>79740</c:v>
                </c:pt>
                <c:pt idx="486">
                  <c:v>79741</c:v>
                </c:pt>
                <c:pt idx="487">
                  <c:v>79838</c:v>
                </c:pt>
                <c:pt idx="488">
                  <c:v>79838</c:v>
                </c:pt>
                <c:pt idx="489">
                  <c:v>80635.5</c:v>
                </c:pt>
                <c:pt idx="490">
                  <c:v>80637.5</c:v>
                </c:pt>
                <c:pt idx="491">
                  <c:v>80637.5</c:v>
                </c:pt>
                <c:pt idx="492">
                  <c:v>80725</c:v>
                </c:pt>
                <c:pt idx="493">
                  <c:v>80840.5</c:v>
                </c:pt>
                <c:pt idx="494">
                  <c:v>80840.5</c:v>
                </c:pt>
                <c:pt idx="495">
                  <c:v>80883.5</c:v>
                </c:pt>
                <c:pt idx="496">
                  <c:v>80883.5</c:v>
                </c:pt>
                <c:pt idx="497">
                  <c:v>80897</c:v>
                </c:pt>
                <c:pt idx="498">
                  <c:v>80897.5</c:v>
                </c:pt>
                <c:pt idx="499">
                  <c:v>80923</c:v>
                </c:pt>
                <c:pt idx="500">
                  <c:v>80926</c:v>
                </c:pt>
                <c:pt idx="501">
                  <c:v>80926.5</c:v>
                </c:pt>
                <c:pt idx="502">
                  <c:v>81024.5</c:v>
                </c:pt>
                <c:pt idx="503">
                  <c:v>81025</c:v>
                </c:pt>
                <c:pt idx="504">
                  <c:v>81795</c:v>
                </c:pt>
                <c:pt idx="505">
                  <c:v>82018</c:v>
                </c:pt>
                <c:pt idx="506">
                  <c:v>82025</c:v>
                </c:pt>
                <c:pt idx="507">
                  <c:v>82154</c:v>
                </c:pt>
                <c:pt idx="508">
                  <c:v>82215.5</c:v>
                </c:pt>
                <c:pt idx="509">
                  <c:v>82221</c:v>
                </c:pt>
                <c:pt idx="510">
                  <c:v>82243</c:v>
                </c:pt>
                <c:pt idx="511">
                  <c:v>83223.5</c:v>
                </c:pt>
                <c:pt idx="512">
                  <c:v>83190.5</c:v>
                </c:pt>
                <c:pt idx="513">
                  <c:v>84328</c:v>
                </c:pt>
                <c:pt idx="514">
                  <c:v>84229.5</c:v>
                </c:pt>
                <c:pt idx="515">
                  <c:v>84230</c:v>
                </c:pt>
                <c:pt idx="516">
                  <c:v>84371</c:v>
                </c:pt>
                <c:pt idx="517">
                  <c:v>84417</c:v>
                </c:pt>
                <c:pt idx="518">
                  <c:v>84488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169">
                  <c:v>-3.2144198798159107E-2</c:v>
                </c:pt>
                <c:pt idx="170">
                  <c:v>-3.215331631205591E-2</c:v>
                </c:pt>
                <c:pt idx="171">
                  <c:v>-3.215331631205591E-2</c:v>
                </c:pt>
                <c:pt idx="172">
                  <c:v>-3.2481546812340722E-2</c:v>
                </c:pt>
                <c:pt idx="173">
                  <c:v>-3.2668455847225136E-2</c:v>
                </c:pt>
                <c:pt idx="174">
                  <c:v>-3.481866954122062E-2</c:v>
                </c:pt>
                <c:pt idx="175">
                  <c:v>-3.4890090066745552E-2</c:v>
                </c:pt>
                <c:pt idx="176">
                  <c:v>-3.4937197221879018E-2</c:v>
                </c:pt>
                <c:pt idx="177">
                  <c:v>-3.4937197221879018E-2</c:v>
                </c:pt>
                <c:pt idx="178">
                  <c:v>-3.4938716807528497E-2</c:v>
                </c:pt>
                <c:pt idx="179">
                  <c:v>-3.4938716807528497E-2</c:v>
                </c:pt>
                <c:pt idx="180">
                  <c:v>-3.4966069349218892E-2</c:v>
                </c:pt>
                <c:pt idx="181">
                  <c:v>-3.5142341284557038E-2</c:v>
                </c:pt>
                <c:pt idx="182">
                  <c:v>-3.5142341284557038E-2</c:v>
                </c:pt>
                <c:pt idx="183">
                  <c:v>-3.5162095898000109E-2</c:v>
                </c:pt>
                <c:pt idx="184">
                  <c:v>-3.5192487610989434E-2</c:v>
                </c:pt>
                <c:pt idx="185">
                  <c:v>-3.5358122446781312E-2</c:v>
                </c:pt>
                <c:pt idx="186">
                  <c:v>-3.5386994574121186E-2</c:v>
                </c:pt>
                <c:pt idx="187">
                  <c:v>-3.5405229601914792E-2</c:v>
                </c:pt>
                <c:pt idx="188">
                  <c:v>-3.5499443912181725E-2</c:v>
                </c:pt>
                <c:pt idx="189">
                  <c:v>-3.5511600597377457E-2</c:v>
                </c:pt>
                <c:pt idx="190">
                  <c:v>-3.5742577616096408E-2</c:v>
                </c:pt>
                <c:pt idx="191">
                  <c:v>-3.7468826913890654E-2</c:v>
                </c:pt>
                <c:pt idx="192">
                  <c:v>-3.7985486034709359E-2</c:v>
                </c:pt>
                <c:pt idx="193">
                  <c:v>-3.8769592229834213E-2</c:v>
                </c:pt>
                <c:pt idx="194">
                  <c:v>-3.898841256335743E-2</c:v>
                </c:pt>
                <c:pt idx="195">
                  <c:v>-3.898841256335743E-2</c:v>
                </c:pt>
                <c:pt idx="196">
                  <c:v>-3.9126694857458899E-2</c:v>
                </c:pt>
                <c:pt idx="197">
                  <c:v>-4.077848445842927E-2</c:v>
                </c:pt>
                <c:pt idx="198">
                  <c:v>-4.0796719486222877E-2</c:v>
                </c:pt>
                <c:pt idx="199">
                  <c:v>-4.1582345266997195E-2</c:v>
                </c:pt>
                <c:pt idx="200">
                  <c:v>-4.158386485264666E-2</c:v>
                </c:pt>
                <c:pt idx="201">
                  <c:v>-4.1837635656107611E-2</c:v>
                </c:pt>
                <c:pt idx="202">
                  <c:v>-4.1837635656107611E-2</c:v>
                </c:pt>
                <c:pt idx="203">
                  <c:v>-4.1855870683901217E-2</c:v>
                </c:pt>
                <c:pt idx="204">
                  <c:v>-4.1855870683901217E-2</c:v>
                </c:pt>
                <c:pt idx="205">
                  <c:v>-4.1902977839034683E-2</c:v>
                </c:pt>
                <c:pt idx="206">
                  <c:v>-4.1902977839034683E-2</c:v>
                </c:pt>
                <c:pt idx="207">
                  <c:v>-4.2015427177095221E-2</c:v>
                </c:pt>
                <c:pt idx="208">
                  <c:v>-4.2015427177095221E-2</c:v>
                </c:pt>
                <c:pt idx="209">
                  <c:v>-4.2030623033589898E-2</c:v>
                </c:pt>
                <c:pt idx="210">
                  <c:v>-4.2068612674826561E-2</c:v>
                </c:pt>
                <c:pt idx="211">
                  <c:v>-4.2080769360022294E-2</c:v>
                </c:pt>
                <c:pt idx="212">
                  <c:v>-4.2080769360022294E-2</c:v>
                </c:pt>
                <c:pt idx="213">
                  <c:v>-4.212483734385683E-2</c:v>
                </c:pt>
                <c:pt idx="214">
                  <c:v>-4.2650613978572338E-2</c:v>
                </c:pt>
                <c:pt idx="215">
                  <c:v>-4.2706838647602607E-2</c:v>
                </c:pt>
                <c:pt idx="216">
                  <c:v>-4.2715956161499397E-2</c:v>
                </c:pt>
                <c:pt idx="217">
                  <c:v>-4.27250736753962E-2</c:v>
                </c:pt>
                <c:pt idx="218">
                  <c:v>-4.4320638607336302E-2</c:v>
                </c:pt>
                <c:pt idx="219">
                  <c:v>-4.4601761952487662E-2</c:v>
                </c:pt>
                <c:pt idx="220">
                  <c:v>-4.5107783973760099E-2</c:v>
                </c:pt>
                <c:pt idx="221">
                  <c:v>-4.5432975302745982E-2</c:v>
                </c:pt>
                <c:pt idx="222">
                  <c:v>-4.5434494888395446E-2</c:v>
                </c:pt>
                <c:pt idx="223">
                  <c:v>-4.5489199971776251E-2</c:v>
                </c:pt>
                <c:pt idx="224">
                  <c:v>-4.5657873978867058E-2</c:v>
                </c:pt>
                <c:pt idx="225">
                  <c:v>-4.5764244974329737E-2</c:v>
                </c:pt>
                <c:pt idx="226">
                  <c:v>-4.5951154009214151E-2</c:v>
                </c:pt>
                <c:pt idx="227">
                  <c:v>-4.6314334979436711E-2</c:v>
                </c:pt>
                <c:pt idx="228">
                  <c:v>-4.6314334979436711E-2</c:v>
                </c:pt>
                <c:pt idx="229">
                  <c:v>-4.896601193775621E-2</c:v>
                </c:pt>
                <c:pt idx="230">
                  <c:v>-4.8985766551199295E-2</c:v>
                </c:pt>
                <c:pt idx="231">
                  <c:v>-4.9510023600265324E-2</c:v>
                </c:pt>
                <c:pt idx="232">
                  <c:v>-5.0993139194144887E-2</c:v>
                </c:pt>
                <c:pt idx="233">
                  <c:v>-5.1863861771289349E-2</c:v>
                </c:pt>
                <c:pt idx="234">
                  <c:v>-5.2359246693015504E-2</c:v>
                </c:pt>
                <c:pt idx="235">
                  <c:v>-5.2584145369136581E-2</c:v>
                </c:pt>
                <c:pt idx="236">
                  <c:v>-5.496685566750048E-2</c:v>
                </c:pt>
                <c:pt idx="237">
                  <c:v>-5.5406015920196366E-2</c:v>
                </c:pt>
                <c:pt idx="238">
                  <c:v>-5.5406015920196366E-2</c:v>
                </c:pt>
                <c:pt idx="239">
                  <c:v>-5.5507828158710637E-2</c:v>
                </c:pt>
                <c:pt idx="240">
                  <c:v>-5.5629395010667992E-2</c:v>
                </c:pt>
                <c:pt idx="241">
                  <c:v>-5.8443667633480439E-2</c:v>
                </c:pt>
                <c:pt idx="242">
                  <c:v>-5.9238410928151547E-2</c:v>
                </c:pt>
                <c:pt idx="243">
                  <c:v>-6.1162206360376475E-2</c:v>
                </c:pt>
                <c:pt idx="244">
                  <c:v>-6.1162206360376475E-2</c:v>
                </c:pt>
                <c:pt idx="245">
                  <c:v>-6.2256308027992563E-2</c:v>
                </c:pt>
                <c:pt idx="246">
                  <c:v>-6.2555666400937515E-2</c:v>
                </c:pt>
                <c:pt idx="247">
                  <c:v>-6.2640763197307658E-2</c:v>
                </c:pt>
                <c:pt idx="248">
                  <c:v>-6.2923406128108456E-2</c:v>
                </c:pt>
                <c:pt idx="249">
                  <c:v>-6.2931004056355794E-2</c:v>
                </c:pt>
                <c:pt idx="250">
                  <c:v>-6.4667890453696308E-2</c:v>
                </c:pt>
                <c:pt idx="251">
                  <c:v>-6.579846217689958E-2</c:v>
                </c:pt>
                <c:pt idx="252">
                  <c:v>-6.5986890797433473E-2</c:v>
                </c:pt>
                <c:pt idx="253">
                  <c:v>-6.6342473839408694E-2</c:v>
                </c:pt>
                <c:pt idx="254">
                  <c:v>-6.6736046522620579E-2</c:v>
                </c:pt>
                <c:pt idx="255">
                  <c:v>-6.8500285461651489E-2</c:v>
                </c:pt>
                <c:pt idx="256">
                  <c:v>-6.9659729312194635E-2</c:v>
                </c:pt>
                <c:pt idx="257">
                  <c:v>-6.9668846826091452E-2</c:v>
                </c:pt>
                <c:pt idx="258">
                  <c:v>-6.9987959812479461E-2</c:v>
                </c:pt>
                <c:pt idx="259">
                  <c:v>-7.0212858488600538E-2</c:v>
                </c:pt>
                <c:pt idx="260">
                  <c:v>-7.1349508554401697E-2</c:v>
                </c:pt>
                <c:pt idx="261">
                  <c:v>-7.2314445441813091E-2</c:v>
                </c:pt>
                <c:pt idx="262">
                  <c:v>-7.2893407574259911E-2</c:v>
                </c:pt>
                <c:pt idx="263">
                  <c:v>-7.3127423764277805E-2</c:v>
                </c:pt>
                <c:pt idx="264">
                  <c:v>-7.3268745229678217E-2</c:v>
                </c:pt>
                <c:pt idx="265">
                  <c:v>-7.3446536750665814E-2</c:v>
                </c:pt>
                <c:pt idx="266">
                  <c:v>-7.3568103602623169E-2</c:v>
                </c:pt>
                <c:pt idx="267">
                  <c:v>-7.4920534830648589E-2</c:v>
                </c:pt>
                <c:pt idx="268">
                  <c:v>-7.5847482076823319E-2</c:v>
                </c:pt>
                <c:pt idx="269">
                  <c:v>-7.6482668878300436E-2</c:v>
                </c:pt>
                <c:pt idx="270">
                  <c:v>-7.6484188463949887E-2</c:v>
                </c:pt>
                <c:pt idx="271">
                  <c:v>-7.6914231202748984E-2</c:v>
                </c:pt>
                <c:pt idx="272">
                  <c:v>-7.6923348716645801E-2</c:v>
                </c:pt>
                <c:pt idx="273">
                  <c:v>-7.7157364906663667E-2</c:v>
                </c:pt>
                <c:pt idx="274">
                  <c:v>-7.7456723279608619E-2</c:v>
                </c:pt>
                <c:pt idx="275">
                  <c:v>-7.8613127958852835E-2</c:v>
                </c:pt>
                <c:pt idx="276">
                  <c:v>-7.9500565978141424E-2</c:v>
                </c:pt>
                <c:pt idx="277">
                  <c:v>-7.951880100593503E-2</c:v>
                </c:pt>
                <c:pt idx="278">
                  <c:v>-7.9743699682056107E-2</c:v>
                </c:pt>
                <c:pt idx="279">
                  <c:v>-7.978168932329277E-2</c:v>
                </c:pt>
                <c:pt idx="280">
                  <c:v>-8.0046097226299989E-2</c:v>
                </c:pt>
                <c:pt idx="281">
                  <c:v>-8.0337857670997603E-2</c:v>
                </c:pt>
                <c:pt idx="282">
                  <c:v>-8.0503492506789481E-2</c:v>
                </c:pt>
                <c:pt idx="283">
                  <c:v>-8.169636724162091E-2</c:v>
                </c:pt>
                <c:pt idx="284">
                  <c:v>-8.2846693578267239E-2</c:v>
                </c:pt>
                <c:pt idx="285">
                  <c:v>-8.3042720127048469E-2</c:v>
                </c:pt>
                <c:pt idx="286">
                  <c:v>-8.3073111840037794E-2</c:v>
                </c:pt>
                <c:pt idx="287">
                  <c:v>-8.3089827282181922E-2</c:v>
                </c:pt>
                <c:pt idx="288">
                  <c:v>-8.3098944796078739E-2</c:v>
                </c:pt>
                <c:pt idx="289">
                  <c:v>-8.3530507120527286E-2</c:v>
                </c:pt>
                <c:pt idx="290">
                  <c:v>-8.3617123502546908E-2</c:v>
                </c:pt>
                <c:pt idx="291">
                  <c:v>-8.3633838944691036E-2</c:v>
                </c:pt>
                <c:pt idx="292">
                  <c:v>-8.3867855134708902E-2</c:v>
                </c:pt>
                <c:pt idx="293">
                  <c:v>-8.3945354002831707E-2</c:v>
                </c:pt>
                <c:pt idx="294">
                  <c:v>-8.5641211587636629E-2</c:v>
                </c:pt>
                <c:pt idx="295">
                  <c:v>-8.6109243967672389E-2</c:v>
                </c:pt>
                <c:pt idx="296">
                  <c:v>-8.6109243967672389E-2</c:v>
                </c:pt>
                <c:pt idx="297">
                  <c:v>-8.6118361481569206E-2</c:v>
                </c:pt>
                <c:pt idx="298">
                  <c:v>-8.6118361481569206E-2</c:v>
                </c:pt>
                <c:pt idx="299">
                  <c:v>-8.6417719854514158E-2</c:v>
                </c:pt>
                <c:pt idx="300">
                  <c:v>-8.6501297065234822E-2</c:v>
                </c:pt>
                <c:pt idx="301">
                  <c:v>-8.662286391719215E-2</c:v>
                </c:pt>
                <c:pt idx="302">
                  <c:v>-8.6665412315377222E-2</c:v>
                </c:pt>
                <c:pt idx="303">
                  <c:v>-8.7270207403865013E-2</c:v>
                </c:pt>
                <c:pt idx="304">
                  <c:v>-8.7513341107779696E-2</c:v>
                </c:pt>
                <c:pt idx="305">
                  <c:v>-8.8987339187762443E-2</c:v>
                </c:pt>
                <c:pt idx="306">
                  <c:v>-8.966963314437304E-2</c:v>
                </c:pt>
                <c:pt idx="307">
                  <c:v>-9.019540977908852E-2</c:v>
                </c:pt>
                <c:pt idx="308">
                  <c:v>-9.0768293568937508E-2</c:v>
                </c:pt>
                <c:pt idx="309">
                  <c:v>-9.1930776590779584E-2</c:v>
                </c:pt>
                <c:pt idx="310">
                  <c:v>-9.2866841350851104E-2</c:v>
                </c:pt>
                <c:pt idx="311">
                  <c:v>-9.2962575246767515E-2</c:v>
                </c:pt>
                <c:pt idx="312">
                  <c:v>-9.3202669779383268E-2</c:v>
                </c:pt>
                <c:pt idx="313">
                  <c:v>-9.3445803483297951E-2</c:v>
                </c:pt>
                <c:pt idx="314">
                  <c:v>-9.3824180310015159E-2</c:v>
                </c:pt>
                <c:pt idx="315">
                  <c:v>-9.5520037894820081E-2</c:v>
                </c:pt>
                <c:pt idx="316">
                  <c:v>-9.6073167071225984E-2</c:v>
                </c:pt>
                <c:pt idx="317">
                  <c:v>-9.6735706414393496E-2</c:v>
                </c:pt>
                <c:pt idx="318">
                  <c:v>-9.6962124676164052E-2</c:v>
                </c:pt>
                <c:pt idx="319">
                  <c:v>-9.6998594731751236E-2</c:v>
                </c:pt>
                <c:pt idx="320">
                  <c:v>-9.7016829759544843E-2</c:v>
                </c:pt>
                <c:pt idx="321">
                  <c:v>-9.7016829759544843E-2</c:v>
                </c:pt>
                <c:pt idx="322">
                  <c:v>-9.7150553296697917E-2</c:v>
                </c:pt>
                <c:pt idx="323">
                  <c:v>-9.8875283008842713E-2</c:v>
                </c:pt>
                <c:pt idx="324">
                  <c:v>-9.9876689951841291E-2</c:v>
                </c:pt>
                <c:pt idx="325">
                  <c:v>-0.10029001724849626</c:v>
                </c:pt>
                <c:pt idx="326">
                  <c:v>-0.10201474696064106</c:v>
                </c:pt>
                <c:pt idx="327">
                  <c:v>-0.1024463092850896</c:v>
                </c:pt>
                <c:pt idx="328">
                  <c:v>-0.10305566313052578</c:v>
                </c:pt>
                <c:pt idx="329">
                  <c:v>-0.10341884410074834</c:v>
                </c:pt>
                <c:pt idx="330">
                  <c:v>-0.10344619664243873</c:v>
                </c:pt>
                <c:pt idx="331">
                  <c:v>-0.10352369551056154</c:v>
                </c:pt>
                <c:pt idx="332">
                  <c:v>-0.10375923128622888</c:v>
                </c:pt>
                <c:pt idx="333">
                  <c:v>-0.10382305388350649</c:v>
                </c:pt>
                <c:pt idx="334">
                  <c:v>-0.10384128891130009</c:v>
                </c:pt>
                <c:pt idx="335">
                  <c:v>-0.10402060001793717</c:v>
                </c:pt>
                <c:pt idx="336">
                  <c:v>-0.1057939564708649</c:v>
                </c:pt>
                <c:pt idx="337">
                  <c:v>-0.10581978942690581</c:v>
                </c:pt>
                <c:pt idx="338">
                  <c:v>-0.10656590598079402</c:v>
                </c:pt>
                <c:pt idx="339">
                  <c:v>-0.10685158808289377</c:v>
                </c:pt>
                <c:pt idx="340">
                  <c:v>-0.10686678393938842</c:v>
                </c:pt>
                <c:pt idx="341">
                  <c:v>-0.10707648675901485</c:v>
                </c:pt>
                <c:pt idx="342">
                  <c:v>-0.10723452366655939</c:v>
                </c:pt>
                <c:pt idx="343">
                  <c:v>-0.1074487852431342</c:v>
                </c:pt>
                <c:pt idx="344">
                  <c:v>-0.10748829447002034</c:v>
                </c:pt>
                <c:pt idx="345">
                  <c:v>-0.10811284417195119</c:v>
                </c:pt>
                <c:pt idx="346">
                  <c:v>-0.11011109930099997</c:v>
                </c:pt>
                <c:pt idx="347">
                  <c:v>-0.11025394035204986</c:v>
                </c:pt>
                <c:pt idx="348">
                  <c:v>-0.11044692772953213</c:v>
                </c:pt>
                <c:pt idx="349">
                  <c:v>-0.11047731944252145</c:v>
                </c:pt>
                <c:pt idx="350">
                  <c:v>-0.11096054767905189</c:v>
                </c:pt>
                <c:pt idx="351">
                  <c:v>-0.11103956613282417</c:v>
                </c:pt>
                <c:pt idx="352">
                  <c:v>-0.11114289795698792</c:v>
                </c:pt>
                <c:pt idx="353">
                  <c:v>-0.11269895366204188</c:v>
                </c:pt>
                <c:pt idx="354">
                  <c:v>-0.1129040977247199</c:v>
                </c:pt>
                <c:pt idx="355">
                  <c:v>-0.11362438132256714</c:v>
                </c:pt>
                <c:pt idx="356">
                  <c:v>-0.11362590090821661</c:v>
                </c:pt>
                <c:pt idx="357">
                  <c:v>-0.11373835024627715</c:v>
                </c:pt>
                <c:pt idx="358">
                  <c:v>-0.11410153121649971</c:v>
                </c:pt>
                <c:pt idx="359">
                  <c:v>-0.11410305080214916</c:v>
                </c:pt>
                <c:pt idx="360">
                  <c:v>-0.11411216831604598</c:v>
                </c:pt>
                <c:pt idx="361">
                  <c:v>-0.11426260729534318</c:v>
                </c:pt>
                <c:pt idx="362">
                  <c:v>-0.11477926641616187</c:v>
                </c:pt>
                <c:pt idx="363">
                  <c:v>-0.11656781872558428</c:v>
                </c:pt>
                <c:pt idx="364">
                  <c:v>-0.11721668179790659</c:v>
                </c:pt>
                <c:pt idx="365">
                  <c:v>-0.11732001362207031</c:v>
                </c:pt>
                <c:pt idx="366">
                  <c:v>-0.11732001362207031</c:v>
                </c:pt>
                <c:pt idx="367">
                  <c:v>-0.11732001362207031</c:v>
                </c:pt>
                <c:pt idx="368">
                  <c:v>-0.11732153320771979</c:v>
                </c:pt>
                <c:pt idx="369">
                  <c:v>-0.11732153320771979</c:v>
                </c:pt>
                <c:pt idx="370">
                  <c:v>-0.11732153320771979</c:v>
                </c:pt>
                <c:pt idx="371">
                  <c:v>-0.11732153320771979</c:v>
                </c:pt>
                <c:pt idx="372">
                  <c:v>-0.11732913113596713</c:v>
                </c:pt>
                <c:pt idx="373">
                  <c:v>-0.11732913113596713</c:v>
                </c:pt>
                <c:pt idx="374">
                  <c:v>-0.11732913113596713</c:v>
                </c:pt>
                <c:pt idx="375">
                  <c:v>-0.11732913113596713</c:v>
                </c:pt>
                <c:pt idx="376">
                  <c:v>-0.11732913113596713</c:v>
                </c:pt>
                <c:pt idx="377">
                  <c:v>-0.11733824864986392</c:v>
                </c:pt>
                <c:pt idx="378">
                  <c:v>-0.11733824864986392</c:v>
                </c:pt>
                <c:pt idx="379">
                  <c:v>-0.11733824864986392</c:v>
                </c:pt>
                <c:pt idx="380">
                  <c:v>-0.11733824864986392</c:v>
                </c:pt>
                <c:pt idx="381">
                  <c:v>-0.11733824864986392</c:v>
                </c:pt>
                <c:pt idx="382">
                  <c:v>-0.1173397682355134</c:v>
                </c:pt>
                <c:pt idx="383">
                  <c:v>-0.1173397682355134</c:v>
                </c:pt>
                <c:pt idx="384">
                  <c:v>-0.1173397682355134</c:v>
                </c:pt>
                <c:pt idx="385">
                  <c:v>-0.1173397682355134</c:v>
                </c:pt>
                <c:pt idx="386">
                  <c:v>-0.1173397682355134</c:v>
                </c:pt>
                <c:pt idx="387">
                  <c:v>-0.11734736616376071</c:v>
                </c:pt>
                <c:pt idx="388">
                  <c:v>-0.11734736616376071</c:v>
                </c:pt>
                <c:pt idx="389">
                  <c:v>-0.11734736616376071</c:v>
                </c:pt>
                <c:pt idx="390">
                  <c:v>-0.11734736616376071</c:v>
                </c:pt>
                <c:pt idx="391">
                  <c:v>-0.11734736616376071</c:v>
                </c:pt>
                <c:pt idx="392">
                  <c:v>-0.11734888574941019</c:v>
                </c:pt>
                <c:pt idx="393">
                  <c:v>-0.11734888574941019</c:v>
                </c:pt>
                <c:pt idx="394">
                  <c:v>-0.11734888574941019</c:v>
                </c:pt>
                <c:pt idx="395">
                  <c:v>-0.11734888574941019</c:v>
                </c:pt>
                <c:pt idx="396">
                  <c:v>-0.11734888574941019</c:v>
                </c:pt>
                <c:pt idx="397">
                  <c:v>-0.11735648367765752</c:v>
                </c:pt>
                <c:pt idx="398">
                  <c:v>-0.11735648367765752</c:v>
                </c:pt>
                <c:pt idx="399">
                  <c:v>-0.11735648367765752</c:v>
                </c:pt>
                <c:pt idx="400">
                  <c:v>-0.11735800326330698</c:v>
                </c:pt>
                <c:pt idx="401">
                  <c:v>-0.11735800326330698</c:v>
                </c:pt>
                <c:pt idx="402">
                  <c:v>-0.11735800326330698</c:v>
                </c:pt>
                <c:pt idx="403">
                  <c:v>-0.11735800326330698</c:v>
                </c:pt>
                <c:pt idx="404">
                  <c:v>-0.11735800326330698</c:v>
                </c:pt>
                <c:pt idx="405">
                  <c:v>-0.1174765309439654</c:v>
                </c:pt>
                <c:pt idx="406">
                  <c:v>-0.11752363809909885</c:v>
                </c:pt>
                <c:pt idx="407">
                  <c:v>-0.12057192691192919</c:v>
                </c:pt>
                <c:pt idx="408">
                  <c:v>-0.12063422992355732</c:v>
                </c:pt>
                <c:pt idx="409">
                  <c:v>-0.12069045459258759</c:v>
                </c:pt>
                <c:pt idx="410">
                  <c:v>-0.12074667926161789</c:v>
                </c:pt>
                <c:pt idx="411">
                  <c:v>-0.12082417812974069</c:v>
                </c:pt>
                <c:pt idx="412">
                  <c:v>-0.12086824611357522</c:v>
                </c:pt>
                <c:pt idx="413">
                  <c:v>-0.1209746171090379</c:v>
                </c:pt>
                <c:pt idx="414">
                  <c:v>-0.12364604868080048</c:v>
                </c:pt>
                <c:pt idx="415">
                  <c:v>-0.1239833966949821</c:v>
                </c:pt>
                <c:pt idx="416">
                  <c:v>-0.12403962136401236</c:v>
                </c:pt>
                <c:pt idx="417">
                  <c:v>-0.12404873887790915</c:v>
                </c:pt>
                <c:pt idx="418">
                  <c:v>-0.12423564791279357</c:v>
                </c:pt>
                <c:pt idx="419">
                  <c:v>-0.12693595161189603</c:v>
                </c:pt>
                <c:pt idx="420">
                  <c:v>-0.1271608502880171</c:v>
                </c:pt>
                <c:pt idx="421">
                  <c:v>-0.12757265799902259</c:v>
                </c:pt>
                <c:pt idx="422">
                  <c:v>-0.12758785385551727</c:v>
                </c:pt>
                <c:pt idx="423">
                  <c:v>-0.12758937344116672</c:v>
                </c:pt>
                <c:pt idx="424">
                  <c:v>-0.12777932164735006</c:v>
                </c:pt>
                <c:pt idx="425">
                  <c:v>-0.13057232007107</c:v>
                </c:pt>
                <c:pt idx="426">
                  <c:v>-0.13075922910595442</c:v>
                </c:pt>
                <c:pt idx="427">
                  <c:v>-0.13134578916664857</c:v>
                </c:pt>
                <c:pt idx="428">
                  <c:v>-0.13369050982377578</c:v>
                </c:pt>
                <c:pt idx="429">
                  <c:v>-0.13378472413404274</c:v>
                </c:pt>
                <c:pt idx="430">
                  <c:v>-0.13403849493750369</c:v>
                </c:pt>
                <c:pt idx="431">
                  <c:v>-0.1341159938056265</c:v>
                </c:pt>
                <c:pt idx="432">
                  <c:v>-0.13420868853024395</c:v>
                </c:pt>
                <c:pt idx="433">
                  <c:v>-0.13427251112752156</c:v>
                </c:pt>
                <c:pt idx="434">
                  <c:v>-0.13427251112752156</c:v>
                </c:pt>
                <c:pt idx="435">
                  <c:v>-0.13433633372479917</c:v>
                </c:pt>
                <c:pt idx="436">
                  <c:v>-0.13433785331044865</c:v>
                </c:pt>
                <c:pt idx="437">
                  <c:v>-0.13461137872735265</c:v>
                </c:pt>
                <c:pt idx="438">
                  <c:v>-0.13487274745906094</c:v>
                </c:pt>
                <c:pt idx="439">
                  <c:v>-0.13487274745906094</c:v>
                </c:pt>
                <c:pt idx="440">
                  <c:v>-0.13680262123388373</c:v>
                </c:pt>
                <c:pt idx="441">
                  <c:v>-0.13734511331074337</c:v>
                </c:pt>
                <c:pt idx="442">
                  <c:v>-0.13734663289639285</c:v>
                </c:pt>
                <c:pt idx="443">
                  <c:v>-0.13734663289639285</c:v>
                </c:pt>
                <c:pt idx="444">
                  <c:v>-0.13754569861647298</c:v>
                </c:pt>
                <c:pt idx="445">
                  <c:v>-0.13809730820722943</c:v>
                </c:pt>
                <c:pt idx="446">
                  <c:v>-0.13816113080450704</c:v>
                </c:pt>
                <c:pt idx="447">
                  <c:v>-0.13821887505918676</c:v>
                </c:pt>
                <c:pt idx="448">
                  <c:v>-0.14066692754047772</c:v>
                </c:pt>
                <c:pt idx="449">
                  <c:v>-0.14097540342731948</c:v>
                </c:pt>
                <c:pt idx="450">
                  <c:v>-0.14136897611053137</c:v>
                </c:pt>
                <c:pt idx="451">
                  <c:v>-0.14178686216413472</c:v>
                </c:pt>
                <c:pt idx="452">
                  <c:v>-0.14426530635841503</c:v>
                </c:pt>
                <c:pt idx="453">
                  <c:v>-0.1449658353428192</c:v>
                </c:pt>
                <c:pt idx="454">
                  <c:v>-0.14765702152802485</c:v>
                </c:pt>
                <c:pt idx="455">
                  <c:v>-0.14765702152802485</c:v>
                </c:pt>
                <c:pt idx="456">
                  <c:v>-0.14767677614146793</c:v>
                </c:pt>
                <c:pt idx="457">
                  <c:v>-0.14767677614146793</c:v>
                </c:pt>
                <c:pt idx="458">
                  <c:v>-0.14775731418088967</c:v>
                </c:pt>
                <c:pt idx="459">
                  <c:v>-0.14781353884991993</c:v>
                </c:pt>
                <c:pt idx="460">
                  <c:v>-0.14810226012331862</c:v>
                </c:pt>
                <c:pt idx="461">
                  <c:v>-0.14810226012331862</c:v>
                </c:pt>
                <c:pt idx="462">
                  <c:v>-0.14810226012331862</c:v>
                </c:pt>
                <c:pt idx="463">
                  <c:v>-0.15125236117466323</c:v>
                </c:pt>
                <c:pt idx="464">
                  <c:v>-0.15125388076031268</c:v>
                </c:pt>
                <c:pt idx="465">
                  <c:v>-0.15167784515651392</c:v>
                </c:pt>
                <c:pt idx="466">
                  <c:v>-0.15212612292310662</c:v>
                </c:pt>
                <c:pt idx="467">
                  <c:v>-0.15435839424217329</c:v>
                </c:pt>
                <c:pt idx="468">
                  <c:v>-0.15475956485363251</c:v>
                </c:pt>
                <c:pt idx="469">
                  <c:v>-0.15479755449486918</c:v>
                </c:pt>
                <c:pt idx="470">
                  <c:v>-0.15479907408051866</c:v>
                </c:pt>
                <c:pt idx="471">
                  <c:v>-0.154897847147734</c:v>
                </c:pt>
                <c:pt idx="472">
                  <c:v>-0.15489936673338345</c:v>
                </c:pt>
                <c:pt idx="473">
                  <c:v>-0.15507563866872159</c:v>
                </c:pt>
                <c:pt idx="474">
                  <c:v>-0.15507715825437107</c:v>
                </c:pt>
                <c:pt idx="475">
                  <c:v>-0.15519112717808109</c:v>
                </c:pt>
                <c:pt idx="476">
                  <c:v>-0.15542514336809896</c:v>
                </c:pt>
                <c:pt idx="477">
                  <c:v>-0.15749937777962109</c:v>
                </c:pt>
                <c:pt idx="478">
                  <c:v>-0.15842480544014637</c:v>
                </c:pt>
                <c:pt idx="479">
                  <c:v>-0.16081663325240705</c:v>
                </c:pt>
                <c:pt idx="480">
                  <c:v>-0.16092908259046759</c:v>
                </c:pt>
                <c:pt idx="481">
                  <c:v>-0.16125731309075242</c:v>
                </c:pt>
                <c:pt idx="482">
                  <c:v>-0.16163113116052125</c:v>
                </c:pt>
                <c:pt idx="483">
                  <c:v>-0.16250185373766571</c:v>
                </c:pt>
                <c:pt idx="484">
                  <c:v>-0.16492103409161679</c:v>
                </c:pt>
                <c:pt idx="485">
                  <c:v>-0.16492103409161679</c:v>
                </c:pt>
                <c:pt idx="486">
                  <c:v>-0.16492407326291572</c:v>
                </c:pt>
                <c:pt idx="487">
                  <c:v>-0.16521887287891227</c:v>
                </c:pt>
                <c:pt idx="488">
                  <c:v>-0.16521887287891227</c:v>
                </c:pt>
                <c:pt idx="489">
                  <c:v>-0.16764261198981176</c:v>
                </c:pt>
                <c:pt idx="490">
                  <c:v>-0.16764869033240964</c:v>
                </c:pt>
                <c:pt idx="491">
                  <c:v>-0.16764869033240964</c:v>
                </c:pt>
                <c:pt idx="492">
                  <c:v>-0.16791461782106631</c:v>
                </c:pt>
                <c:pt idx="493">
                  <c:v>-0.16826564210609313</c:v>
                </c:pt>
                <c:pt idx="494">
                  <c:v>-0.16826564210609313</c:v>
                </c:pt>
                <c:pt idx="495">
                  <c:v>-0.16839632647194727</c:v>
                </c:pt>
                <c:pt idx="496">
                  <c:v>-0.16839632647194727</c:v>
                </c:pt>
                <c:pt idx="497">
                  <c:v>-0.16843735528448289</c:v>
                </c:pt>
                <c:pt idx="498">
                  <c:v>-0.16843887487013234</c:v>
                </c:pt>
                <c:pt idx="499">
                  <c:v>-0.16851637373825515</c:v>
                </c:pt>
                <c:pt idx="500">
                  <c:v>-0.16852549125215197</c:v>
                </c:pt>
                <c:pt idx="501">
                  <c:v>-0.16852701083780142</c:v>
                </c:pt>
                <c:pt idx="502">
                  <c:v>-0.16882484962509692</c:v>
                </c:pt>
                <c:pt idx="503">
                  <c:v>-0.16882636921074637</c:v>
                </c:pt>
                <c:pt idx="504">
                  <c:v>-0.1711665311109252</c:v>
                </c:pt>
                <c:pt idx="505">
                  <c:v>-0.17184426631058738</c:v>
                </c:pt>
                <c:pt idx="506">
                  <c:v>-0.17186554050967992</c:v>
                </c:pt>
                <c:pt idx="507">
                  <c:v>-0.17225759360724233</c:v>
                </c:pt>
                <c:pt idx="508">
                  <c:v>-0.17244450264212674</c:v>
                </c:pt>
                <c:pt idx="509">
                  <c:v>-0.1724612180842709</c:v>
                </c:pt>
                <c:pt idx="510">
                  <c:v>-0.17252807985284743</c:v>
                </c:pt>
                <c:pt idx="511">
                  <c:v>-0.17550798731145173</c:v>
                </c:pt>
                <c:pt idx="512">
                  <c:v>-0.17540769465858697</c:v>
                </c:pt>
                <c:pt idx="513">
                  <c:v>-0.17886475201112384</c:v>
                </c:pt>
                <c:pt idx="514">
                  <c:v>-0.17856539363817886</c:v>
                </c:pt>
                <c:pt idx="515">
                  <c:v>-0.17856691322382834</c:v>
                </c:pt>
                <c:pt idx="516">
                  <c:v>-0.17899543637697796</c:v>
                </c:pt>
                <c:pt idx="517">
                  <c:v>-0.17913523825672895</c:v>
                </c:pt>
                <c:pt idx="518">
                  <c:v>-0.17935101941895321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43-4564-8324-EBA057BE9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6872"/>
        <c:axId val="1"/>
      </c:scatterChart>
      <c:valAx>
        <c:axId val="466586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73198847262247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193083573487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6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60383386581469"/>
          <c:y val="0.9250720461095101"/>
          <c:w val="0.58945686900958472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85726</xdr:colOff>
      <xdr:row>0</xdr:row>
      <xdr:rowOff>0</xdr:rowOff>
    </xdr:from>
    <xdr:to>
      <xdr:col>17</xdr:col>
      <xdr:colOff>238126</xdr:colOff>
      <xdr:row>18</xdr:row>
      <xdr:rowOff>114300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CF0F37B1-135A-7512-8764-7FF978229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266701</xdr:colOff>
      <xdr:row>0</xdr:row>
      <xdr:rowOff>0</xdr:rowOff>
    </xdr:from>
    <xdr:to>
      <xdr:col>26</xdr:col>
      <xdr:colOff>76200</xdr:colOff>
      <xdr:row>18</xdr:row>
      <xdr:rowOff>123825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A38AB4B-4F56-F764-4D6D-727E0B7A1E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76199</xdr:rowOff>
    </xdr:from>
    <xdr:to>
      <xdr:col>12</xdr:col>
      <xdr:colOff>180974</xdr:colOff>
      <xdr:row>20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D8EE3D0-C38B-EECA-75A5-C7F770251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53" TargetMode="External"/><Relationship Id="rId39" Type="http://schemas.openxmlformats.org/officeDocument/2006/relationships/hyperlink" Target="http://www.aavso.org/sites/default/files/jaavso/v36n2/186.pdf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aavso.org/sites/default/files/jaavso/v37n1/44.pdf" TargetMode="External"/><Relationship Id="rId47" Type="http://schemas.openxmlformats.org/officeDocument/2006/relationships/hyperlink" Target="http://www.bav-astro.de/sfs/BAVM_link.php?BAVMnr=225" TargetMode="External"/><Relationship Id="rId50" Type="http://schemas.openxmlformats.org/officeDocument/2006/relationships/hyperlink" Target="http://www.bav-astro.de/sfs/BAVM_link.php?BAVMnr=220" TargetMode="External"/><Relationship Id="rId55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konkoly.hu/cgi-bin/IBVS?5027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234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konkoly.hu/cgi-bin/IBVS?5493" TargetMode="External"/><Relationship Id="rId20" Type="http://schemas.openxmlformats.org/officeDocument/2006/relationships/hyperlink" Target="http://www.konkoly.hu/cgi-bin/IBVS?5592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aavso.org/sites/default/files/jaavso/v36n2/186.pdf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09" TargetMode="External"/><Relationship Id="rId53" Type="http://schemas.openxmlformats.org/officeDocument/2006/relationships/hyperlink" Target="http://www.konkoly.hu/cgi-bin/IBVS?6033" TargetMode="External"/><Relationship Id="rId5" Type="http://schemas.openxmlformats.org/officeDocument/2006/relationships/hyperlink" Target="http://www.konkoly.hu/cgi-bin/IBVS?4534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027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5707" TargetMode="External"/><Relationship Id="rId44" Type="http://schemas.openxmlformats.org/officeDocument/2006/relationships/hyperlink" Target="http://www.bav-astro.de/sfs/BAVM_link.php?BAVMnr=209" TargetMode="External"/><Relationship Id="rId52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4534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vsolj.cetus-net.org/no42.pdf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konkoly.hu/cgi-bin/IBVS?565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929" TargetMode="External"/><Relationship Id="rId48" Type="http://schemas.openxmlformats.org/officeDocument/2006/relationships/hyperlink" Target="http://www.bav-astro.de/sfs/BAVM_link.php?BAVMnr=225" TargetMode="External"/><Relationship Id="rId56" Type="http://schemas.openxmlformats.org/officeDocument/2006/relationships/hyperlink" Target="http://www.konkoly.hu/cgi-bin/IBVS?6029" TargetMode="External"/><Relationship Id="rId8" Type="http://schemas.openxmlformats.org/officeDocument/2006/relationships/hyperlink" Target="http://www.konkoly.hu/cgi-bin/IBVS?5263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39"/>
  <sheetViews>
    <sheetView tabSelected="1" workbookViewId="0">
      <pane xSplit="13" ySplit="22" topLeftCell="N524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26" customWidth="1"/>
    <col min="2" max="2" width="4.42578125" customWidth="1"/>
    <col min="3" max="3" width="11.85546875" style="8" customWidth="1"/>
    <col min="4" max="4" width="9.42578125" customWidth="1"/>
    <col min="5" max="5" width="11.28515625" customWidth="1"/>
    <col min="6" max="6" width="16.4257812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6.25" customHeight="1" thickBot="1" x14ac:dyDescent="0.25">
      <c r="A1" s="142" t="s">
        <v>244</v>
      </c>
      <c r="D1" s="141" t="s">
        <v>20</v>
      </c>
      <c r="E1" s="140"/>
      <c r="F1" s="48"/>
      <c r="AA1" s="32" t="s">
        <v>29</v>
      </c>
      <c r="AB1" s="33"/>
      <c r="AC1" s="33" t="s">
        <v>30</v>
      </c>
      <c r="AD1" s="33" t="s">
        <v>31</v>
      </c>
      <c r="AE1" s="34"/>
      <c r="AH1" t="s">
        <v>18</v>
      </c>
      <c r="AW1" s="35" t="s">
        <v>71</v>
      </c>
      <c r="AX1" s="36" t="s">
        <v>21</v>
      </c>
      <c r="AY1" s="3" t="s">
        <v>32</v>
      </c>
      <c r="AZ1" s="37" t="s">
        <v>33</v>
      </c>
      <c r="BA1" s="38" t="s">
        <v>34</v>
      </c>
      <c r="BB1" s="37" t="s">
        <v>35</v>
      </c>
      <c r="BC1" s="38" t="s">
        <v>36</v>
      </c>
      <c r="BD1" s="37" t="s">
        <v>37</v>
      </c>
      <c r="BE1" s="39" t="s">
        <v>38</v>
      </c>
      <c r="BF1" s="38" t="s">
        <v>39</v>
      </c>
      <c r="BG1" s="37" t="s">
        <v>40</v>
      </c>
      <c r="BH1" s="39" t="s">
        <v>41</v>
      </c>
      <c r="BI1" s="38" t="s">
        <v>42</v>
      </c>
      <c r="BJ1" s="37" t="s">
        <v>43</v>
      </c>
      <c r="BK1" s="39" t="s">
        <v>44</v>
      </c>
      <c r="BL1" s="38" t="s">
        <v>24</v>
      </c>
    </row>
    <row r="2" spans="1:64" s="110" customFormat="1" ht="12.95" customHeight="1" thickBot="1" x14ac:dyDescent="0.25">
      <c r="A2" s="110" t="s">
        <v>85</v>
      </c>
      <c r="B2" s="110" t="s">
        <v>165</v>
      </c>
      <c r="AA2" s="111" t="s">
        <v>8</v>
      </c>
      <c r="AB2" s="112">
        <f>C7</f>
        <v>33066.404000000002</v>
      </c>
      <c r="AC2" s="113" t="s">
        <v>9</v>
      </c>
      <c r="AD2" s="112">
        <f>C8</f>
        <v>0.32428679999999999</v>
      </c>
      <c r="AE2" s="114" t="s">
        <v>26</v>
      </c>
      <c r="AH2" s="115" t="s">
        <v>19</v>
      </c>
      <c r="AW2" s="110">
        <v>-40000</v>
      </c>
      <c r="AX2" s="110">
        <f t="shared" ref="AX2:AX65" si="0">AB$3+AB$4*AW2+AB$5*AW2^2+AZ2</f>
        <v>1.317044153206684E-2</v>
      </c>
      <c r="AY2" s="110">
        <f t="shared" ref="AY2:AY65" si="1">AB$3+AB$4*AW2+AB$5*AW2^2</f>
        <v>5.9233974782853319E-2</v>
      </c>
      <c r="AZ2" s="110">
        <f t="shared" ref="AZ2:AZ65" si="2">$AB$6*($AB$11/BA2*BB2+$AB$12)</f>
        <v>-4.6063533250786479E-2</v>
      </c>
      <c r="BA2" s="110">
        <f t="shared" ref="BA2:BA65" si="3">1+$AB$7*COS(BC2)</f>
        <v>2.8785229172193505E-3</v>
      </c>
      <c r="BB2" s="110">
        <f t="shared" ref="BB2:BB65" si="4">SIN(BC2+RADIANS($AB$9))</f>
        <v>-0.31313384533963889</v>
      </c>
      <c r="BC2" s="110">
        <f t="shared" ref="BC2:BC65" si="5">2*ATAN(BD2)</f>
        <v>3.1414567583676569</v>
      </c>
      <c r="BD2" s="110">
        <f t="shared" ref="BD2:BD65" si="6">SQRT((1+$AB$7)/(1-$AB$7))*TAN(BE2/2)</f>
        <v>14717.220852053544</v>
      </c>
      <c r="BE2" s="110">
        <f t="shared" ref="BE2:BK17" si="7">$BL2+$AB$7*SIN(BF2)</f>
        <v>3.138013158131201</v>
      </c>
      <c r="BF2" s="110">
        <f t="shared" si="7"/>
        <v>2.999810295573945</v>
      </c>
      <c r="BG2" s="110">
        <f t="shared" si="7"/>
        <v>3.1388866686342642</v>
      </c>
      <c r="BH2" s="110">
        <f t="shared" si="7"/>
        <v>2.9989253279280113</v>
      </c>
      <c r="BI2" s="110">
        <f t="shared" si="7"/>
        <v>3.1397741933257182</v>
      </c>
      <c r="BJ2" s="110">
        <f t="shared" si="7"/>
        <v>2.9980260470435187</v>
      </c>
      <c r="BK2" s="110">
        <f t="shared" si="7"/>
        <v>3.1406760711492478</v>
      </c>
      <c r="BL2" s="110">
        <f t="shared" ref="BL2:BL65" si="8">RADIANS($AB$9)+$AB$18*(AW2-AB$15)</f>
        <v>2.9971121031260659</v>
      </c>
    </row>
    <row r="3" spans="1:64" s="110" customFormat="1" ht="12.95" customHeight="1" thickBot="1" x14ac:dyDescent="0.25">
      <c r="AA3" s="116" t="s">
        <v>45</v>
      </c>
      <c r="AB3" s="117">
        <f t="shared" ref="AB3:AB10" si="9">AC3*AD3</f>
        <v>2.8528488234487805E-2</v>
      </c>
      <c r="AC3" s="118">
        <v>2.8528488234487805</v>
      </c>
      <c r="AD3" s="110">
        <v>0.01</v>
      </c>
      <c r="AE3" s="119"/>
      <c r="AF3" s="118">
        <v>2.8270443031781025</v>
      </c>
      <c r="AG3" s="118">
        <v>2.8582118638162579</v>
      </c>
      <c r="AW3" s="110">
        <v>-39000</v>
      </c>
      <c r="AX3" s="110">
        <f t="shared" si="0"/>
        <v>1.2829953098156481E-2</v>
      </c>
      <c r="AY3" s="110">
        <f t="shared" si="1"/>
        <v>5.8875883412543545E-2</v>
      </c>
      <c r="AZ3" s="110">
        <f t="shared" si="2"/>
        <v>-4.6045930314387064E-2</v>
      </c>
      <c r="BA3" s="110">
        <f t="shared" si="3"/>
        <v>2.8785162961312283E-3</v>
      </c>
      <c r="BB3" s="110">
        <f t="shared" si="4"/>
        <v>-0.31307318332216144</v>
      </c>
      <c r="BC3" s="110">
        <f t="shared" si="5"/>
        <v>3.1415206320156965</v>
      </c>
      <c r="BD3" s="110">
        <f t="shared" si="6"/>
        <v>27769.456919236767</v>
      </c>
      <c r="BE3" s="110">
        <f t="shared" si="7"/>
        <v>3.1396955957609078</v>
      </c>
      <c r="BF3" s="110">
        <f t="shared" si="7"/>
        <v>3.0395082033538561</v>
      </c>
      <c r="BG3" s="110">
        <f t="shared" si="7"/>
        <v>3.140162033897429</v>
      </c>
      <c r="BH3" s="110">
        <f t="shared" si="7"/>
        <v>3.0390379592733137</v>
      </c>
      <c r="BI3" s="110">
        <f t="shared" si="7"/>
        <v>3.1406336358306182</v>
      </c>
      <c r="BJ3" s="110">
        <f t="shared" si="7"/>
        <v>3.0385624861230953</v>
      </c>
      <c r="BK3" s="110">
        <f t="shared" si="7"/>
        <v>3.1411104817162068</v>
      </c>
      <c r="BL3" s="110">
        <f t="shared" si="8"/>
        <v>3.0380817022064872</v>
      </c>
    </row>
    <row r="4" spans="1:64" s="110" customFormat="1" ht="12.95" customHeight="1" thickTop="1" thickBot="1" x14ac:dyDescent="0.25">
      <c r="A4" s="120" t="s">
        <v>61</v>
      </c>
      <c r="C4" s="121">
        <v>33066.404000000002</v>
      </c>
      <c r="D4" s="78">
        <v>0.32428679999999999</v>
      </c>
      <c r="AA4" s="122" t="s">
        <v>46</v>
      </c>
      <c r="AB4" s="123">
        <f t="shared" si="9"/>
        <v>-1.1876841312982289E-6</v>
      </c>
      <c r="AC4" s="124">
        <v>-11.87684131298229</v>
      </c>
      <c r="AD4" s="125">
        <v>9.9999999999999995E-8</v>
      </c>
      <c r="AE4" s="119"/>
      <c r="AF4" s="124">
        <v>-11.881802591311843</v>
      </c>
      <c r="AG4" s="124">
        <v>-11.834432390844107</v>
      </c>
      <c r="AW4" s="110">
        <v>-38000</v>
      </c>
      <c r="AX4" s="110">
        <f t="shared" si="0"/>
        <v>1.2461642148881541E-2</v>
      </c>
      <c r="AY4" s="110">
        <f t="shared" si="1"/>
        <v>5.8496789693854315E-2</v>
      </c>
      <c r="AZ4" s="110">
        <f t="shared" si="2"/>
        <v>-4.6035147544972774E-2</v>
      </c>
      <c r="BA4" s="110">
        <f t="shared" si="3"/>
        <v>2.878514257169007E-3</v>
      </c>
      <c r="BB4" s="110">
        <f t="shared" si="4"/>
        <v>-0.31303624395448915</v>
      </c>
      <c r="BC4" s="110">
        <f t="shared" si="5"/>
        <v>3.141559526406311</v>
      </c>
      <c r="BD4" s="110">
        <f t="shared" si="6"/>
        <v>60373.378886338949</v>
      </c>
      <c r="BE4" s="110">
        <f t="shared" si="7"/>
        <v>3.1407200789703049</v>
      </c>
      <c r="BF4" s="110">
        <f t="shared" si="7"/>
        <v>3.0797063533927336</v>
      </c>
      <c r="BG4" s="110">
        <f t="shared" si="7"/>
        <v>3.1409357104169211</v>
      </c>
      <c r="BH4" s="110">
        <f t="shared" si="7"/>
        <v>3.0794896832211038</v>
      </c>
      <c r="BI4" s="110">
        <f t="shared" si="7"/>
        <v>3.1411530061101778</v>
      </c>
      <c r="BJ4" s="110">
        <f t="shared" si="7"/>
        <v>3.0792713378327514</v>
      </c>
      <c r="BK4" s="110">
        <f t="shared" si="7"/>
        <v>3.1413719818354942</v>
      </c>
      <c r="BL4" s="110">
        <f t="shared" si="8"/>
        <v>3.0790513012869085</v>
      </c>
    </row>
    <row r="5" spans="1:64" s="110" customFormat="1" ht="12.95" customHeight="1" thickTop="1" x14ac:dyDescent="0.2">
      <c r="A5" s="126" t="s">
        <v>216</v>
      </c>
      <c r="C5" s="108">
        <v>-9.5</v>
      </c>
      <c r="D5" s="110" t="s">
        <v>217</v>
      </c>
      <c r="AA5" s="122" t="s">
        <v>28</v>
      </c>
      <c r="AB5" s="123">
        <f t="shared" si="9"/>
        <v>-1.0501174189727275E-11</v>
      </c>
      <c r="AC5" s="124">
        <v>-1.0501174189727276</v>
      </c>
      <c r="AD5" s="110">
        <v>9.9999999999999994E-12</v>
      </c>
      <c r="AE5" s="119"/>
      <c r="AF5" s="124">
        <v>-1.0554024957244788</v>
      </c>
      <c r="AG5" s="124">
        <v>-1.0586524411973739</v>
      </c>
      <c r="AW5" s="110">
        <v>-37000</v>
      </c>
      <c r="AX5" s="110">
        <f t="shared" si="0"/>
        <v>1.2068093003671732E-2</v>
      </c>
      <c r="AY5" s="110">
        <f t="shared" si="1"/>
        <v>5.8096693626785628E-2</v>
      </c>
      <c r="AZ5" s="110">
        <f t="shared" si="2"/>
        <v>-4.6028600623113897E-2</v>
      </c>
      <c r="BA5" s="110">
        <f t="shared" si="3"/>
        <v>2.8785137559569351E-3</v>
      </c>
      <c r="BB5" s="110">
        <f t="shared" si="4"/>
        <v>-0.31301389580097194</v>
      </c>
      <c r="BC5" s="110">
        <f t="shared" si="5"/>
        <v>3.141583057097951</v>
      </c>
      <c r="BD5" s="110">
        <f t="shared" si="6"/>
        <v>208409.49305762714</v>
      </c>
      <c r="BE5" s="110">
        <f t="shared" si="7"/>
        <v>3.1413398806455377</v>
      </c>
      <c r="BF5" s="110">
        <f t="shared" si="7"/>
        <v>3.1202104999085627</v>
      </c>
      <c r="BG5" s="110">
        <f t="shared" si="7"/>
        <v>3.1414025067070086</v>
      </c>
      <c r="BH5" s="110">
        <f t="shared" si="7"/>
        <v>3.1201476786541953</v>
      </c>
      <c r="BI5" s="110">
        <f t="shared" si="7"/>
        <v>3.1414655093160513</v>
      </c>
      <c r="BJ5" s="110">
        <f t="shared" si="7"/>
        <v>3.1200844795932219</v>
      </c>
      <c r="BK5" s="110">
        <f t="shared" si="7"/>
        <v>3.1415288908218564</v>
      </c>
      <c r="BL5" s="110">
        <f t="shared" si="8"/>
        <v>3.1200209003673298</v>
      </c>
    </row>
    <row r="6" spans="1:64" s="110" customFormat="1" ht="12.95" customHeight="1" x14ac:dyDescent="0.2">
      <c r="A6" s="120" t="s">
        <v>62</v>
      </c>
      <c r="E6" s="152" t="s">
        <v>1602</v>
      </c>
      <c r="AA6" s="122" t="s">
        <v>47</v>
      </c>
      <c r="AB6" s="123">
        <f t="shared" si="9"/>
        <v>0.14704543904585682</v>
      </c>
      <c r="AC6" s="124">
        <v>14.70454390458568</v>
      </c>
      <c r="AD6" s="110">
        <v>0.01</v>
      </c>
      <c r="AE6" s="119" t="s">
        <v>26</v>
      </c>
      <c r="AF6" s="124">
        <v>14.700917661932479</v>
      </c>
      <c r="AG6" s="124">
        <v>14.724106547601071</v>
      </c>
      <c r="AW6" s="110">
        <v>-36000</v>
      </c>
      <c r="AX6" s="110">
        <f t="shared" si="0"/>
        <v>1.1652065807747455E-2</v>
      </c>
      <c r="AY6" s="110">
        <f t="shared" si="1"/>
        <v>5.7675595211337492E-2</v>
      </c>
      <c r="AZ6" s="110">
        <f t="shared" si="2"/>
        <v>-4.6023529403590037E-2</v>
      </c>
      <c r="BA6" s="110">
        <f t="shared" si="3"/>
        <v>2.8785137468032573E-3</v>
      </c>
      <c r="BB6" s="110">
        <f t="shared" si="4"/>
        <v>-0.31299662623565039</v>
      </c>
      <c r="BC6" s="110">
        <f t="shared" si="5"/>
        <v>-3.1415840668334005</v>
      </c>
      <c r="BD6" s="110">
        <f t="shared" si="6"/>
        <v>-232916.82080344079</v>
      </c>
      <c r="BE6" s="110">
        <f t="shared" si="7"/>
        <v>3.1418188299605903</v>
      </c>
      <c r="BF6" s="110">
        <f t="shared" si="7"/>
        <v>3.1608208531338819</v>
      </c>
      <c r="BG6" s="110">
        <f t="shared" si="7"/>
        <v>3.1417627896434439</v>
      </c>
      <c r="BH6" s="110">
        <f t="shared" si="7"/>
        <v>3.1608770656511669</v>
      </c>
      <c r="BI6" s="110">
        <f t="shared" si="7"/>
        <v>3.1417064148499692</v>
      </c>
      <c r="BJ6" s="110">
        <f t="shared" si="7"/>
        <v>3.1609336137340458</v>
      </c>
      <c r="BK6" s="110">
        <f t="shared" si="7"/>
        <v>3.141649703522543</v>
      </c>
      <c r="BL6" s="110">
        <f t="shared" si="8"/>
        <v>3.1609904994477511</v>
      </c>
    </row>
    <row r="7" spans="1:64" s="110" customFormat="1" ht="12.95" customHeight="1" x14ac:dyDescent="0.2">
      <c r="A7" s="110" t="s">
        <v>63</v>
      </c>
      <c r="C7" s="110">
        <v>33066.404000000002</v>
      </c>
      <c r="D7" s="110" t="s">
        <v>73</v>
      </c>
      <c r="E7" s="153">
        <v>52500.1633</v>
      </c>
      <c r="AA7" s="127" t="s">
        <v>53</v>
      </c>
      <c r="AB7" s="128">
        <f t="shared" si="9"/>
        <v>0.99712148628995678</v>
      </c>
      <c r="AC7" s="124">
        <v>0.99712148628995678</v>
      </c>
      <c r="AD7" s="110">
        <v>1</v>
      </c>
      <c r="AE7" s="119"/>
      <c r="AF7" s="124">
        <v>0.99707643402124735</v>
      </c>
      <c r="AG7" s="124">
        <v>0.99711557673298312</v>
      </c>
      <c r="AW7" s="110">
        <v>-35000</v>
      </c>
      <c r="AX7" s="110">
        <f t="shared" si="0"/>
        <v>1.1216392774298381E-2</v>
      </c>
      <c r="AY7" s="110">
        <f t="shared" si="1"/>
        <v>5.72334944475099E-2</v>
      </c>
      <c r="AZ7" s="110">
        <f t="shared" si="2"/>
        <v>-4.6017101673211519E-2</v>
      </c>
      <c r="BA7" s="110">
        <f t="shared" si="3"/>
        <v>2.8785142072460523E-3</v>
      </c>
      <c r="BB7" s="110">
        <f t="shared" si="4"/>
        <v>-0.31297478852369226</v>
      </c>
      <c r="BC7" s="110">
        <f t="shared" si="5"/>
        <v>-3.1415610739070652</v>
      </c>
      <c r="BD7" s="110">
        <f t="shared" si="6"/>
        <v>-63331.858558223765</v>
      </c>
      <c r="BE7" s="110">
        <f t="shared" si="7"/>
        <v>3.1424244668290262</v>
      </c>
      <c r="BF7" s="110">
        <f t="shared" si="7"/>
        <v>3.2013356872447072</v>
      </c>
      <c r="BG7" s="110">
        <f t="shared" si="7"/>
        <v>3.1422188674793343</v>
      </c>
      <c r="BH7" s="110">
        <f t="shared" si="7"/>
        <v>3.2015422499239286</v>
      </c>
      <c r="BI7" s="110">
        <f t="shared" si="7"/>
        <v>3.1420117084614594</v>
      </c>
      <c r="BJ7" s="110">
        <f t="shared" si="7"/>
        <v>3.2017503821693878</v>
      </c>
      <c r="BK7" s="110">
        <f t="shared" si="7"/>
        <v>3.1418029753642349</v>
      </c>
      <c r="BL7" s="110">
        <f t="shared" si="8"/>
        <v>3.201960098528172</v>
      </c>
    </row>
    <row r="8" spans="1:64" s="110" customFormat="1" ht="12.95" customHeight="1" x14ac:dyDescent="0.2">
      <c r="A8" s="110" t="s">
        <v>64</v>
      </c>
      <c r="C8" s="110">
        <v>0.32428679999999999</v>
      </c>
      <c r="D8" s="110" t="s">
        <v>73</v>
      </c>
      <c r="E8" s="154">
        <v>0.32428269999999998</v>
      </c>
      <c r="AA8" s="122" t="s">
        <v>10</v>
      </c>
      <c r="AB8" s="128">
        <f t="shared" si="9"/>
        <v>136.165308846767</v>
      </c>
      <c r="AC8" s="124">
        <v>13.616530884676701</v>
      </c>
      <c r="AD8" s="110">
        <v>10</v>
      </c>
      <c r="AE8" s="119" t="s">
        <v>27</v>
      </c>
      <c r="AF8" s="124">
        <v>13.614237508477633</v>
      </c>
      <c r="AG8" s="124">
        <v>13.540765519291051</v>
      </c>
      <c r="AW8" s="110">
        <v>-34000</v>
      </c>
      <c r="AX8" s="110">
        <f t="shared" si="0"/>
        <v>1.0763902700758408E-2</v>
      </c>
      <c r="AY8" s="110">
        <f t="shared" si="1"/>
        <v>5.6770391335302865E-2</v>
      </c>
      <c r="AZ8" s="110">
        <f t="shared" si="2"/>
        <v>-4.6006488634544457E-2</v>
      </c>
      <c r="BA8" s="110">
        <f t="shared" si="3"/>
        <v>2.8785161121684943E-3</v>
      </c>
      <c r="BB8" s="110">
        <f t="shared" si="4"/>
        <v>-0.31293885598156529</v>
      </c>
      <c r="BC8" s="110">
        <f t="shared" si="5"/>
        <v>-3.14152324091358</v>
      </c>
      <c r="BD8" s="110">
        <f t="shared" si="6"/>
        <v>-28813.180939065485</v>
      </c>
      <c r="BE8" s="110">
        <f t="shared" si="7"/>
        <v>3.1434209927408161</v>
      </c>
      <c r="BF8" s="110">
        <f t="shared" si="7"/>
        <v>3.2415550179246542</v>
      </c>
      <c r="BG8" s="110">
        <f t="shared" si="7"/>
        <v>3.1429713021680352</v>
      </c>
      <c r="BH8" s="110">
        <f t="shared" si="7"/>
        <v>3.2420082796595229</v>
      </c>
      <c r="BI8" s="110">
        <f t="shared" si="7"/>
        <v>3.1425167316413405</v>
      </c>
      <c r="BJ8" s="110">
        <f t="shared" si="7"/>
        <v>3.2424664811409616</v>
      </c>
      <c r="BK8" s="110">
        <f t="shared" si="7"/>
        <v>3.1420572072983051</v>
      </c>
      <c r="BL8" s="110">
        <f t="shared" si="8"/>
        <v>3.2429296976085933</v>
      </c>
    </row>
    <row r="9" spans="1:64" s="110" customFormat="1" ht="12.95" customHeight="1" x14ac:dyDescent="0.2">
      <c r="A9" s="129" t="s">
        <v>227</v>
      </c>
      <c r="C9" s="108">
        <v>368</v>
      </c>
      <c r="D9" s="109" t="str">
        <f>"F"&amp;C9</f>
        <v>F368</v>
      </c>
      <c r="E9" s="99" t="str">
        <f>"G"&amp;C9</f>
        <v>G368</v>
      </c>
      <c r="AA9" s="127" t="s">
        <v>1596</v>
      </c>
      <c r="AB9" s="128">
        <f t="shared" si="9"/>
        <v>161.75959378271142</v>
      </c>
      <c r="AC9" s="124">
        <v>16.175959378271141</v>
      </c>
      <c r="AD9" s="110">
        <v>10</v>
      </c>
      <c r="AE9" s="119" t="s">
        <v>58</v>
      </c>
      <c r="AF9" s="124">
        <v>16.202186969007879</v>
      </c>
      <c r="AG9" s="124">
        <v>16.192557134619253</v>
      </c>
      <c r="AW9" s="110">
        <v>-33000</v>
      </c>
      <c r="AX9" s="110">
        <f t="shared" si="0"/>
        <v>1.0297377939069582E-2</v>
      </c>
      <c r="AY9" s="110">
        <f t="shared" si="1"/>
        <v>5.628628587471636E-2</v>
      </c>
      <c r="AZ9" s="110">
        <f t="shared" si="2"/>
        <v>-4.5988907935646778E-2</v>
      </c>
      <c r="BA9" s="110">
        <f t="shared" si="3"/>
        <v>2.8785223613049249E-3</v>
      </c>
      <c r="BB9" s="110">
        <f t="shared" si="4"/>
        <v>-0.31287966919902505</v>
      </c>
      <c r="BC9" s="110">
        <f t="shared" si="5"/>
        <v>-3.141460924804496</v>
      </c>
      <c r="BD9" s="110">
        <f t="shared" si="6"/>
        <v>-15182.710389366326</v>
      </c>
      <c r="BE9" s="110">
        <f t="shared" si="7"/>
        <v>3.1450624048560827</v>
      </c>
      <c r="BF9" s="110">
        <f t="shared" si="7"/>
        <v>3.2812842172670531</v>
      </c>
      <c r="BG9" s="110">
        <f t="shared" si="7"/>
        <v>3.1442152852909038</v>
      </c>
      <c r="BH9" s="110">
        <f t="shared" si="7"/>
        <v>3.2821421912021851</v>
      </c>
      <c r="BI9" s="110">
        <f t="shared" si="7"/>
        <v>3.1433548324419909</v>
      </c>
      <c r="BJ9" s="110">
        <f t="shared" si="7"/>
        <v>3.2830137759002396</v>
      </c>
      <c r="BK9" s="110">
        <f t="shared" si="7"/>
        <v>3.1424807308375002</v>
      </c>
      <c r="BL9" s="110">
        <f t="shared" si="8"/>
        <v>3.2838992966890146</v>
      </c>
    </row>
    <row r="10" spans="1:64" s="110" customFormat="1" ht="12.95" customHeight="1" thickBot="1" x14ac:dyDescent="0.25">
      <c r="C10" s="130" t="s">
        <v>81</v>
      </c>
      <c r="D10" s="130" t="s">
        <v>82</v>
      </c>
      <c r="AA10" s="131" t="s">
        <v>55</v>
      </c>
      <c r="AB10" s="132">
        <f t="shared" si="9"/>
        <v>18718.661856857863</v>
      </c>
      <c r="AC10" s="133">
        <v>1.8718661856857863</v>
      </c>
      <c r="AD10" s="110">
        <v>10000</v>
      </c>
      <c r="AE10" s="119" t="s">
        <v>54</v>
      </c>
      <c r="AF10" s="133">
        <v>1.885931512413078</v>
      </c>
      <c r="AG10" s="133">
        <v>1.8920816088338452</v>
      </c>
      <c r="AW10" s="110">
        <v>-32000</v>
      </c>
      <c r="AX10" s="110">
        <f t="shared" si="0"/>
        <v>9.8195432939922334E-3</v>
      </c>
      <c r="AY10" s="110">
        <f t="shared" si="1"/>
        <v>5.5781178065750406E-2</v>
      </c>
      <c r="AZ10" s="110">
        <f t="shared" si="2"/>
        <v>-4.5961634771758172E-2</v>
      </c>
      <c r="BA10" s="110">
        <f t="shared" si="3"/>
        <v>2.8785395237078681E-3</v>
      </c>
      <c r="BB10" s="110">
        <f t="shared" si="4"/>
        <v>-0.31278866296303542</v>
      </c>
      <c r="BC10" s="110">
        <f t="shared" si="5"/>
        <v>-3.1413651093777455</v>
      </c>
      <c r="BD10" s="110">
        <f t="shared" si="6"/>
        <v>-8789.5006133990864</v>
      </c>
      <c r="BE10" s="110">
        <f t="shared" si="7"/>
        <v>3.1475861822404378</v>
      </c>
      <c r="BF10" s="110">
        <f t="shared" si="7"/>
        <v>3.3203374386654634</v>
      </c>
      <c r="BG10" s="110">
        <f t="shared" si="7"/>
        <v>3.1461372078535681</v>
      </c>
      <c r="BH10" s="110">
        <f t="shared" si="7"/>
        <v>3.3218143206325719</v>
      </c>
      <c r="BI10" s="110">
        <f t="shared" si="7"/>
        <v>3.1446560515372162</v>
      </c>
      <c r="BJ10" s="110">
        <f t="shared" si="7"/>
        <v>3.3233244152442425</v>
      </c>
      <c r="BK10" s="110">
        <f t="shared" si="7"/>
        <v>3.1431415933769902</v>
      </c>
      <c r="BL10" s="110">
        <f t="shared" si="8"/>
        <v>3.3248688957694359</v>
      </c>
    </row>
    <row r="11" spans="1:64" s="110" customFormat="1" ht="12.95" customHeight="1" x14ac:dyDescent="0.2">
      <c r="A11" s="110" t="s">
        <v>77</v>
      </c>
      <c r="C11" s="138">
        <f ca="1">INTERCEPT(INDIRECT($E$9):G989,INDIRECT($D$9):F989)</f>
        <v>7.7422485285343179E-2</v>
      </c>
      <c r="AA11" s="134" t="s">
        <v>11</v>
      </c>
      <c r="AB11" s="109">
        <f>1-AB7^2</f>
        <v>5.7487415789074792E-3</v>
      </c>
      <c r="AC11" s="109">
        <f>SUM(AE21:AE500)</f>
        <v>5.7388286261325317E-3</v>
      </c>
      <c r="AD11" s="134" t="s">
        <v>12</v>
      </c>
      <c r="AE11" s="119"/>
      <c r="AF11" s="110">
        <v>4.6892079695413039E-3</v>
      </c>
      <c r="AG11" s="110">
        <v>4.5193801058838294E-3</v>
      </c>
      <c r="AW11" s="110">
        <v>-31000</v>
      </c>
      <c r="AX11" s="110">
        <f t="shared" si="0"/>
        <v>9.3330819592303271E-3</v>
      </c>
      <c r="AY11" s="110">
        <f t="shared" si="1"/>
        <v>5.5255067908404988E-2</v>
      </c>
      <c r="AZ11" s="110">
        <f t="shared" si="2"/>
        <v>-4.5921985949174661E-2</v>
      </c>
      <c r="BA11" s="110">
        <f t="shared" si="3"/>
        <v>2.878580146120302E-3</v>
      </c>
      <c r="BB11" s="110">
        <f t="shared" si="4"/>
        <v>-0.31265806138584501</v>
      </c>
      <c r="BC11" s="110">
        <f t="shared" si="5"/>
        <v>-3.1412276114907356</v>
      </c>
      <c r="BD11" s="110">
        <f t="shared" si="6"/>
        <v>-5478.8200674776081</v>
      </c>
      <c r="BE11" s="110">
        <f t="shared" si="7"/>
        <v>3.1512078398774315</v>
      </c>
      <c r="BF11" s="110">
        <f t="shared" si="7"/>
        <v>3.3585407390600936</v>
      </c>
      <c r="BG11" s="110">
        <f t="shared" si="7"/>
        <v>3.1489115420528342</v>
      </c>
      <c r="BH11" s="110">
        <f t="shared" si="7"/>
        <v>3.3608995601676983</v>
      </c>
      <c r="BI11" s="110">
        <f t="shared" si="7"/>
        <v>3.146545866358438</v>
      </c>
      <c r="BJ11" s="110">
        <f t="shared" si="7"/>
        <v>3.3633309459490892</v>
      </c>
      <c r="BK11" s="110">
        <f t="shared" si="7"/>
        <v>3.1441074439922425</v>
      </c>
      <c r="BL11" s="110">
        <f t="shared" si="8"/>
        <v>3.3658384948498572</v>
      </c>
    </row>
    <row r="12" spans="1:64" s="110" customFormat="1" ht="12.95" customHeight="1" x14ac:dyDescent="0.2">
      <c r="A12" s="110" t="s">
        <v>78</v>
      </c>
      <c r="C12" s="138">
        <f ca="1">SLOPE(INDIRECT($E$9):G989,INDIRECT($D$9):F989)</f>
        <v>-3.0391712989335336E-6</v>
      </c>
      <c r="E12" s="143" t="s">
        <v>1600</v>
      </c>
      <c r="F12" s="144" t="s">
        <v>1601</v>
      </c>
      <c r="AA12" s="134" t="s">
        <v>49</v>
      </c>
      <c r="AB12" s="109">
        <f>AB7*SIN(RADIANS(AB9))</f>
        <v>0.31210379297743307</v>
      </c>
      <c r="AE12" s="119"/>
      <c r="AW12" s="110">
        <v>-30000</v>
      </c>
      <c r="AX12" s="110">
        <f t="shared" si="0"/>
        <v>8.8406702870262033E-3</v>
      </c>
      <c r="AY12" s="110">
        <f t="shared" si="1"/>
        <v>5.4707955402680121E-2</v>
      </c>
      <c r="AZ12" s="110">
        <f t="shared" si="2"/>
        <v>-4.5867285115653918E-2</v>
      </c>
      <c r="BA12" s="110">
        <f t="shared" si="3"/>
        <v>2.8786652982921712E-3</v>
      </c>
      <c r="BB12" s="110">
        <f t="shared" si="4"/>
        <v>-0.31248103256174681</v>
      </c>
      <c r="BC12" s="110">
        <f t="shared" si="5"/>
        <v>-3.1410412447372869</v>
      </c>
      <c r="BD12" s="110">
        <f t="shared" si="6"/>
        <v>-3627.0726163247041</v>
      </c>
      <c r="BE12" s="110">
        <f t="shared" si="7"/>
        <v>3.1561165854127733</v>
      </c>
      <c r="BF12" s="110">
        <f t="shared" si="7"/>
        <v>3.395734808430078</v>
      </c>
      <c r="BG12" s="110">
        <f t="shared" si="7"/>
        <v>3.1526981339853553</v>
      </c>
      <c r="BH12" s="110">
        <f t="shared" si="7"/>
        <v>3.3992785412237336</v>
      </c>
      <c r="BI12" s="110">
        <f t="shared" si="7"/>
        <v>3.1491440145525549</v>
      </c>
      <c r="BJ12" s="110">
        <f t="shared" si="7"/>
        <v>3.4029664273595235</v>
      </c>
      <c r="BK12" s="110">
        <f t="shared" si="7"/>
        <v>3.1454454199053861</v>
      </c>
      <c r="BL12" s="110">
        <f t="shared" si="8"/>
        <v>3.4068080939302785</v>
      </c>
    </row>
    <row r="13" spans="1:64" s="110" customFormat="1" ht="12.95" customHeight="1" x14ac:dyDescent="0.2">
      <c r="A13" s="110" t="s">
        <v>80</v>
      </c>
      <c r="C13" s="139" t="s">
        <v>75</v>
      </c>
      <c r="E13" s="145" t="s">
        <v>223</v>
      </c>
      <c r="F13" s="146">
        <v>1</v>
      </c>
      <c r="AA13" s="135" t="s">
        <v>13</v>
      </c>
      <c r="AB13" s="136">
        <f>AB6*86400*300000/149600000</f>
        <v>25.47739157799872</v>
      </c>
      <c r="AC13" s="110" t="s">
        <v>23</v>
      </c>
      <c r="AE13" s="119"/>
      <c r="AW13" s="110">
        <v>-29000</v>
      </c>
      <c r="AX13" s="110">
        <f t="shared" si="0"/>
        <v>8.3450213779424492E-3</v>
      </c>
      <c r="AY13" s="110">
        <f t="shared" si="1"/>
        <v>5.4139840548575804E-2</v>
      </c>
      <c r="AZ13" s="110">
        <f t="shared" si="2"/>
        <v>-4.5794819170633355E-2</v>
      </c>
      <c r="BA13" s="110">
        <f t="shared" si="3"/>
        <v>2.878827007020357E-3</v>
      </c>
      <c r="BB13" s="110">
        <f t="shared" si="4"/>
        <v>-0.3122517975009732</v>
      </c>
      <c r="BC13" s="110">
        <f t="shared" si="5"/>
        <v>-3.1407999349427804</v>
      </c>
      <c r="BD13" s="110">
        <f t="shared" si="6"/>
        <v>-2522.9631002153424</v>
      </c>
      <c r="BE13" s="110">
        <f t="shared" si="7"/>
        <v>3.1624722168205448</v>
      </c>
      <c r="BF13" s="110">
        <f t="shared" si="7"/>
        <v>3.4317772438675047</v>
      </c>
      <c r="BG13" s="110">
        <f t="shared" si="7"/>
        <v>3.1576399819388858</v>
      </c>
      <c r="BH13" s="110">
        <f t="shared" si="7"/>
        <v>3.4368387296560146</v>
      </c>
      <c r="BI13" s="110">
        <f t="shared" si="7"/>
        <v>3.1525634158684634</v>
      </c>
      <c r="BJ13" s="110">
        <f t="shared" si="7"/>
        <v>3.4421645466848356</v>
      </c>
      <c r="BK13" s="110">
        <f t="shared" si="7"/>
        <v>3.1472220338106061</v>
      </c>
      <c r="BL13" s="110">
        <f t="shared" si="8"/>
        <v>3.4477776930106998</v>
      </c>
    </row>
    <row r="14" spans="1:64" s="110" customFormat="1" ht="12.95" customHeight="1" x14ac:dyDescent="0.2">
      <c r="E14" s="145" t="s">
        <v>224</v>
      </c>
      <c r="F14" s="147">
        <f ca="1">NOW()+15018.5+$C$5/24</f>
        <v>60678.773058333332</v>
      </c>
      <c r="AA14" s="135" t="s">
        <v>50</v>
      </c>
      <c r="AB14" s="109">
        <f>2*AB5*365.24/C8</f>
        <v>-2.3654671488669848E-8</v>
      </c>
      <c r="AC14" s="110" t="s">
        <v>25</v>
      </c>
      <c r="AE14" s="119"/>
      <c r="AW14" s="110">
        <v>-28000</v>
      </c>
      <c r="AX14" s="110">
        <f t="shared" si="0"/>
        <v>7.8489273008298319E-3</v>
      </c>
      <c r="AY14" s="110">
        <f t="shared" si="1"/>
        <v>5.3550723346092025E-2</v>
      </c>
      <c r="AZ14" s="110">
        <f t="shared" si="2"/>
        <v>-4.5701796045262193E-2</v>
      </c>
      <c r="BA14" s="110">
        <f t="shared" si="3"/>
        <v>2.879110261383433E-3</v>
      </c>
      <c r="BB14" s="110">
        <f t="shared" si="4"/>
        <v>-0.31196569170283706</v>
      </c>
      <c r="BC14" s="110">
        <f t="shared" si="5"/>
        <v>-3.1404987856468947</v>
      </c>
      <c r="BD14" s="110">
        <f t="shared" si="6"/>
        <v>-1828.3740862498005</v>
      </c>
      <c r="BE14" s="110">
        <f t="shared" si="7"/>
        <v>3.1704032989844162</v>
      </c>
      <c r="BF14" s="110">
        <f t="shared" si="7"/>
        <v>3.4665443346626374</v>
      </c>
      <c r="BG14" s="110">
        <f t="shared" si="7"/>
        <v>3.1638615475288545</v>
      </c>
      <c r="BH14" s="110">
        <f t="shared" si="7"/>
        <v>3.4734754227508011</v>
      </c>
      <c r="BI14" s="110">
        <f t="shared" si="7"/>
        <v>3.1569092089832695</v>
      </c>
      <c r="BJ14" s="110">
        <f t="shared" si="7"/>
        <v>3.4808597359136892</v>
      </c>
      <c r="BK14" s="110">
        <f t="shared" si="7"/>
        <v>3.1495030622476659</v>
      </c>
      <c r="BL14" s="110">
        <f t="shared" si="8"/>
        <v>3.4887472920911211</v>
      </c>
    </row>
    <row r="15" spans="1:64" s="110" customFormat="1" ht="12.95" customHeight="1" x14ac:dyDescent="0.2">
      <c r="A15" s="120" t="s">
        <v>79</v>
      </c>
      <c r="C15" s="109">
        <f ca="1">(C7+C11)+(C8+C12)*INT(MAX(F21:F3530))</f>
        <v>60464.567807380583</v>
      </c>
      <c r="E15" s="145" t="s">
        <v>225</v>
      </c>
      <c r="F15" s="147">
        <f ca="1">ROUND(2*(F14-$C$7)/$C$8,0)/2+F13</f>
        <v>85149</v>
      </c>
      <c r="AA15" s="134" t="s">
        <v>14</v>
      </c>
      <c r="AB15" s="137">
        <f>(AB10-AB2)/AD2</f>
        <v>-44243.990637738381</v>
      </c>
      <c r="AC15" s="110" t="s">
        <v>56</v>
      </c>
      <c r="AE15" s="119"/>
      <c r="AW15" s="110">
        <v>-27000</v>
      </c>
      <c r="AX15" s="110">
        <f t="shared" si="0"/>
        <v>7.3552910197912727E-3</v>
      </c>
      <c r="AY15" s="110">
        <f t="shared" si="1"/>
        <v>5.2940603795228795E-2</v>
      </c>
      <c r="AZ15" s="110">
        <f t="shared" si="2"/>
        <v>-4.5585312775437523E-2</v>
      </c>
      <c r="BA15" s="110">
        <f t="shared" si="3"/>
        <v>2.8795743440600541E-3</v>
      </c>
      <c r="BB15" s="110">
        <f t="shared" si="4"/>
        <v>-0.31161918113315179</v>
      </c>
      <c r="BC15" s="110">
        <f t="shared" si="5"/>
        <v>-3.1401340953505414</v>
      </c>
      <c r="BD15" s="110">
        <f t="shared" si="6"/>
        <v>-1371.2168575870348</v>
      </c>
      <c r="BE15" s="110">
        <f t="shared" si="7"/>
        <v>3.1800065652599248</v>
      </c>
      <c r="BF15" s="110">
        <f t="shared" si="7"/>
        <v>3.4999323524521762</v>
      </c>
      <c r="BG15" s="110">
        <f t="shared" si="7"/>
        <v>3.1714676187848134</v>
      </c>
      <c r="BH15" s="110">
        <f t="shared" si="7"/>
        <v>3.5090926416028809</v>
      </c>
      <c r="BI15" s="110">
        <f t="shared" si="7"/>
        <v>3.1622779168300923</v>
      </c>
      <c r="BJ15" s="110">
        <f t="shared" si="7"/>
        <v>3.5189872916819542</v>
      </c>
      <c r="BK15" s="110">
        <f t="shared" si="7"/>
        <v>3.1523534352108995</v>
      </c>
      <c r="BL15" s="110">
        <f t="shared" si="8"/>
        <v>3.5297168911715424</v>
      </c>
    </row>
    <row r="16" spans="1:64" s="110" customFormat="1" ht="12.95" customHeight="1" x14ac:dyDescent="0.2">
      <c r="A16" s="120" t="s">
        <v>65</v>
      </c>
      <c r="C16" s="109">
        <f ca="1">+C8+C12</f>
        <v>0.32428376082870103</v>
      </c>
      <c r="E16" s="145" t="s">
        <v>226</v>
      </c>
      <c r="F16" s="147">
        <f ca="1">ROUND(2*(F14-$C$15)/$C$16,0)/2+F13</f>
        <v>661.5</v>
      </c>
      <c r="AA16" s="134" t="s">
        <v>15</v>
      </c>
      <c r="AB16" s="137">
        <f>365.24*AB8</f>
        <v>49733.017403193182</v>
      </c>
      <c r="AC16" s="110" t="s">
        <v>26</v>
      </c>
      <c r="AD16" s="109"/>
      <c r="AE16" s="119"/>
      <c r="AW16" s="110">
        <v>-26000</v>
      </c>
      <c r="AX16" s="110">
        <f t="shared" si="0"/>
        <v>6.8671414006458986E-3</v>
      </c>
      <c r="AY16" s="110">
        <f t="shared" si="1"/>
        <v>5.2309481895986117E-2</v>
      </c>
      <c r="AZ16" s="110">
        <f t="shared" si="2"/>
        <v>-4.5442340495340218E-2</v>
      </c>
      <c r="BA16" s="110">
        <f t="shared" si="3"/>
        <v>2.8802933412960252E-3</v>
      </c>
      <c r="BB16" s="110">
        <f t="shared" si="4"/>
        <v>-0.31120983723201812</v>
      </c>
      <c r="BC16" s="110">
        <f t="shared" si="5"/>
        <v>-3.1397033313489096</v>
      </c>
      <c r="BD16" s="110">
        <f t="shared" si="6"/>
        <v>-1058.580353207263</v>
      </c>
      <c r="BE16" s="110">
        <f t="shared" si="7"/>
        <v>3.191347415409207</v>
      </c>
      <c r="BF16" s="110">
        <f t="shared" si="7"/>
        <v>3.5318583641325043</v>
      </c>
      <c r="BG16" s="110">
        <f t="shared" si="7"/>
        <v>3.1805427174802219</v>
      </c>
      <c r="BH16" s="110">
        <f t="shared" si="7"/>
        <v>3.5436039162067643</v>
      </c>
      <c r="BI16" s="110">
        <f t="shared" si="7"/>
        <v>3.1687567507998469</v>
      </c>
      <c r="BJ16" s="110">
        <f t="shared" si="7"/>
        <v>3.5564834998964039</v>
      </c>
      <c r="BK16" s="110">
        <f t="shared" si="7"/>
        <v>3.1558371271789341</v>
      </c>
      <c r="BL16" s="110">
        <f t="shared" si="8"/>
        <v>3.5706864902519637</v>
      </c>
    </row>
    <row r="17" spans="1:64" s="68" customFormat="1" ht="12.95" customHeight="1" thickBot="1" x14ac:dyDescent="0.35">
      <c r="A17" s="12" t="s">
        <v>207</v>
      </c>
      <c r="B17" s="71"/>
      <c r="C17" s="76">
        <f>COUNT(C21:C2188)</f>
        <v>519</v>
      </c>
      <c r="E17" s="148" t="s">
        <v>1598</v>
      </c>
      <c r="F17" s="149">
        <f ca="1">+$C$15+$C$16*$F$16-15018.5-$C$5/24</f>
        <v>45660.977348502107</v>
      </c>
      <c r="G17" s="69"/>
      <c r="AA17" s="75" t="s">
        <v>16</v>
      </c>
      <c r="AB17" s="41">
        <f>AB13^3/AB8^2</f>
        <v>0.89193238992345447</v>
      </c>
      <c r="AE17" s="70"/>
      <c r="AW17" s="68">
        <v>-25000</v>
      </c>
      <c r="AX17" s="68">
        <f t="shared" si="0"/>
        <v>6.3876274765985938E-3</v>
      </c>
      <c r="AY17" s="68">
        <f t="shared" si="1"/>
        <v>5.1657357648363988E-2</v>
      </c>
      <c r="AZ17" s="68">
        <f t="shared" si="2"/>
        <v>-4.5269730171765395E-2</v>
      </c>
      <c r="BA17" s="68">
        <f t="shared" si="3"/>
        <v>2.881355788458162E-3</v>
      </c>
      <c r="BB17" s="68">
        <f t="shared" si="4"/>
        <v>-0.31073627767473355</v>
      </c>
      <c r="BC17" s="68">
        <f t="shared" si="5"/>
        <v>-3.1392050672153586</v>
      </c>
      <c r="BD17" s="68">
        <f t="shared" si="6"/>
        <v>-837.66563225544883</v>
      </c>
      <c r="BE17" s="68">
        <f t="shared" si="7"/>
        <v>3.2044613291601829</v>
      </c>
      <c r="BF17" s="68">
        <f t="shared" si="7"/>
        <v>3.5622606033201403</v>
      </c>
      <c r="BG17" s="68">
        <f t="shared" si="7"/>
        <v>3.1911510193115431</v>
      </c>
      <c r="BH17" s="68">
        <f t="shared" si="7"/>
        <v>3.5769329636160605</v>
      </c>
      <c r="BI17" s="68">
        <f t="shared" si="7"/>
        <v>3.1764230608735646</v>
      </c>
      <c r="BJ17" s="68">
        <f t="shared" si="7"/>
        <v>3.5932857674188474</v>
      </c>
      <c r="BK17" s="68">
        <f t="shared" si="7"/>
        <v>3.1600170497480344</v>
      </c>
      <c r="BL17" s="68">
        <f t="shared" si="8"/>
        <v>3.611656089332385</v>
      </c>
    </row>
    <row r="18" spans="1:64" s="68" customFormat="1" ht="12.95" customHeight="1" thickTop="1" thickBot="1" x14ac:dyDescent="0.35">
      <c r="A18" s="13" t="s">
        <v>66</v>
      </c>
      <c r="B18" s="71"/>
      <c r="C18" s="77">
        <f ca="1">+C15</f>
        <v>60464.567807380583</v>
      </c>
      <c r="D18" s="78">
        <f ca="1">+C16</f>
        <v>0.32428376082870103</v>
      </c>
      <c r="E18" s="151" t="s">
        <v>1599</v>
      </c>
      <c r="F18" s="150">
        <f ca="1">+($C$15+$C$16*$F$16)-($C$16/2)-15018.5-$C$5/24</f>
        <v>45660.815206621694</v>
      </c>
      <c r="G18" s="69"/>
      <c r="AA18" s="79" t="s">
        <v>17</v>
      </c>
      <c r="AB18" s="42">
        <f>2*PI()/(AB8*365.2422)*AD2</f>
        <v>4.0969599080421264E-5</v>
      </c>
      <c r="AC18" s="80" t="s">
        <v>48</v>
      </c>
      <c r="AD18" s="80"/>
      <c r="AE18" s="81"/>
      <c r="AW18" s="68">
        <v>-24000</v>
      </c>
      <c r="AX18" s="68">
        <f t="shared" si="0"/>
        <v>5.9199909756787253E-3</v>
      </c>
      <c r="AY18" s="68">
        <f t="shared" si="1"/>
        <v>5.098423105236239E-2</v>
      </c>
      <c r="AZ18" s="68">
        <f t="shared" si="2"/>
        <v>-4.5064240076683665E-2</v>
      </c>
      <c r="BA18" s="68">
        <f t="shared" si="3"/>
        <v>2.8828635025698324E-3</v>
      </c>
      <c r="BB18" s="68">
        <f t="shared" si="4"/>
        <v>-0.31019808084328027</v>
      </c>
      <c r="BC18" s="68">
        <f t="shared" si="5"/>
        <v>-3.1386388923328714</v>
      </c>
      <c r="BD18" s="68">
        <f t="shared" si="6"/>
        <v>-677.10230175015477</v>
      </c>
      <c r="BE18" s="68">
        <f t="shared" ref="BE18:BK33" si="10">$BL18+$AB$7*SIN(BF18)</f>
        <v>3.2193559865024088</v>
      </c>
      <c r="BF18" s="68">
        <f t="shared" si="10"/>
        <v>3.5910984480387467</v>
      </c>
      <c r="BG18" s="68">
        <f t="shared" si="10"/>
        <v>3.2033367362557037</v>
      </c>
      <c r="BH18" s="68">
        <f t="shared" si="10"/>
        <v>3.6090142616816592</v>
      </c>
      <c r="BI18" s="68">
        <f t="shared" si="10"/>
        <v>3.185343935407901</v>
      </c>
      <c r="BJ18" s="68">
        <f t="shared" si="10"/>
        <v>3.6293327636343675</v>
      </c>
      <c r="BK18" s="68">
        <f t="shared" si="10"/>
        <v>3.1649549460492516</v>
      </c>
      <c r="BL18" s="68">
        <f t="shared" si="8"/>
        <v>3.6526256884128063</v>
      </c>
    </row>
    <row r="19" spans="1:64" s="68" customFormat="1" ht="12.95" customHeight="1" thickTop="1" x14ac:dyDescent="0.2">
      <c r="C19" s="69"/>
      <c r="G19" s="69"/>
      <c r="AA19" s="43"/>
      <c r="AC19" s="43"/>
      <c r="AW19" s="68">
        <v>-23000</v>
      </c>
      <c r="AX19" s="68">
        <f t="shared" si="0"/>
        <v>5.4675185636862966E-3</v>
      </c>
      <c r="AY19" s="68">
        <f t="shared" si="1"/>
        <v>5.0290102107981342E-2</v>
      </c>
      <c r="AZ19" s="68">
        <f t="shared" si="2"/>
        <v>-4.4822583544295046E-2</v>
      </c>
      <c r="BA19" s="68">
        <f t="shared" si="3"/>
        <v>2.8849297258466411E-3</v>
      </c>
      <c r="BB19" s="68">
        <f t="shared" si="4"/>
        <v>-0.30959568235883661</v>
      </c>
      <c r="BC19" s="68">
        <f t="shared" si="5"/>
        <v>-3.138005302308136</v>
      </c>
      <c r="BD19" s="68">
        <f t="shared" si="6"/>
        <v>-557.51380283767855</v>
      </c>
      <c r="BE19" s="68">
        <f t="shared" si="10"/>
        <v>3.2360138799202729</v>
      </c>
      <c r="BF19" s="68">
        <f t="shared" si="10"/>
        <v>3.6183520582908102</v>
      </c>
      <c r="BG19" s="68">
        <f t="shared" si="10"/>
        <v>3.2171248963088428</v>
      </c>
      <c r="BH19" s="68">
        <f t="shared" si="10"/>
        <v>3.639793522075804</v>
      </c>
      <c r="BI19" s="68">
        <f t="shared" si="10"/>
        <v>3.1955759510414241</v>
      </c>
      <c r="BJ19" s="68">
        <f t="shared" si="10"/>
        <v>3.664564575246577</v>
      </c>
      <c r="BK19" s="68">
        <f t="shared" si="10"/>
        <v>3.1707112871265748</v>
      </c>
      <c r="BL19" s="68">
        <f t="shared" si="8"/>
        <v>3.6935952874932276</v>
      </c>
    </row>
    <row r="20" spans="1:64" s="68" customFormat="1" ht="12.95" customHeight="1" thickBot="1" x14ac:dyDescent="0.25">
      <c r="A20" s="73" t="s">
        <v>67</v>
      </c>
      <c r="B20" s="97" t="s">
        <v>68</v>
      </c>
      <c r="C20" s="72" t="s">
        <v>69</v>
      </c>
      <c r="D20" s="73" t="s">
        <v>74</v>
      </c>
      <c r="E20" s="73" t="s">
        <v>70</v>
      </c>
      <c r="F20" s="73" t="s">
        <v>71</v>
      </c>
      <c r="G20" s="72" t="s">
        <v>72</v>
      </c>
      <c r="H20" s="4" t="s">
        <v>252</v>
      </c>
      <c r="I20" s="4" t="s">
        <v>255</v>
      </c>
      <c r="J20" s="4" t="s">
        <v>249</v>
      </c>
      <c r="K20" s="4" t="s">
        <v>247</v>
      </c>
      <c r="L20" s="4" t="s">
        <v>1566</v>
      </c>
      <c r="M20" s="4" t="s">
        <v>1567</v>
      </c>
      <c r="N20" s="4" t="s">
        <v>160</v>
      </c>
      <c r="O20" s="4" t="s">
        <v>84</v>
      </c>
      <c r="P20" s="4" t="s">
        <v>83</v>
      </c>
      <c r="Q20" s="73" t="s">
        <v>76</v>
      </c>
      <c r="R20" s="4" t="s">
        <v>1569</v>
      </c>
      <c r="S20" s="4" t="s">
        <v>1568</v>
      </c>
      <c r="T20" s="4" t="s">
        <v>1570</v>
      </c>
      <c r="Z20" s="73" t="s">
        <v>71</v>
      </c>
      <c r="AA20" s="4" t="s">
        <v>57</v>
      </c>
      <c r="AB20" s="4" t="s">
        <v>59</v>
      </c>
      <c r="AC20" s="4" t="s">
        <v>60</v>
      </c>
      <c r="AD20" s="4" t="s">
        <v>51</v>
      </c>
      <c r="AE20" s="4" t="s">
        <v>1570</v>
      </c>
      <c r="AF20" s="4" t="s">
        <v>22</v>
      </c>
      <c r="AG20" s="38"/>
      <c r="AH20" s="4" t="s">
        <v>33</v>
      </c>
      <c r="AI20" s="4" t="s">
        <v>34</v>
      </c>
      <c r="AJ20" s="4" t="s">
        <v>35</v>
      </c>
      <c r="AK20" s="4" t="s">
        <v>52</v>
      </c>
      <c r="AL20" s="4" t="s">
        <v>36</v>
      </c>
      <c r="AM20" s="4" t="s">
        <v>37</v>
      </c>
      <c r="AN20" s="73" t="s">
        <v>38</v>
      </c>
      <c r="AO20" s="73" t="s">
        <v>39</v>
      </c>
      <c r="AP20" s="73" t="s">
        <v>40</v>
      </c>
      <c r="AQ20" s="73" t="s">
        <v>41</v>
      </c>
      <c r="AR20" s="73" t="s">
        <v>42</v>
      </c>
      <c r="AS20" s="73" t="s">
        <v>43</v>
      </c>
      <c r="AT20" s="73" t="s">
        <v>44</v>
      </c>
      <c r="AU20" s="73" t="s">
        <v>24</v>
      </c>
      <c r="AV20" s="44"/>
      <c r="AW20" s="68">
        <v>-22000</v>
      </c>
      <c r="AX20" s="68">
        <f t="shared" si="0"/>
        <v>5.0334771038178169E-3</v>
      </c>
      <c r="AY20" s="68">
        <f t="shared" si="1"/>
        <v>4.9574970815220838E-2</v>
      </c>
      <c r="AZ20" s="68">
        <f t="shared" si="2"/>
        <v>-4.4541493711403021E-2</v>
      </c>
      <c r="BA20" s="68">
        <f t="shared" si="3"/>
        <v>2.887676749167345E-3</v>
      </c>
      <c r="BB20" s="68">
        <f t="shared" si="4"/>
        <v>-0.30893026169038557</v>
      </c>
      <c r="BC20" s="68">
        <f t="shared" si="5"/>
        <v>-3.1373055787653881</v>
      </c>
      <c r="BD20" s="68">
        <f t="shared" si="6"/>
        <v>-466.51785162347414</v>
      </c>
      <c r="BE20" s="68">
        <f t="shared" si="10"/>
        <v>3.2543952160733123</v>
      </c>
      <c r="BF20" s="68">
        <f t="shared" si="10"/>
        <v>3.6440217281420662</v>
      </c>
      <c r="BG20" s="68">
        <f t="shared" si="10"/>
        <v>3.2325224470447589</v>
      </c>
      <c r="BH20" s="68">
        <f t="shared" si="10"/>
        <v>3.6692280665777774</v>
      </c>
      <c r="BI20" s="68">
        <f t="shared" si="10"/>
        <v>3.2071650700932066</v>
      </c>
      <c r="BJ20" s="68">
        <f t="shared" si="10"/>
        <v>3.6989228781440087</v>
      </c>
      <c r="BK20" s="68">
        <f t="shared" si="10"/>
        <v>3.1773451704499953</v>
      </c>
      <c r="BL20" s="68">
        <f t="shared" si="8"/>
        <v>3.7345648865736485</v>
      </c>
    </row>
    <row r="21" spans="1:64" s="68" customFormat="1" ht="12.95" customHeight="1" x14ac:dyDescent="0.2">
      <c r="A21" s="68" t="s">
        <v>167</v>
      </c>
      <c r="B21" s="98"/>
      <c r="C21" s="69">
        <v>24609.331999999999</v>
      </c>
      <c r="D21" s="69"/>
      <c r="E21" s="68">
        <f t="shared" ref="E21:E84" si="11">+(C21-C$7)/C$8</f>
        <v>-26078.989339066542</v>
      </c>
      <c r="F21" s="51">
        <f t="shared" ref="F21:F84" si="12">ROUND(2*E21,0)/2</f>
        <v>-26079</v>
      </c>
      <c r="G21" s="69">
        <f t="shared" ref="G21:G84" si="13">+C21-(C$7+F21*C$8)</f>
        <v>3.457199996773852E-3</v>
      </c>
      <c r="H21" s="68">
        <f t="shared" ref="H21:H52" si="14">G21</f>
        <v>3.457199996773852E-3</v>
      </c>
      <c r="Q21" s="82">
        <f t="shared" ref="Q21:Q84" si="15">+C21-15018.5</f>
        <v>9590.8319999999985</v>
      </c>
      <c r="R21" s="68">
        <f t="shared" ref="R21:R84" si="16">+(P21-G21)^2</f>
        <v>1.1952231817693122E-5</v>
      </c>
      <c r="S21" s="74">
        <v>0.2</v>
      </c>
      <c r="Z21" s="68">
        <f t="shared" ref="Z21:Z84" si="17">F21</f>
        <v>-26079</v>
      </c>
      <c r="AA21" s="68">
        <f t="shared" ref="AA21:AA84" si="18">AB$3+AB$4*Z21+AB$5*Z21^2+AH21</f>
        <v>6.9054329432565245E-3</v>
      </c>
      <c r="AB21" s="68">
        <f t="shared" ref="AB21:AB84" si="19">IF(S21&lt;&gt;0,G21-AH21, -9999)</f>
        <v>4.8911871634476481E-2</v>
      </c>
      <c r="AC21" s="68">
        <f t="shared" ref="AC21:AC84" si="20">+G21-P21</f>
        <v>3.457199996773852E-3</v>
      </c>
      <c r="AD21" s="68">
        <f t="shared" ref="AD21:AD84" si="21">IF(S21&lt;&gt;0,G21-AA21, -9999)</f>
        <v>-3.4482329464826725E-3</v>
      </c>
      <c r="AE21" s="68">
        <f t="shared" ref="AE21:AE84" si="22">+(G21-AA21)^2*S21</f>
        <v>2.3780620906417148E-6</v>
      </c>
      <c r="AF21" s="68">
        <f t="shared" ref="AF21:AF84" si="23">IF(S21&lt;&gt;0,G21-P21, -9999)</f>
        <v>3.457199996773852E-3</v>
      </c>
      <c r="AG21" s="74"/>
      <c r="AH21" s="68">
        <f t="shared" ref="AH21:AH84" si="24">$AB$6*($AB$11/AI21*AJ21+$AB$12)</f>
        <v>-4.5454671637702629E-2</v>
      </c>
      <c r="AI21" s="68">
        <f t="shared" ref="AI21:AI84" si="25">1+$AB$7*COS(AL21)</f>
        <v>2.8802252918899152E-3</v>
      </c>
      <c r="AJ21" s="68">
        <f t="shared" ref="AJ21:AJ84" si="26">SIN(AL21+RADIANS($AB$9))</f>
        <v>-0.31124449973451784</v>
      </c>
      <c r="AK21" s="68">
        <f t="shared" ref="AK21:AK84" si="27">$AB$7*SIN(AL21)</f>
        <v>-1.8475137726960056E-3</v>
      </c>
      <c r="AL21" s="68">
        <f t="shared" ref="AL21:AL84" si="28">2*ATAN(AM21)</f>
        <v>-3.139739805310823</v>
      </c>
      <c r="AM21" s="68">
        <f t="shared" ref="AM21:AM84" si="29">SQRT((1+$AB$7)/(1-$AB$7))*TAN(AN21/2)</f>
        <v>-1079.4188874098743</v>
      </c>
      <c r="AN21" s="68">
        <f t="shared" ref="AN21:AT30" si="30">$AU21+$AB$7*SIN(AO21)</f>
        <v>3.1903872683411487</v>
      </c>
      <c r="AO21" s="68">
        <f t="shared" si="30"/>
        <v>3.5293909684988982</v>
      </c>
      <c r="AP21" s="68">
        <f t="shared" si="30"/>
        <v>3.1797707202338836</v>
      </c>
      <c r="AQ21" s="68">
        <f t="shared" si="30"/>
        <v>3.5409196024738607</v>
      </c>
      <c r="AR21" s="68">
        <f t="shared" si="30"/>
        <v>3.168202671586474</v>
      </c>
      <c r="AS21" s="68">
        <f t="shared" si="30"/>
        <v>3.5535457332121316</v>
      </c>
      <c r="AT21" s="68">
        <f t="shared" si="30"/>
        <v>3.1555374030897179</v>
      </c>
      <c r="AU21" s="68">
        <f t="shared" ref="AU21:AU84" si="31">RADIANS($AB$9)+$AB$18*(F21-AB$15)</f>
        <v>3.5674498919246105</v>
      </c>
      <c r="AW21" s="68">
        <v>-21000</v>
      </c>
      <c r="AX21" s="68">
        <f t="shared" si="0"/>
        <v>4.6210363968601648E-3</v>
      </c>
      <c r="AY21" s="68">
        <f t="shared" si="1"/>
        <v>4.8838837174080885E-2</v>
      </c>
      <c r="AZ21" s="68">
        <f t="shared" si="2"/>
        <v>-4.421780077722072E-2</v>
      </c>
      <c r="BA21" s="68">
        <f t="shared" si="3"/>
        <v>2.8912332013901754E-3</v>
      </c>
      <c r="BB21" s="68">
        <f t="shared" si="4"/>
        <v>-0.30820362596258327</v>
      </c>
      <c r="BC21" s="68">
        <f t="shared" si="5"/>
        <v>-3.136541666083704</v>
      </c>
      <c r="BD21" s="68">
        <f t="shared" si="6"/>
        <v>-395.96133340421056</v>
      </c>
      <c r="BE21" s="68">
        <f t="shared" si="10"/>
        <v>3.2744409298313717</v>
      </c>
      <c r="BF21" s="68">
        <f t="shared" si="10"/>
        <v>3.6681270041719949</v>
      </c>
      <c r="BG21" s="68">
        <f t="shared" si="10"/>
        <v>3.2495196057870204</v>
      </c>
      <c r="BH21" s="68">
        <f t="shared" si="10"/>
        <v>3.6972871100801408</v>
      </c>
      <c r="BI21" s="68">
        <f t="shared" si="10"/>
        <v>3.2201466799486402</v>
      </c>
      <c r="BJ21" s="68">
        <f t="shared" si="10"/>
        <v>3.7323511306455961</v>
      </c>
      <c r="BK21" s="68">
        <f t="shared" si="10"/>
        <v>3.1849142207338001</v>
      </c>
      <c r="BL21" s="68">
        <f t="shared" si="8"/>
        <v>3.7755344856540698</v>
      </c>
    </row>
    <row r="22" spans="1:64" s="68" customFormat="1" ht="12.95" customHeight="1" x14ac:dyDescent="0.2">
      <c r="A22" s="68" t="s">
        <v>168</v>
      </c>
      <c r="B22" s="98"/>
      <c r="C22" s="69">
        <v>24609.337</v>
      </c>
      <c r="D22" s="69"/>
      <c r="E22" s="68">
        <f t="shared" si="11"/>
        <v>-26078.973920615957</v>
      </c>
      <c r="F22" s="51">
        <f t="shared" si="12"/>
        <v>-26079</v>
      </c>
      <c r="G22" s="69">
        <f t="shared" si="13"/>
        <v>8.4571999977924861E-3</v>
      </c>
      <c r="H22" s="68">
        <f t="shared" si="14"/>
        <v>8.4571999977924861E-3</v>
      </c>
      <c r="Q22" s="82">
        <f t="shared" si="15"/>
        <v>9590.8369999999995</v>
      </c>
      <c r="R22" s="68">
        <f t="shared" si="16"/>
        <v>7.1524231802661228E-5</v>
      </c>
      <c r="S22" s="74">
        <v>0.2</v>
      </c>
      <c r="Z22" s="68">
        <f t="shared" si="17"/>
        <v>-26079</v>
      </c>
      <c r="AA22" s="68">
        <f t="shared" si="18"/>
        <v>6.9054329432565245E-3</v>
      </c>
      <c r="AB22" s="68">
        <f t="shared" si="19"/>
        <v>5.3911871635495115E-2</v>
      </c>
      <c r="AC22" s="68">
        <f t="shared" si="20"/>
        <v>8.4571999977924861E-3</v>
      </c>
      <c r="AD22" s="68">
        <f t="shared" si="21"/>
        <v>1.5517670545359616E-3</v>
      </c>
      <c r="AE22" s="68">
        <f t="shared" si="22"/>
        <v>4.8159619830864276E-7</v>
      </c>
      <c r="AF22" s="68">
        <f t="shared" si="23"/>
        <v>8.4571999977924861E-3</v>
      </c>
      <c r="AG22" s="74"/>
      <c r="AH22" s="68">
        <f t="shared" si="24"/>
        <v>-4.5454671637702629E-2</v>
      </c>
      <c r="AI22" s="68">
        <f t="shared" si="25"/>
        <v>2.8802252918899152E-3</v>
      </c>
      <c r="AJ22" s="68">
        <f t="shared" si="26"/>
        <v>-0.31124449973451784</v>
      </c>
      <c r="AK22" s="68">
        <f t="shared" si="27"/>
        <v>-1.8475137726960056E-3</v>
      </c>
      <c r="AL22" s="68">
        <f t="shared" si="28"/>
        <v>-3.139739805310823</v>
      </c>
      <c r="AM22" s="68">
        <f t="shared" si="29"/>
        <v>-1079.4188874098743</v>
      </c>
      <c r="AN22" s="68">
        <f t="shared" si="30"/>
        <v>3.1903872683411487</v>
      </c>
      <c r="AO22" s="68">
        <f t="shared" si="30"/>
        <v>3.5293909684988982</v>
      </c>
      <c r="AP22" s="68">
        <f t="shared" si="30"/>
        <v>3.1797707202338836</v>
      </c>
      <c r="AQ22" s="68">
        <f t="shared" si="30"/>
        <v>3.5409196024738607</v>
      </c>
      <c r="AR22" s="68">
        <f t="shared" si="30"/>
        <v>3.168202671586474</v>
      </c>
      <c r="AS22" s="68">
        <f t="shared" si="30"/>
        <v>3.5535457332121316</v>
      </c>
      <c r="AT22" s="68">
        <f t="shared" si="30"/>
        <v>3.1555374030897179</v>
      </c>
      <c r="AU22" s="68">
        <f t="shared" si="31"/>
        <v>3.5674498919246105</v>
      </c>
      <c r="AW22" s="68">
        <v>-20000</v>
      </c>
      <c r="AX22" s="68">
        <f t="shared" si="0"/>
        <v>4.2331843881679918E-3</v>
      </c>
      <c r="AY22" s="68">
        <f t="shared" si="1"/>
        <v>4.8081701184561468E-2</v>
      </c>
      <c r="AZ22" s="68">
        <f t="shared" si="2"/>
        <v>-4.3848516796393476E-2</v>
      </c>
      <c r="BA22" s="68">
        <f t="shared" si="3"/>
        <v>2.8957311836698141E-3</v>
      </c>
      <c r="BB22" s="68">
        <f t="shared" si="4"/>
        <v>-0.30741809683207721</v>
      </c>
      <c r="BC22" s="68">
        <f t="shared" si="5"/>
        <v>-3.1357160513186915</v>
      </c>
      <c r="BD22" s="68">
        <f t="shared" si="6"/>
        <v>-340.33173456186142</v>
      </c>
      <c r="BE22" s="68">
        <f t="shared" si="10"/>
        <v>3.2960756667836599</v>
      </c>
      <c r="BF22" s="68">
        <f t="shared" si="10"/>
        <v>3.6907056169667953</v>
      </c>
      <c r="BG22" s="68">
        <f t="shared" si="10"/>
        <v>3.2680913800821316</v>
      </c>
      <c r="BH22" s="68">
        <f t="shared" si="10"/>
        <v>3.7239519527038425</v>
      </c>
      <c r="BI22" s="68">
        <f t="shared" si="10"/>
        <v>3.2345457663095023</v>
      </c>
      <c r="BJ22" s="68">
        <f t="shared" si="10"/>
        <v>3.7647947928394956</v>
      </c>
      <c r="BK22" s="68">
        <f t="shared" si="10"/>
        <v>3.1934744932265566</v>
      </c>
      <c r="BL22" s="68">
        <f t="shared" si="8"/>
        <v>3.8165040847344911</v>
      </c>
    </row>
    <row r="23" spans="1:64" s="68" customFormat="1" ht="12.95" customHeight="1" x14ac:dyDescent="0.2">
      <c r="A23" s="68" t="s">
        <v>169</v>
      </c>
      <c r="B23" s="98"/>
      <c r="C23" s="69">
        <v>24609.35</v>
      </c>
      <c r="D23" s="69"/>
      <c r="E23" s="68">
        <f t="shared" si="11"/>
        <v>-26078.933832644449</v>
      </c>
      <c r="F23" s="51">
        <f t="shared" si="12"/>
        <v>-26079</v>
      </c>
      <c r="G23" s="69">
        <f t="shared" si="13"/>
        <v>2.1457199996802956E-2</v>
      </c>
      <c r="H23" s="68">
        <f t="shared" si="14"/>
        <v>2.1457199996802956E-2</v>
      </c>
      <c r="Q23" s="82">
        <f t="shared" si="15"/>
        <v>9590.8499999999985</v>
      </c>
      <c r="R23" s="68">
        <f t="shared" si="16"/>
        <v>4.6041143170280077E-4</v>
      </c>
      <c r="S23" s="74">
        <v>0.2</v>
      </c>
      <c r="Z23" s="68">
        <f t="shared" si="17"/>
        <v>-26079</v>
      </c>
      <c r="AA23" s="68">
        <f t="shared" si="18"/>
        <v>6.9054329432565245E-3</v>
      </c>
      <c r="AB23" s="68">
        <f t="shared" si="19"/>
        <v>6.6911871634505585E-2</v>
      </c>
      <c r="AC23" s="68">
        <f t="shared" si="20"/>
        <v>2.1457199996802956E-2</v>
      </c>
      <c r="AD23" s="68">
        <f t="shared" si="21"/>
        <v>1.4551767053546431E-2</v>
      </c>
      <c r="AE23" s="68">
        <f t="shared" si="22"/>
        <v>4.2350784876135879E-5</v>
      </c>
      <c r="AF23" s="68">
        <f t="shared" si="23"/>
        <v>2.1457199996802956E-2</v>
      </c>
      <c r="AG23" s="74"/>
      <c r="AH23" s="68">
        <f t="shared" si="24"/>
        <v>-4.5454671637702629E-2</v>
      </c>
      <c r="AI23" s="68">
        <f t="shared" si="25"/>
        <v>2.8802252918899152E-3</v>
      </c>
      <c r="AJ23" s="68">
        <f t="shared" si="26"/>
        <v>-0.31124449973451784</v>
      </c>
      <c r="AK23" s="68">
        <f t="shared" si="27"/>
        <v>-1.8475137726960056E-3</v>
      </c>
      <c r="AL23" s="68">
        <f t="shared" si="28"/>
        <v>-3.139739805310823</v>
      </c>
      <c r="AM23" s="68">
        <f t="shared" si="29"/>
        <v>-1079.4188874098743</v>
      </c>
      <c r="AN23" s="68">
        <f t="shared" si="30"/>
        <v>3.1903872683411487</v>
      </c>
      <c r="AO23" s="68">
        <f t="shared" si="30"/>
        <v>3.5293909684988982</v>
      </c>
      <c r="AP23" s="68">
        <f t="shared" si="30"/>
        <v>3.1797707202338836</v>
      </c>
      <c r="AQ23" s="68">
        <f t="shared" si="30"/>
        <v>3.5409196024738607</v>
      </c>
      <c r="AR23" s="68">
        <f t="shared" si="30"/>
        <v>3.168202671586474</v>
      </c>
      <c r="AS23" s="68">
        <f t="shared" si="30"/>
        <v>3.5535457332121316</v>
      </c>
      <c r="AT23" s="68">
        <f t="shared" si="30"/>
        <v>3.1555374030897179</v>
      </c>
      <c r="AU23" s="68">
        <f t="shared" si="31"/>
        <v>3.5674498919246105</v>
      </c>
      <c r="AW23" s="68">
        <v>-19000</v>
      </c>
      <c r="AX23" s="68">
        <f t="shared" si="0"/>
        <v>3.8726398308491228E-3</v>
      </c>
      <c r="AY23" s="68">
        <f t="shared" si="1"/>
        <v>4.7303562846662608E-2</v>
      </c>
      <c r="AZ23" s="68">
        <f t="shared" si="2"/>
        <v>-4.3430923015813486E-2</v>
      </c>
      <c r="BA23" s="68">
        <f t="shared" si="3"/>
        <v>2.9013034041592833E-3</v>
      </c>
      <c r="BB23" s="68">
        <f t="shared" si="4"/>
        <v>-0.30657640487216536</v>
      </c>
      <c r="BC23" s="68">
        <f t="shared" si="5"/>
        <v>-3.1348316520363642</v>
      </c>
      <c r="BD23" s="68">
        <f t="shared" si="6"/>
        <v>-295.8130338627447</v>
      </c>
      <c r="BE23" s="68">
        <f t="shared" si="10"/>
        <v>3.3192106266549875</v>
      </c>
      <c r="BF23" s="68">
        <f t="shared" si="10"/>
        <v>3.711812265958689</v>
      </c>
      <c r="BG23" s="68">
        <f t="shared" si="10"/>
        <v>3.2881991867935962</v>
      </c>
      <c r="BH23" s="68">
        <f t="shared" si="10"/>
        <v>3.7492160820765585</v>
      </c>
      <c r="BI23" s="68">
        <f t="shared" si="10"/>
        <v>3.2503772098441144</v>
      </c>
      <c r="BJ23" s="68">
        <f t="shared" si="10"/>
        <v>3.7962015770575235</v>
      </c>
      <c r="BK23" s="68">
        <f t="shared" si="10"/>
        <v>3.2030803796350829</v>
      </c>
      <c r="BL23" s="68">
        <f t="shared" si="8"/>
        <v>3.8574736838149124</v>
      </c>
    </row>
    <row r="24" spans="1:64" s="68" customFormat="1" ht="12.95" customHeight="1" x14ac:dyDescent="0.2">
      <c r="A24" s="68" t="s">
        <v>169</v>
      </c>
      <c r="B24" s="98"/>
      <c r="C24" s="69">
        <v>24614.34</v>
      </c>
      <c r="D24" s="69"/>
      <c r="E24" s="68">
        <f t="shared" si="11"/>
        <v>-26063.546218964209</v>
      </c>
      <c r="F24" s="51">
        <f t="shared" si="12"/>
        <v>-26063.5</v>
      </c>
      <c r="G24" s="69">
        <f t="shared" si="13"/>
        <v>-1.4988200000516372E-2</v>
      </c>
      <c r="H24" s="68">
        <f t="shared" si="14"/>
        <v>-1.4988200000516372E-2</v>
      </c>
      <c r="Q24" s="82">
        <f t="shared" si="15"/>
        <v>9595.84</v>
      </c>
      <c r="R24" s="68">
        <f t="shared" si="16"/>
        <v>2.2464613925547898E-4</v>
      </c>
      <c r="S24" s="74">
        <v>0.2</v>
      </c>
      <c r="Z24" s="68">
        <f t="shared" si="17"/>
        <v>-26063.5</v>
      </c>
      <c r="AA24" s="68">
        <f t="shared" si="18"/>
        <v>6.897915874587747E-3</v>
      </c>
      <c r="AB24" s="68">
        <f t="shared" si="19"/>
        <v>3.0464066742685335E-2</v>
      </c>
      <c r="AC24" s="68">
        <f t="shared" si="20"/>
        <v>-1.4988200000516372E-2</v>
      </c>
      <c r="AD24" s="68">
        <f t="shared" si="21"/>
        <v>-2.1886115875104119E-2</v>
      </c>
      <c r="AE24" s="68">
        <f t="shared" si="22"/>
        <v>9.5800413619696921E-5</v>
      </c>
      <c r="AF24" s="68">
        <f t="shared" si="23"/>
        <v>-1.4988200000516372E-2</v>
      </c>
      <c r="AG24" s="74"/>
      <c r="AH24" s="68">
        <f t="shared" si="24"/>
        <v>-4.5452266743201707E-2</v>
      </c>
      <c r="AI24" s="68">
        <f t="shared" si="25"/>
        <v>2.880238477109387E-3</v>
      </c>
      <c r="AJ24" s="68">
        <f t="shared" si="26"/>
        <v>-0.31123773048427444</v>
      </c>
      <c r="AK24" s="68">
        <f t="shared" si="27"/>
        <v>-1.8546163015910773E-3</v>
      </c>
      <c r="AL24" s="68">
        <f t="shared" si="28"/>
        <v>-3.1397326822659068</v>
      </c>
      <c r="AM24" s="68">
        <f t="shared" si="29"/>
        <v>-1075.2850851693604</v>
      </c>
      <c r="AN24" s="68">
        <f t="shared" si="30"/>
        <v>3.1905747784228153</v>
      </c>
      <c r="AO24" s="68">
        <f t="shared" si="30"/>
        <v>3.5298758273155131</v>
      </c>
      <c r="AP24" s="68">
        <f t="shared" si="30"/>
        <v>3.1799214339754514</v>
      </c>
      <c r="AQ24" s="68">
        <f t="shared" si="30"/>
        <v>3.5414468522021822</v>
      </c>
      <c r="AR24" s="68">
        <f t="shared" si="30"/>
        <v>3.168310800219071</v>
      </c>
      <c r="AS24" s="68">
        <f t="shared" si="30"/>
        <v>3.5541224705801708</v>
      </c>
      <c r="AT24" s="68">
        <f t="shared" si="30"/>
        <v>3.1555958684927066</v>
      </c>
      <c r="AU24" s="68">
        <f t="shared" si="31"/>
        <v>3.5680849207103567</v>
      </c>
      <c r="AW24" s="68">
        <v>-18000</v>
      </c>
      <c r="AX24" s="68">
        <f t="shared" si="0"/>
        <v>3.5417670349760372E-3</v>
      </c>
      <c r="AY24" s="68">
        <f t="shared" si="1"/>
        <v>4.6504422160384286E-2</v>
      </c>
      <c r="AZ24" s="68">
        <f t="shared" si="2"/>
        <v>-4.2962655125408249E-2</v>
      </c>
      <c r="BA24" s="68">
        <f t="shared" si="3"/>
        <v>2.9080804352233924E-3</v>
      </c>
      <c r="BB24" s="68">
        <f t="shared" si="4"/>
        <v>-0.30568159445906351</v>
      </c>
      <c r="BC24" s="68">
        <f t="shared" si="5"/>
        <v>-3.1338917152523584</v>
      </c>
      <c r="BD24" s="68">
        <f t="shared" si="6"/>
        <v>-259.70732763732849</v>
      </c>
      <c r="BE24" s="68">
        <f t="shared" si="10"/>
        <v>3.3437461957343086</v>
      </c>
      <c r="BF24" s="68">
        <f t="shared" si="10"/>
        <v>3.7315172912890042</v>
      </c>
      <c r="BG24" s="68">
        <f t="shared" si="10"/>
        <v>3.3097925056090465</v>
      </c>
      <c r="BH24" s="68">
        <f t="shared" si="10"/>
        <v>3.7730851855444287</v>
      </c>
      <c r="BI24" s="68">
        <f t="shared" si="10"/>
        <v>3.2676461937083006</v>
      </c>
      <c r="BJ24" s="68">
        <f t="shared" si="10"/>
        <v>3.8265217347557279</v>
      </c>
      <c r="BK24" s="68">
        <f t="shared" si="10"/>
        <v>3.2137845168403025</v>
      </c>
      <c r="BL24" s="68">
        <f t="shared" si="8"/>
        <v>3.8984432828953337</v>
      </c>
    </row>
    <row r="25" spans="1:64" s="68" customFormat="1" ht="12.95" customHeight="1" x14ac:dyDescent="0.2">
      <c r="A25" s="68" t="s">
        <v>169</v>
      </c>
      <c r="B25" s="98"/>
      <c r="C25" s="69">
        <v>24615.34</v>
      </c>
      <c r="D25" s="69"/>
      <c r="E25" s="68">
        <f t="shared" si="11"/>
        <v>-26060.462528847929</v>
      </c>
      <c r="F25" s="51">
        <f t="shared" si="12"/>
        <v>-26060.5</v>
      </c>
      <c r="G25" s="69">
        <f t="shared" si="13"/>
        <v>1.2151399998401757E-2</v>
      </c>
      <c r="H25" s="68">
        <f t="shared" si="14"/>
        <v>1.2151399998401757E-2</v>
      </c>
      <c r="Q25" s="82">
        <f t="shared" si="15"/>
        <v>9596.84</v>
      </c>
      <c r="R25" s="68">
        <f t="shared" si="16"/>
        <v>1.4765652192115823E-4</v>
      </c>
      <c r="S25" s="74">
        <v>0.2</v>
      </c>
      <c r="Z25" s="68">
        <f t="shared" si="17"/>
        <v>-26060.5</v>
      </c>
      <c r="AA25" s="68">
        <f t="shared" si="18"/>
        <v>6.8964611914753005E-3</v>
      </c>
      <c r="AB25" s="68">
        <f t="shared" si="19"/>
        <v>5.7603200461932402E-2</v>
      </c>
      <c r="AC25" s="68">
        <f t="shared" si="20"/>
        <v>1.2151399998401757E-2</v>
      </c>
      <c r="AD25" s="68">
        <f t="shared" si="21"/>
        <v>5.2549388069264569E-3</v>
      </c>
      <c r="AE25" s="68">
        <f t="shared" si="22"/>
        <v>5.5228763729083305E-6</v>
      </c>
      <c r="AF25" s="68">
        <f t="shared" si="23"/>
        <v>1.2151399998401757E-2</v>
      </c>
      <c r="AG25" s="74"/>
      <c r="AH25" s="68">
        <f t="shared" si="24"/>
        <v>-4.5451800463530645E-2</v>
      </c>
      <c r="AI25" s="68">
        <f t="shared" si="25"/>
        <v>2.8802410384084487E-3</v>
      </c>
      <c r="AJ25" s="68">
        <f t="shared" si="26"/>
        <v>-0.3112364185243065</v>
      </c>
      <c r="AK25" s="68">
        <f t="shared" si="27"/>
        <v>-1.855992852936848E-3</v>
      </c>
      <c r="AL25" s="68">
        <f t="shared" si="28"/>
        <v>-3.1397313017383106</v>
      </c>
      <c r="AM25" s="68">
        <f t="shared" si="29"/>
        <v>-1074.4875671777613</v>
      </c>
      <c r="AN25" s="68">
        <f t="shared" si="30"/>
        <v>3.1906111199224703</v>
      </c>
      <c r="AO25" s="68">
        <f t="shared" si="30"/>
        <v>3.529969628721136</v>
      </c>
      <c r="AP25" s="68">
        <f t="shared" si="30"/>
        <v>3.1799506468669612</v>
      </c>
      <c r="AQ25" s="68">
        <f t="shared" si="30"/>
        <v>3.5415488678390452</v>
      </c>
      <c r="AR25" s="68">
        <f t="shared" si="30"/>
        <v>3.1683317611813298</v>
      </c>
      <c r="AS25" s="68">
        <f t="shared" si="30"/>
        <v>3.5542340780242618</v>
      </c>
      <c r="AT25" s="68">
        <f t="shared" si="30"/>
        <v>3.1556072035830991</v>
      </c>
      <c r="AU25" s="68">
        <f t="shared" si="31"/>
        <v>3.5682078295075979</v>
      </c>
      <c r="AW25" s="68">
        <v>-17000</v>
      </c>
      <c r="AX25" s="68">
        <f t="shared" si="0"/>
        <v>3.2424967635378138E-3</v>
      </c>
      <c r="AY25" s="68">
        <f t="shared" si="1"/>
        <v>4.5684279125726521E-2</v>
      </c>
      <c r="AZ25" s="68">
        <f t="shared" si="2"/>
        <v>-4.2441782362188707E-2</v>
      </c>
      <c r="BA25" s="68">
        <f t="shared" si="3"/>
        <v>2.9161881794417255E-3</v>
      </c>
      <c r="BB25" s="68">
        <f t="shared" si="4"/>
        <v>-0.30473694080734454</v>
      </c>
      <c r="BC25" s="68">
        <f t="shared" si="5"/>
        <v>-3.1328997292403997</v>
      </c>
      <c r="BD25" s="68">
        <f t="shared" si="6"/>
        <v>-230.07072477684198</v>
      </c>
      <c r="BE25" s="68">
        <f t="shared" si="10"/>
        <v>3.3695743287975772</v>
      </c>
      <c r="BF25" s="68">
        <f t="shared" si="10"/>
        <v>3.7499052601270879</v>
      </c>
      <c r="BG25" s="68">
        <f t="shared" si="10"/>
        <v>3.3328105121605791</v>
      </c>
      <c r="BH25" s="68">
        <f t="shared" si="10"/>
        <v>3.7955770711518637</v>
      </c>
      <c r="BI25" s="68">
        <f t="shared" si="10"/>
        <v>3.2863487076026132</v>
      </c>
      <c r="BJ25" s="68">
        <f t="shared" si="10"/>
        <v>3.8557083851785774</v>
      </c>
      <c r="BK25" s="68">
        <f t="shared" si="10"/>
        <v>3.2256376985581721</v>
      </c>
      <c r="BL25" s="68">
        <f t="shared" si="8"/>
        <v>3.939412881975755</v>
      </c>
    </row>
    <row r="26" spans="1:64" s="68" customFormat="1" ht="12.95" customHeight="1" x14ac:dyDescent="0.2">
      <c r="A26" s="51" t="s">
        <v>169</v>
      </c>
      <c r="B26" s="98"/>
      <c r="C26" s="69">
        <v>24616.31</v>
      </c>
      <c r="D26" s="69"/>
      <c r="E26" s="68">
        <f t="shared" si="11"/>
        <v>-26057.471349435134</v>
      </c>
      <c r="F26" s="51">
        <f t="shared" si="12"/>
        <v>-26057.5</v>
      </c>
      <c r="G26" s="69">
        <f t="shared" si="13"/>
        <v>9.2909999984840397E-3</v>
      </c>
      <c r="H26" s="68">
        <f t="shared" si="14"/>
        <v>9.2909999984840397E-3</v>
      </c>
      <c r="Q26" s="82">
        <f t="shared" si="15"/>
        <v>9597.8100000000013</v>
      </c>
      <c r="R26" s="68">
        <f t="shared" si="16"/>
        <v>8.6322680971830429E-5</v>
      </c>
      <c r="S26" s="74">
        <v>0.2</v>
      </c>
      <c r="Z26" s="68">
        <f t="shared" si="17"/>
        <v>-26057.5</v>
      </c>
      <c r="AA26" s="68">
        <f t="shared" si="18"/>
        <v>6.8950065842739022E-3</v>
      </c>
      <c r="AB26" s="68">
        <f t="shared" si="19"/>
        <v>5.474233391741145E-2</v>
      </c>
      <c r="AC26" s="68">
        <f t="shared" si="20"/>
        <v>9.2909999984840397E-3</v>
      </c>
      <c r="AD26" s="68">
        <f t="shared" si="21"/>
        <v>2.3959934142101375E-3</v>
      </c>
      <c r="AE26" s="68">
        <f t="shared" si="22"/>
        <v>1.1481568881876703E-6</v>
      </c>
      <c r="AF26" s="68">
        <f t="shared" si="23"/>
        <v>9.2909999984840397E-3</v>
      </c>
      <c r="AG26" s="74"/>
      <c r="AH26" s="68">
        <f t="shared" si="24"/>
        <v>-4.545133391892741E-2</v>
      </c>
      <c r="AI26" s="68">
        <f t="shared" si="25"/>
        <v>2.880243602736865E-3</v>
      </c>
      <c r="AJ26" s="68">
        <f t="shared" si="26"/>
        <v>-0.31123510598616883</v>
      </c>
      <c r="AK26" s="68">
        <f t="shared" si="27"/>
        <v>-1.8573700102908631E-3</v>
      </c>
      <c r="AL26" s="68">
        <f t="shared" si="28"/>
        <v>-3.1397299206029521</v>
      </c>
      <c r="AM26" s="68">
        <f t="shared" si="29"/>
        <v>-1073.6908809974259</v>
      </c>
      <c r="AN26" s="68">
        <f t="shared" si="30"/>
        <v>3.190647477388715</v>
      </c>
      <c r="AO26" s="68">
        <f t="shared" si="30"/>
        <v>3.5300634164251115</v>
      </c>
      <c r="AP26" s="68">
        <f t="shared" si="30"/>
        <v>3.1799798735425546</v>
      </c>
      <c r="AQ26" s="68">
        <f t="shared" si="30"/>
        <v>3.5416508728666378</v>
      </c>
      <c r="AR26" s="68">
        <f t="shared" si="30"/>
        <v>3.1683527327990482</v>
      </c>
      <c r="AS26" s="68">
        <f t="shared" si="30"/>
        <v>3.5543456792557202</v>
      </c>
      <c r="AT26" s="68">
        <f t="shared" si="30"/>
        <v>3.1556185449064729</v>
      </c>
      <c r="AU26" s="68">
        <f t="shared" si="31"/>
        <v>3.5683307383048395</v>
      </c>
      <c r="AW26" s="68">
        <v>-16000</v>
      </c>
      <c r="AX26" s="68">
        <f t="shared" si="0"/>
        <v>2.9762566846872132E-3</v>
      </c>
      <c r="AY26" s="68">
        <f t="shared" si="1"/>
        <v>4.4843133742689285E-2</v>
      </c>
      <c r="AZ26" s="68">
        <f t="shared" si="2"/>
        <v>-4.1866877058002072E-2</v>
      </c>
      <c r="BA26" s="68">
        <f t="shared" si="3"/>
        <v>2.9257455976782198E-3</v>
      </c>
      <c r="BB26" s="68">
        <f t="shared" si="4"/>
        <v>-0.30374587963412997</v>
      </c>
      <c r="BC26" s="68">
        <f t="shared" si="5"/>
        <v>-3.1318593487327755</v>
      </c>
      <c r="BD26" s="68">
        <f t="shared" si="6"/>
        <v>-205.4784309972419</v>
      </c>
      <c r="BE26" s="68">
        <f t="shared" si="10"/>
        <v>3.3965806684630642</v>
      </c>
      <c r="BF26" s="68">
        <f t="shared" si="10"/>
        <v>3.7670734893657083</v>
      </c>
      <c r="BG26" s="68">
        <f t="shared" si="10"/>
        <v>3.3571836464619915</v>
      </c>
      <c r="BH26" s="68">
        <f t="shared" si="10"/>
        <v>3.8167214958860818</v>
      </c>
      <c r="BI26" s="68">
        <f t="shared" si="10"/>
        <v>3.3064721324601467</v>
      </c>
      <c r="BJ26" s="68">
        <f t="shared" si="10"/>
        <v>3.8837178911478767</v>
      </c>
      <c r="BK26" s="68">
        <f t="shared" si="10"/>
        <v>3.2386887900939474</v>
      </c>
      <c r="BL26" s="68">
        <f t="shared" si="8"/>
        <v>3.9803824810561763</v>
      </c>
    </row>
    <row r="27" spans="1:64" s="68" customFormat="1" ht="12.95" customHeight="1" x14ac:dyDescent="0.2">
      <c r="A27" s="51" t="s">
        <v>169</v>
      </c>
      <c r="B27" s="98"/>
      <c r="C27" s="69">
        <v>24621.49</v>
      </c>
      <c r="D27" s="69"/>
      <c r="E27" s="68">
        <f t="shared" si="11"/>
        <v>-26041.497834632803</v>
      </c>
      <c r="F27" s="51">
        <f t="shared" si="12"/>
        <v>-26041.5</v>
      </c>
      <c r="G27" s="69">
        <f t="shared" si="13"/>
        <v>7.0219999906839803E-4</v>
      </c>
      <c r="H27" s="68">
        <f t="shared" si="14"/>
        <v>7.0219999906839803E-4</v>
      </c>
      <c r="Q27" s="82">
        <f t="shared" si="15"/>
        <v>9602.9900000000016</v>
      </c>
      <c r="R27" s="68">
        <f t="shared" si="16"/>
        <v>4.9308483869165814E-7</v>
      </c>
      <c r="S27" s="74">
        <v>0.2</v>
      </c>
      <c r="Z27" s="68">
        <f t="shared" si="17"/>
        <v>-26041.5</v>
      </c>
      <c r="AA27" s="68">
        <f t="shared" si="18"/>
        <v>6.88724996472799E-3</v>
      </c>
      <c r="AB27" s="68">
        <f t="shared" si="19"/>
        <v>4.6151041202226718E-2</v>
      </c>
      <c r="AC27" s="68">
        <f t="shared" si="20"/>
        <v>7.0219999906839803E-4</v>
      </c>
      <c r="AD27" s="68">
        <f t="shared" si="21"/>
        <v>-6.185049965659592E-3</v>
      </c>
      <c r="AE27" s="68">
        <f t="shared" si="22"/>
        <v>7.6509686155411442E-6</v>
      </c>
      <c r="AF27" s="68">
        <f t="shared" si="23"/>
        <v>7.0219999906839803E-4</v>
      </c>
      <c r="AG27" s="74"/>
      <c r="AH27" s="68">
        <f t="shared" si="24"/>
        <v>-4.544884120315832E-2</v>
      </c>
      <c r="AI27" s="68">
        <f t="shared" si="25"/>
        <v>2.8802573304204104E-3</v>
      </c>
      <c r="AJ27" s="68">
        <f t="shared" si="26"/>
        <v>-0.31122809601709361</v>
      </c>
      <c r="AK27" s="68">
        <f t="shared" si="27"/>
        <v>-1.8647250853654669E-3</v>
      </c>
      <c r="AL27" s="68">
        <f t="shared" si="28"/>
        <v>-3.1397225442822263</v>
      </c>
      <c r="AM27" s="68">
        <f t="shared" si="29"/>
        <v>-1069.455891707916</v>
      </c>
      <c r="AN27" s="68">
        <f t="shared" si="30"/>
        <v>3.1908416535584285</v>
      </c>
      <c r="AO27" s="68">
        <f t="shared" si="30"/>
        <v>3.5305633860490415</v>
      </c>
      <c r="AP27" s="68">
        <f t="shared" si="30"/>
        <v>3.1801359820050594</v>
      </c>
      <c r="AQ27" s="68">
        <f t="shared" si="30"/>
        <v>3.5421947204218274</v>
      </c>
      <c r="AR27" s="68">
        <f t="shared" si="30"/>
        <v>3.1684647614669754</v>
      </c>
      <c r="AS27" s="68">
        <f t="shared" si="30"/>
        <v>3.5549407808298468</v>
      </c>
      <c r="AT27" s="68">
        <f t="shared" si="30"/>
        <v>3.1556791373021698</v>
      </c>
      <c r="AU27" s="68">
        <f t="shared" si="31"/>
        <v>3.5689862518901263</v>
      </c>
      <c r="AW27" s="68">
        <v>-15000</v>
      </c>
      <c r="AX27" s="68">
        <f t="shared" si="0"/>
        <v>2.7439141452090809E-3</v>
      </c>
      <c r="AY27" s="68">
        <f t="shared" si="1"/>
        <v>4.3980986011272601E-2</v>
      </c>
      <c r="AZ27" s="68">
        <f t="shared" si="2"/>
        <v>-4.123707186606352E-2</v>
      </c>
      <c r="BA27" s="68">
        <f t="shared" si="3"/>
        <v>2.9368627259301894E-3</v>
      </c>
      <c r="BB27" s="68">
        <f t="shared" si="4"/>
        <v>-0.30271194898065995</v>
      </c>
      <c r="BC27" s="68">
        <f t="shared" si="5"/>
        <v>-3.1307743330251294</v>
      </c>
      <c r="BD27" s="68">
        <f t="shared" si="6"/>
        <v>-184.86977548849487</v>
      </c>
      <c r="BE27" s="68">
        <f t="shared" si="10"/>
        <v>3.4246464116766373</v>
      </c>
      <c r="BF27" s="68">
        <f t="shared" si="10"/>
        <v>3.7831305219749671</v>
      </c>
      <c r="BG27" s="68">
        <f t="shared" si="10"/>
        <v>3.3828350832324237</v>
      </c>
      <c r="BH27" s="68">
        <f t="shared" si="10"/>
        <v>3.8365599001115731</v>
      </c>
      <c r="BI27" s="68">
        <f t="shared" si="10"/>
        <v>3.3279958884922665</v>
      </c>
      <c r="BJ27" s="68">
        <f t="shared" si="10"/>
        <v>3.9105102871162325</v>
      </c>
      <c r="BK27" s="68">
        <f t="shared" si="10"/>
        <v>3.2529846463328429</v>
      </c>
      <c r="BL27" s="68">
        <f t="shared" si="8"/>
        <v>4.0213520801365972</v>
      </c>
    </row>
    <row r="28" spans="1:64" s="68" customFormat="1" ht="12.95" customHeight="1" x14ac:dyDescent="0.2">
      <c r="A28" s="51" t="s">
        <v>169</v>
      </c>
      <c r="B28" s="98"/>
      <c r="C28" s="69">
        <v>24650.34</v>
      </c>
      <c r="D28" s="69"/>
      <c r="E28" s="68">
        <f t="shared" si="11"/>
        <v>-25952.533374778137</v>
      </c>
      <c r="F28" s="51">
        <f t="shared" si="12"/>
        <v>-25952.5</v>
      </c>
      <c r="G28" s="69">
        <f t="shared" si="13"/>
        <v>-1.0823000000527827E-2</v>
      </c>
      <c r="H28" s="68">
        <f t="shared" si="14"/>
        <v>-1.0823000000527827E-2</v>
      </c>
      <c r="Q28" s="82">
        <f t="shared" si="15"/>
        <v>9631.84</v>
      </c>
      <c r="R28" s="68">
        <f t="shared" si="16"/>
        <v>1.1713732901142535E-4</v>
      </c>
      <c r="S28" s="74">
        <v>0.2</v>
      </c>
      <c r="Z28" s="68">
        <f t="shared" si="17"/>
        <v>-25952.5</v>
      </c>
      <c r="AA28" s="68">
        <f t="shared" si="18"/>
        <v>6.8441438247525826E-3</v>
      </c>
      <c r="AB28" s="68">
        <f t="shared" si="19"/>
        <v>3.461183728144341E-2</v>
      </c>
      <c r="AC28" s="68">
        <f t="shared" si="20"/>
        <v>-1.0823000000527827E-2</v>
      </c>
      <c r="AD28" s="68">
        <f t="shared" si="21"/>
        <v>-1.766714382528041E-2</v>
      </c>
      <c r="AE28" s="68">
        <f t="shared" si="22"/>
        <v>6.2425594188628746E-5</v>
      </c>
      <c r="AF28" s="68">
        <f t="shared" si="23"/>
        <v>-1.0823000000527827E-2</v>
      </c>
      <c r="AG28" s="74"/>
      <c r="AH28" s="68">
        <f t="shared" si="24"/>
        <v>-4.5434837281971237E-2</v>
      </c>
      <c r="AI28" s="68">
        <f t="shared" si="25"/>
        <v>2.8803352825832462E-3</v>
      </c>
      <c r="AJ28" s="68">
        <f t="shared" si="26"/>
        <v>-0.31118880271373656</v>
      </c>
      <c r="AK28" s="68">
        <f t="shared" si="27"/>
        <v>-1.9059524965181112E-3</v>
      </c>
      <c r="AL28" s="68">
        <f t="shared" si="28"/>
        <v>-3.1396811977809045</v>
      </c>
      <c r="AM28" s="68">
        <f t="shared" si="29"/>
        <v>-1046.3225891780435</v>
      </c>
      <c r="AN28" s="68">
        <f t="shared" si="30"/>
        <v>3.1919300522555982</v>
      </c>
      <c r="AO28" s="68">
        <f t="shared" si="30"/>
        <v>3.5333373431476662</v>
      </c>
      <c r="AP28" s="68">
        <f t="shared" si="30"/>
        <v>3.1810115026397354</v>
      </c>
      <c r="AQ28" s="68">
        <f t="shared" si="30"/>
        <v>3.5452143500142812</v>
      </c>
      <c r="AR28" s="68">
        <f t="shared" si="30"/>
        <v>3.1690934675986595</v>
      </c>
      <c r="AS28" s="68">
        <f t="shared" si="30"/>
        <v>3.5582477953825569</v>
      </c>
      <c r="AT28" s="68">
        <f t="shared" si="30"/>
        <v>3.1560194310920773</v>
      </c>
      <c r="AU28" s="68">
        <f t="shared" si="31"/>
        <v>3.5726325462082835</v>
      </c>
      <c r="AW28" s="68">
        <v>-14000</v>
      </c>
      <c r="AX28" s="68">
        <f t="shared" si="0"/>
        <v>2.5457334418300046E-3</v>
      </c>
      <c r="AY28" s="68">
        <f t="shared" si="1"/>
        <v>4.3097835931476466E-2</v>
      </c>
      <c r="AZ28" s="68">
        <f t="shared" si="2"/>
        <v>-4.0552102489646462E-2</v>
      </c>
      <c r="BA28" s="68">
        <f t="shared" si="3"/>
        <v>2.9496389893889363E-3</v>
      </c>
      <c r="BB28" s="68">
        <f t="shared" si="4"/>
        <v>-0.30163874199605528</v>
      </c>
      <c r="BC28" s="68">
        <f t="shared" si="5"/>
        <v>-3.1296484957294126</v>
      </c>
      <c r="BD28" s="68">
        <f t="shared" si="6"/>
        <v>-167.44388731049085</v>
      </c>
      <c r="BE28" s="68">
        <f t="shared" si="10"/>
        <v>3.4536499489461461</v>
      </c>
      <c r="BF28" s="68">
        <f t="shared" si="10"/>
        <v>3.7981945705357818</v>
      </c>
      <c r="BG28" s="68">
        <f t="shared" si="10"/>
        <v>3.4096820813000623</v>
      </c>
      <c r="BH28" s="68">
        <f t="shared" si="10"/>
        <v>3.8551450483803151</v>
      </c>
      <c r="BI28" s="68">
        <f t="shared" si="10"/>
        <v>3.3508921281307287</v>
      </c>
      <c r="BJ28" s="68">
        <f t="shared" si="10"/>
        <v>3.936049764237155</v>
      </c>
      <c r="BK28" s="68">
        <f t="shared" si="10"/>
        <v>3.2685700331047349</v>
      </c>
      <c r="BL28" s="68">
        <f t="shared" si="8"/>
        <v>4.0623216792170185</v>
      </c>
    </row>
    <row r="29" spans="1:64" s="68" customFormat="1" ht="12.95" customHeight="1" x14ac:dyDescent="0.2">
      <c r="A29" s="51" t="s">
        <v>169</v>
      </c>
      <c r="B29" s="98"/>
      <c r="C29" s="69">
        <v>29321.54</v>
      </c>
      <c r="D29" s="69"/>
      <c r="E29" s="68">
        <f t="shared" si="11"/>
        <v>-11548.000103611992</v>
      </c>
      <c r="F29" s="51">
        <f t="shared" si="12"/>
        <v>-11548</v>
      </c>
      <c r="G29" s="69">
        <f t="shared" si="13"/>
        <v>-3.3600001188460737E-5</v>
      </c>
      <c r="H29" s="68">
        <f t="shared" si="14"/>
        <v>-3.3600001188460737E-5</v>
      </c>
      <c r="Q29" s="82">
        <f t="shared" si="15"/>
        <v>14303.04</v>
      </c>
      <c r="R29" s="68">
        <f t="shared" si="16"/>
        <v>1.128960079864563E-9</v>
      </c>
      <c r="S29" s="74">
        <v>0.2</v>
      </c>
      <c r="Z29" s="68">
        <f t="shared" si="17"/>
        <v>-11548</v>
      </c>
      <c r="AA29" s="68">
        <f t="shared" si="18"/>
        <v>2.2006230483012437E-3</v>
      </c>
      <c r="AB29" s="68">
        <f t="shared" si="19"/>
        <v>3.8609243755627826E-2</v>
      </c>
      <c r="AC29" s="68">
        <f t="shared" si="20"/>
        <v>-3.3600001188460737E-5</v>
      </c>
      <c r="AD29" s="68">
        <f t="shared" si="21"/>
        <v>-2.2342230494897045E-3</v>
      </c>
      <c r="AE29" s="68">
        <f t="shared" si="22"/>
        <v>9.9835052697421488E-7</v>
      </c>
      <c r="AF29" s="68">
        <f t="shared" si="23"/>
        <v>-3.3600001188460737E-5</v>
      </c>
      <c r="AG29" s="74"/>
      <c r="AH29" s="68">
        <f t="shared" si="24"/>
        <v>-3.8642843756816286E-2</v>
      </c>
      <c r="AI29" s="68">
        <f t="shared" si="25"/>
        <v>2.9885071375610472E-3</v>
      </c>
      <c r="AJ29" s="68">
        <f t="shared" si="26"/>
        <v>-0.29886365334619208</v>
      </c>
      <c r="AK29" s="68">
        <f t="shared" si="27"/>
        <v>-1.4810183027339935E-2</v>
      </c>
      <c r="AL29" s="68">
        <f t="shared" si="28"/>
        <v>-3.1267391700071236</v>
      </c>
      <c r="AM29" s="68">
        <f t="shared" si="29"/>
        <v>-134.64607260228897</v>
      </c>
      <c r="AN29" s="68">
        <f t="shared" si="30"/>
        <v>3.5279633165818507</v>
      </c>
      <c r="AO29" s="68">
        <f t="shared" si="30"/>
        <v>3.8317368944494477</v>
      </c>
      <c r="AP29" s="68">
        <f t="shared" si="30"/>
        <v>3.4800134784724168</v>
      </c>
      <c r="AQ29" s="68">
        <f t="shared" si="30"/>
        <v>3.895834982361976</v>
      </c>
      <c r="AR29" s="68">
        <f t="shared" si="30"/>
        <v>3.4126131002640623</v>
      </c>
      <c r="AS29" s="68">
        <f t="shared" si="30"/>
        <v>3.9931869107729598</v>
      </c>
      <c r="AT29" s="68">
        <f t="shared" si="30"/>
        <v>3.3125053399037689</v>
      </c>
      <c r="AU29" s="68">
        <f t="shared" si="31"/>
        <v>4.1627791361622117</v>
      </c>
      <c r="AW29" s="68">
        <v>-13000</v>
      </c>
      <c r="AX29" s="68">
        <f t="shared" si="0"/>
        <v>2.3813492486154178E-3</v>
      </c>
      <c r="AY29" s="68">
        <f t="shared" si="1"/>
        <v>4.2193683503300869E-2</v>
      </c>
      <c r="AZ29" s="68">
        <f t="shared" si="2"/>
        <v>-3.9812334254685451E-2</v>
      </c>
      <c r="BA29" s="68">
        <f t="shared" si="3"/>
        <v>2.9641618124496283E-3</v>
      </c>
      <c r="BB29" s="68">
        <f t="shared" si="4"/>
        <v>-0.3005298689808899</v>
      </c>
      <c r="BC29" s="68">
        <f t="shared" si="5"/>
        <v>-3.1284856643813237</v>
      </c>
      <c r="BD29" s="68">
        <f t="shared" si="6"/>
        <v>-152.58816009639318</v>
      </c>
      <c r="BE29" s="68">
        <f t="shared" si="10"/>
        <v>3.4834683123172976</v>
      </c>
      <c r="BF29" s="68">
        <f t="shared" si="10"/>
        <v>3.8123919385343648</v>
      </c>
      <c r="BG29" s="68">
        <f t="shared" si="10"/>
        <v>3.4376371991946169</v>
      </c>
      <c r="BH29" s="68">
        <f t="shared" si="10"/>
        <v>3.8725405788455847</v>
      </c>
      <c r="BI29" s="68">
        <f t="shared" si="10"/>
        <v>3.3751264543783139</v>
      </c>
      <c r="BJ29" s="68">
        <f t="shared" si="10"/>
        <v>3.9603052166092856</v>
      </c>
      <c r="BK29" s="68">
        <f t="shared" si="10"/>
        <v>3.2854875520548616</v>
      </c>
      <c r="BL29" s="68">
        <f t="shared" si="8"/>
        <v>4.1032912782974398</v>
      </c>
    </row>
    <row r="30" spans="1:64" s="68" customFormat="1" ht="12.95" customHeight="1" x14ac:dyDescent="0.2">
      <c r="A30" s="51" t="s">
        <v>169</v>
      </c>
      <c r="B30" s="98"/>
      <c r="C30" s="69">
        <v>29336.48</v>
      </c>
      <c r="D30" s="69"/>
      <c r="E30" s="68">
        <f t="shared" si="11"/>
        <v>-11501.929773274776</v>
      </c>
      <c r="F30" s="51">
        <f t="shared" si="12"/>
        <v>-11502</v>
      </c>
      <c r="G30" s="69">
        <f t="shared" si="13"/>
        <v>2.2773599997890415E-2</v>
      </c>
      <c r="H30" s="68">
        <f t="shared" si="14"/>
        <v>2.2773599997890415E-2</v>
      </c>
      <c r="Q30" s="82">
        <f t="shared" si="15"/>
        <v>14317.98</v>
      </c>
      <c r="R30" s="68">
        <f t="shared" si="16"/>
        <v>5.1863685686391429E-4</v>
      </c>
      <c r="S30" s="74">
        <v>0.2</v>
      </c>
      <c r="Z30" s="68">
        <f t="shared" si="17"/>
        <v>-11502</v>
      </c>
      <c r="AA30" s="68">
        <f t="shared" si="18"/>
        <v>2.1959726723270179E-3</v>
      </c>
      <c r="AB30" s="68">
        <f t="shared" si="19"/>
        <v>6.1377595055634573E-2</v>
      </c>
      <c r="AC30" s="68">
        <f t="shared" si="20"/>
        <v>2.2773599997890415E-2</v>
      </c>
      <c r="AD30" s="68">
        <f t="shared" si="21"/>
        <v>2.0577627325563397E-2</v>
      </c>
      <c r="AE30" s="68">
        <f t="shared" si="22"/>
        <v>8.4687749269954685E-5</v>
      </c>
      <c r="AF30" s="68">
        <f t="shared" si="23"/>
        <v>2.2773599997890415E-2</v>
      </c>
      <c r="AG30" s="74"/>
      <c r="AH30" s="68">
        <f t="shared" si="24"/>
        <v>-3.8603995057744159E-2</v>
      </c>
      <c r="AI30" s="68">
        <f t="shared" si="25"/>
        <v>2.989343207635442E-3</v>
      </c>
      <c r="AJ30" s="68">
        <f t="shared" si="26"/>
        <v>-0.29880988258092056</v>
      </c>
      <c r="AK30" s="68">
        <f t="shared" si="27"/>
        <v>-1.486636013118903E-2</v>
      </c>
      <c r="AL30" s="68">
        <f t="shared" si="28"/>
        <v>-3.1266828244907572</v>
      </c>
      <c r="AM30" s="68">
        <f t="shared" si="29"/>
        <v>-134.13721485857914</v>
      </c>
      <c r="AN30" s="68">
        <f t="shared" si="30"/>
        <v>3.5293926408084917</v>
      </c>
      <c r="AO30" s="68">
        <f t="shared" si="30"/>
        <v>3.832329127905191</v>
      </c>
      <c r="AP30" s="68">
        <f t="shared" si="30"/>
        <v>3.4813878452887863</v>
      </c>
      <c r="AQ30" s="68">
        <f t="shared" si="30"/>
        <v>3.8965373468910625</v>
      </c>
      <c r="AR30" s="68">
        <f t="shared" si="30"/>
        <v>3.4138438788947987</v>
      </c>
      <c r="AS30" s="68">
        <f t="shared" si="30"/>
        <v>3.994182810830103</v>
      </c>
      <c r="AT30" s="68">
        <f t="shared" si="30"/>
        <v>3.3134098554668698</v>
      </c>
      <c r="AU30" s="68">
        <f t="shared" si="31"/>
        <v>4.1646637377199109</v>
      </c>
      <c r="AW30" s="68">
        <v>-12000</v>
      </c>
      <c r="AX30" s="68">
        <f t="shared" si="0"/>
        <v>2.2497573990417352E-3</v>
      </c>
      <c r="AY30" s="68">
        <f t="shared" si="1"/>
        <v>4.1268528726745822E-2</v>
      </c>
      <c r="AZ30" s="68">
        <f t="shared" si="2"/>
        <v>-3.9018771327704087E-2</v>
      </c>
      <c r="BA30" s="68">
        <f t="shared" si="3"/>
        <v>2.9805055215207377E-3</v>
      </c>
      <c r="BB30" s="68">
        <f t="shared" si="4"/>
        <v>-0.29938892667504169</v>
      </c>
      <c r="BC30" s="68">
        <f t="shared" si="5"/>
        <v>-3.1272896477779857</v>
      </c>
      <c r="BD30" s="68">
        <f t="shared" si="6"/>
        <v>-139.82836406574401</v>
      </c>
      <c r="BE30" s="68">
        <f t="shared" si="10"/>
        <v>3.5139784734610418</v>
      </c>
      <c r="BF30" s="68">
        <f t="shared" si="10"/>
        <v>3.8258554278113408</v>
      </c>
      <c r="BG30" s="68">
        <f t="shared" si="10"/>
        <v>3.4666093729134904</v>
      </c>
      <c r="BH30" s="68">
        <f t="shared" si="10"/>
        <v>3.8888204661589199</v>
      </c>
      <c r="BI30" s="68">
        <f t="shared" si="10"/>
        <v>3.4006586442196571</v>
      </c>
      <c r="BJ30" s="68">
        <f t="shared" si="10"/>
        <v>3.9832508520314183</v>
      </c>
      <c r="BK30" s="68">
        <f t="shared" si="10"/>
        <v>3.3037775691466229</v>
      </c>
      <c r="BL30" s="68">
        <f t="shared" si="8"/>
        <v>4.1442608773778611</v>
      </c>
    </row>
    <row r="31" spans="1:64" s="68" customFormat="1" ht="12.95" customHeight="1" x14ac:dyDescent="0.2">
      <c r="A31" s="51" t="s">
        <v>169</v>
      </c>
      <c r="B31" s="98"/>
      <c r="C31" s="69">
        <v>29348.46</v>
      </c>
      <c r="D31" s="69"/>
      <c r="E31" s="68">
        <f t="shared" si="11"/>
        <v>-11464.987165681747</v>
      </c>
      <c r="F31" s="51">
        <f t="shared" si="12"/>
        <v>-11465</v>
      </c>
      <c r="G31" s="69">
        <f t="shared" si="13"/>
        <v>4.1619999974500388E-3</v>
      </c>
      <c r="H31" s="68">
        <f t="shared" si="14"/>
        <v>4.1619999974500388E-3</v>
      </c>
      <c r="Q31" s="82">
        <f t="shared" si="15"/>
        <v>14329.96</v>
      </c>
      <c r="R31" s="68">
        <f t="shared" si="16"/>
        <v>1.7322243978774122E-5</v>
      </c>
      <c r="S31" s="74">
        <v>0.2</v>
      </c>
      <c r="Z31" s="68">
        <f t="shared" si="17"/>
        <v>-11465</v>
      </c>
      <c r="AA31" s="68">
        <f t="shared" si="18"/>
        <v>2.1922784825817027E-3</v>
      </c>
      <c r="AB31" s="68">
        <f t="shared" si="19"/>
        <v>4.2734668609383249E-2</v>
      </c>
      <c r="AC31" s="68">
        <f t="shared" si="20"/>
        <v>4.1619999974500388E-3</v>
      </c>
      <c r="AD31" s="68">
        <f t="shared" si="21"/>
        <v>1.9697215148683361E-3</v>
      </c>
      <c r="AE31" s="68">
        <f t="shared" si="22"/>
        <v>7.759605692270426E-7</v>
      </c>
      <c r="AF31" s="68">
        <f t="shared" si="23"/>
        <v>4.1619999974500388E-3</v>
      </c>
      <c r="AG31" s="74"/>
      <c r="AH31" s="68">
        <f t="shared" si="24"/>
        <v>-3.857266861193321E-2</v>
      </c>
      <c r="AI31" s="68">
        <f t="shared" si="25"/>
        <v>2.9900186271721862E-3</v>
      </c>
      <c r="AJ31" s="68">
        <f t="shared" si="26"/>
        <v>-0.29876659108318099</v>
      </c>
      <c r="AK31" s="68">
        <f t="shared" si="27"/>
        <v>-1.4911588246926245E-2</v>
      </c>
      <c r="AL31" s="68">
        <f t="shared" si="28"/>
        <v>-3.1266374607519234</v>
      </c>
      <c r="AM31" s="68">
        <f t="shared" si="29"/>
        <v>-133.73031997942022</v>
      </c>
      <c r="AN31" s="68">
        <f t="shared" ref="AN31:AT40" si="32">$AU31+$AB$7*SIN(AO31)</f>
        <v>3.5305430978906394</v>
      </c>
      <c r="AO31" s="68">
        <f t="shared" si="32"/>
        <v>3.8328046805357192</v>
      </c>
      <c r="AP31" s="68">
        <f t="shared" si="32"/>
        <v>3.4824946598064495</v>
      </c>
      <c r="AQ31" s="68">
        <f t="shared" si="32"/>
        <v>3.8971007754260265</v>
      </c>
      <c r="AR31" s="68">
        <f t="shared" si="32"/>
        <v>3.4148357397344116</v>
      </c>
      <c r="AS31" s="68">
        <f t="shared" si="32"/>
        <v>3.9949818070399803</v>
      </c>
      <c r="AT31" s="68">
        <f t="shared" si="32"/>
        <v>3.3141395944071128</v>
      </c>
      <c r="AU31" s="68">
        <f t="shared" si="31"/>
        <v>4.1661796128858866</v>
      </c>
      <c r="AW31" s="68">
        <v>-11000</v>
      </c>
      <c r="AX31" s="68">
        <f t="shared" si="0"/>
        <v>2.1493237934868403E-3</v>
      </c>
      <c r="AY31" s="68">
        <f t="shared" si="1"/>
        <v>4.0322371601811326E-2</v>
      </c>
      <c r="AZ31" s="68">
        <f t="shared" si="2"/>
        <v>-3.8173047808324485E-2</v>
      </c>
      <c r="BA31" s="68">
        <f t="shared" si="3"/>
        <v>2.9987305418790466E-3</v>
      </c>
      <c r="BB31" s="68">
        <f t="shared" si="4"/>
        <v>-0.29821947262714116</v>
      </c>
      <c r="BC31" s="68">
        <f t="shared" si="5"/>
        <v>-3.12606420876789</v>
      </c>
      <c r="BD31" s="68">
        <f t="shared" si="6"/>
        <v>-128.79331021295161</v>
      </c>
      <c r="BE31" s="68">
        <f t="shared" si="10"/>
        <v>3.545058534318156</v>
      </c>
      <c r="BF31" s="68">
        <f t="shared" si="10"/>
        <v>3.8387227390626748</v>
      </c>
      <c r="BG31" s="68">
        <f t="shared" si="10"/>
        <v>3.4965048594877581</v>
      </c>
      <c r="BH31" s="68">
        <f t="shared" si="10"/>
        <v>3.9040684057067812</v>
      </c>
      <c r="BI31" s="68">
        <f t="shared" si="10"/>
        <v>3.4274433560779953</v>
      </c>
      <c r="BJ31" s="68">
        <f t="shared" si="10"/>
        <v>4.0048668695407041</v>
      </c>
      <c r="BK31" s="68">
        <f t="shared" si="10"/>
        <v>3.3234781469164605</v>
      </c>
      <c r="BL31" s="68">
        <f t="shared" si="8"/>
        <v>4.1852304764582824</v>
      </c>
    </row>
    <row r="32" spans="1:64" s="68" customFormat="1" ht="12.95" customHeight="1" x14ac:dyDescent="0.2">
      <c r="A32" s="51" t="s">
        <v>169</v>
      </c>
      <c r="B32" s="98"/>
      <c r="C32" s="69">
        <v>29362.41</v>
      </c>
      <c r="D32" s="69"/>
      <c r="E32" s="68">
        <f t="shared" si="11"/>
        <v>-11421.96968855964</v>
      </c>
      <c r="F32" s="51">
        <f t="shared" si="12"/>
        <v>-11422</v>
      </c>
      <c r="G32" s="69">
        <f t="shared" si="13"/>
        <v>9.8295999960100744E-3</v>
      </c>
      <c r="H32" s="68">
        <f t="shared" si="14"/>
        <v>9.8295999960100744E-3</v>
      </c>
      <c r="Q32" s="82">
        <f t="shared" si="15"/>
        <v>14343.91</v>
      </c>
      <c r="R32" s="68">
        <f t="shared" si="16"/>
        <v>9.662103608156125E-5</v>
      </c>
      <c r="S32" s="74">
        <v>0.2</v>
      </c>
      <c r="Z32" s="68">
        <f t="shared" si="17"/>
        <v>-11422</v>
      </c>
      <c r="AA32" s="68">
        <f t="shared" si="18"/>
        <v>2.1880369692927407E-3</v>
      </c>
      <c r="AB32" s="68">
        <f t="shared" si="19"/>
        <v>4.836577433965468E-2</v>
      </c>
      <c r="AC32" s="68">
        <f t="shared" si="20"/>
        <v>9.8295999960100744E-3</v>
      </c>
      <c r="AD32" s="68">
        <f t="shared" si="21"/>
        <v>7.6415630267173337E-3</v>
      </c>
      <c r="AE32" s="68">
        <f t="shared" si="22"/>
        <v>1.1678697098258677E-5</v>
      </c>
      <c r="AF32" s="68">
        <f t="shared" si="23"/>
        <v>9.8295999960100744E-3</v>
      </c>
      <c r="AG32" s="74"/>
      <c r="AH32" s="68">
        <f t="shared" si="24"/>
        <v>-3.8536174343644605E-2</v>
      </c>
      <c r="AI32" s="68">
        <f t="shared" si="25"/>
        <v>2.9908068577656488E-3</v>
      </c>
      <c r="AJ32" s="68">
        <f t="shared" si="26"/>
        <v>-0.29871623355724092</v>
      </c>
      <c r="AK32" s="68">
        <f t="shared" si="27"/>
        <v>-1.496419763847316E-2</v>
      </c>
      <c r="AL32" s="68">
        <f t="shared" si="28"/>
        <v>-3.1265846935647197</v>
      </c>
      <c r="AM32" s="68">
        <f t="shared" si="29"/>
        <v>-133.2601137467791</v>
      </c>
      <c r="AN32" s="68">
        <f t="shared" si="32"/>
        <v>3.5318809842908037</v>
      </c>
      <c r="AO32" s="68">
        <f t="shared" si="32"/>
        <v>3.8333564537359837</v>
      </c>
      <c r="AP32" s="68">
        <f t="shared" si="32"/>
        <v>3.4837824580788124</v>
      </c>
      <c r="AQ32" s="68">
        <f t="shared" si="32"/>
        <v>3.8977538783601187</v>
      </c>
      <c r="AR32" s="68">
        <f t="shared" si="32"/>
        <v>3.4159905526905949</v>
      </c>
      <c r="AS32" s="68">
        <f t="shared" si="32"/>
        <v>3.9959080686423878</v>
      </c>
      <c r="AT32" s="68">
        <f t="shared" si="32"/>
        <v>3.3149901293820583</v>
      </c>
      <c r="AU32" s="68">
        <f t="shared" si="31"/>
        <v>4.1679413056463446</v>
      </c>
      <c r="AW32" s="68">
        <v>-10000</v>
      </c>
      <c r="AX32" s="68">
        <f t="shared" si="0"/>
        <v>2.077811775241141E-3</v>
      </c>
      <c r="AY32" s="68">
        <f t="shared" si="1"/>
        <v>3.9355212128497366E-2</v>
      </c>
      <c r="AZ32" s="68">
        <f t="shared" si="2"/>
        <v>-3.7277400353256225E-2</v>
      </c>
      <c r="BA32" s="68">
        <f t="shared" si="3"/>
        <v>3.0188828985761029E-3</v>
      </c>
      <c r="BB32" s="68">
        <f t="shared" si="4"/>
        <v>-0.29702500247312441</v>
      </c>
      <c r="BC32" s="68">
        <f t="shared" si="5"/>
        <v>-3.1248130402074401</v>
      </c>
      <c r="BD32" s="68">
        <f t="shared" si="6"/>
        <v>-119.18946094305761</v>
      </c>
      <c r="BE32" s="68">
        <f t="shared" si="10"/>
        <v>3.5765888502751642</v>
      </c>
      <c r="BF32" s="68">
        <f t="shared" si="10"/>
        <v>3.8511348714301157</v>
      </c>
      <c r="BG32" s="68">
        <f t="shared" si="10"/>
        <v>3.5272280563136302</v>
      </c>
      <c r="BH32" s="68">
        <f t="shared" si="10"/>
        <v>3.9183771299660286</v>
      </c>
      <c r="BI32" s="68">
        <f t="shared" si="10"/>
        <v>3.4554307998926701</v>
      </c>
      <c r="BJ32" s="68">
        <f t="shared" si="10"/>
        <v>4.0251402046841402</v>
      </c>
      <c r="BK32" s="68">
        <f t="shared" si="10"/>
        <v>3.3446249805945207</v>
      </c>
      <c r="BL32" s="68">
        <f t="shared" si="8"/>
        <v>4.2262000755387037</v>
      </c>
    </row>
    <row r="33" spans="1:64" s="68" customFormat="1" ht="12.95" customHeight="1" x14ac:dyDescent="0.2">
      <c r="A33" s="51" t="s">
        <v>169</v>
      </c>
      <c r="B33" s="98"/>
      <c r="C33" s="69">
        <v>29365.49</v>
      </c>
      <c r="D33" s="69"/>
      <c r="E33" s="68">
        <f t="shared" si="11"/>
        <v>-11412.471923001494</v>
      </c>
      <c r="F33" s="51">
        <f t="shared" si="12"/>
        <v>-11412.5</v>
      </c>
      <c r="G33" s="69">
        <f t="shared" si="13"/>
        <v>9.1050000010000076E-3</v>
      </c>
      <c r="H33" s="68">
        <f t="shared" si="14"/>
        <v>9.1050000010000076E-3</v>
      </c>
      <c r="Q33" s="82">
        <f t="shared" si="15"/>
        <v>14346.990000000002</v>
      </c>
      <c r="R33" s="68">
        <f t="shared" si="16"/>
        <v>8.2901025018210144E-5</v>
      </c>
      <c r="S33" s="74">
        <v>0.2</v>
      </c>
      <c r="Z33" s="68">
        <f t="shared" si="17"/>
        <v>-11412.5</v>
      </c>
      <c r="AA33" s="68">
        <f t="shared" si="18"/>
        <v>2.1871073745918582E-3</v>
      </c>
      <c r="AB33" s="68">
        <f t="shared" si="19"/>
        <v>4.7633098936187494E-2</v>
      </c>
      <c r="AC33" s="68">
        <f t="shared" si="20"/>
        <v>9.1050000010000076E-3</v>
      </c>
      <c r="AD33" s="68">
        <f t="shared" si="21"/>
        <v>6.9178926264081494E-3</v>
      </c>
      <c r="AE33" s="68">
        <f t="shared" si="22"/>
        <v>9.5714476781024494E-6</v>
      </c>
      <c r="AF33" s="68">
        <f t="shared" si="23"/>
        <v>9.1050000010000076E-3</v>
      </c>
      <c r="AG33" s="74"/>
      <c r="AH33" s="68">
        <f t="shared" si="24"/>
        <v>-3.8528098935187487E-2</v>
      </c>
      <c r="AI33" s="68">
        <f t="shared" si="25"/>
        <v>2.9909814781402533E-3</v>
      </c>
      <c r="AJ33" s="68">
        <f t="shared" si="26"/>
        <v>-0.29870510144511692</v>
      </c>
      <c r="AK33" s="68">
        <f t="shared" si="27"/>
        <v>-1.4975827428573937E-2</v>
      </c>
      <c r="AL33" s="68">
        <f t="shared" si="28"/>
        <v>-3.1265730288868019</v>
      </c>
      <c r="AM33" s="68">
        <f t="shared" si="29"/>
        <v>-133.15661617514567</v>
      </c>
      <c r="AN33" s="68">
        <f t="shared" si="32"/>
        <v>3.5321766889045834</v>
      </c>
      <c r="AO33" s="68">
        <f t="shared" si="32"/>
        <v>3.8334782282512498</v>
      </c>
      <c r="AP33" s="68">
        <f t="shared" si="32"/>
        <v>3.4840671884626713</v>
      </c>
      <c r="AQ33" s="68">
        <f t="shared" si="32"/>
        <v>3.8978979238650204</v>
      </c>
      <c r="AR33" s="68">
        <f t="shared" si="32"/>
        <v>3.4162459913060368</v>
      </c>
      <c r="AS33" s="68">
        <f t="shared" si="32"/>
        <v>3.9961123740454956</v>
      </c>
      <c r="AT33" s="68">
        <f t="shared" si="32"/>
        <v>3.315178395199446</v>
      </c>
      <c r="AU33" s="68">
        <f t="shared" si="31"/>
        <v>4.1683305168376084</v>
      </c>
      <c r="AW33" s="68">
        <v>-9000</v>
      </c>
      <c r="AX33" s="68">
        <f t="shared" si="0"/>
        <v>2.0324278637823476E-3</v>
      </c>
      <c r="AY33" s="68">
        <f t="shared" si="1"/>
        <v>3.8367050306803957E-2</v>
      </c>
      <c r="AZ33" s="68">
        <f t="shared" si="2"/>
        <v>-3.6334622443021609E-2</v>
      </c>
      <c r="BA33" s="68">
        <f t="shared" si="3"/>
        <v>3.0409940424848125E-3</v>
      </c>
      <c r="BB33" s="68">
        <f t="shared" si="4"/>
        <v>-0.29580892805264181</v>
      </c>
      <c r="BC33" s="68">
        <f t="shared" si="5"/>
        <v>-3.1235397419084014</v>
      </c>
      <c r="BD33" s="68">
        <f t="shared" si="6"/>
        <v>-110.78244424303682</v>
      </c>
      <c r="BE33" s="68">
        <f t="shared" si="10"/>
        <v>3.6084531205918124</v>
      </c>
      <c r="BF33" s="68">
        <f t="shared" si="10"/>
        <v>3.8632345269338737</v>
      </c>
      <c r="BG33" s="68">
        <f t="shared" si="10"/>
        <v>3.5586822113076466</v>
      </c>
      <c r="BH33" s="68">
        <f t="shared" si="10"/>
        <v>3.931847670179625</v>
      </c>
      <c r="BI33" s="68">
        <f t="shared" si="10"/>
        <v>3.4845673483333952</v>
      </c>
      <c r="BJ33" s="68">
        <f t="shared" si="10"/>
        <v>4.0440653418823027</v>
      </c>
      <c r="BK33" s="68">
        <f t="shared" si="10"/>
        <v>3.3672513381983049</v>
      </c>
      <c r="BL33" s="68">
        <f t="shared" si="8"/>
        <v>4.267169674619125</v>
      </c>
    </row>
    <row r="34" spans="1:64" s="68" customFormat="1" ht="12.95" customHeight="1" x14ac:dyDescent="0.2">
      <c r="A34" s="51" t="s">
        <v>169</v>
      </c>
      <c r="B34" s="98"/>
      <c r="C34" s="69">
        <v>29366.46</v>
      </c>
      <c r="D34" s="69"/>
      <c r="E34" s="68">
        <f t="shared" si="11"/>
        <v>-11409.480743588711</v>
      </c>
      <c r="F34" s="51">
        <f t="shared" si="12"/>
        <v>-11409.5</v>
      </c>
      <c r="G34" s="69">
        <f t="shared" si="13"/>
        <v>6.2445999974443112E-3</v>
      </c>
      <c r="H34" s="68">
        <f t="shared" si="14"/>
        <v>6.2445999974443112E-3</v>
      </c>
      <c r="Q34" s="82">
        <f t="shared" si="15"/>
        <v>14347.96</v>
      </c>
      <c r="R34" s="68">
        <f t="shared" si="16"/>
        <v>3.8995029128081493E-5</v>
      </c>
      <c r="S34" s="74">
        <v>0.2</v>
      </c>
      <c r="Z34" s="68">
        <f t="shared" si="17"/>
        <v>-11409.5</v>
      </c>
      <c r="AA34" s="68">
        <f t="shared" si="18"/>
        <v>2.1868143802714068E-3</v>
      </c>
      <c r="AB34" s="68">
        <f t="shared" si="19"/>
        <v>4.4770147847950435E-2</v>
      </c>
      <c r="AC34" s="68">
        <f t="shared" si="20"/>
        <v>6.2445999974443112E-3</v>
      </c>
      <c r="AD34" s="68">
        <f t="shared" si="21"/>
        <v>4.0577856171729043E-3</v>
      </c>
      <c r="AE34" s="68">
        <f t="shared" si="22"/>
        <v>3.293124822987058E-6</v>
      </c>
      <c r="AF34" s="68">
        <f t="shared" si="23"/>
        <v>6.2445999974443112E-3</v>
      </c>
      <c r="AG34" s="74"/>
      <c r="AH34" s="68">
        <f t="shared" si="24"/>
        <v>-3.8525547850506124E-2</v>
      </c>
      <c r="AI34" s="68">
        <f t="shared" si="25"/>
        <v>2.9910366572520886E-3</v>
      </c>
      <c r="AJ34" s="68">
        <f t="shared" si="26"/>
        <v>-0.29870158554534176</v>
      </c>
      <c r="AK34" s="68">
        <f t="shared" si="27"/>
        <v>-1.4979500502741145E-2</v>
      </c>
      <c r="AL34" s="68">
        <f t="shared" si="28"/>
        <v>-3.1265693447934781</v>
      </c>
      <c r="AM34" s="68">
        <f t="shared" si="29"/>
        <v>-133.12396159456532</v>
      </c>
      <c r="AN34" s="68">
        <f t="shared" si="32"/>
        <v>3.5322700786704844</v>
      </c>
      <c r="AO34" s="68">
        <f t="shared" si="32"/>
        <v>3.8335166737211868</v>
      </c>
      <c r="AP34" s="68">
        <f t="shared" si="32"/>
        <v>3.484157119589161</v>
      </c>
      <c r="AQ34" s="68">
        <f t="shared" si="32"/>
        <v>3.8979433935547592</v>
      </c>
      <c r="AR34" s="68">
        <f t="shared" si="32"/>
        <v>3.4163266790860289</v>
      </c>
      <c r="AS34" s="68">
        <f t="shared" si="32"/>
        <v>3.9961768664399759</v>
      </c>
      <c r="AT34" s="68">
        <f t="shared" si="32"/>
        <v>3.3152378744118152</v>
      </c>
      <c r="AU34" s="68">
        <f t="shared" si="31"/>
        <v>4.1684534256348496</v>
      </c>
      <c r="AW34" s="68">
        <v>-8000</v>
      </c>
      <c r="AX34" s="68">
        <f t="shared" si="0"/>
        <v>2.0098852360072236E-3</v>
      </c>
      <c r="AY34" s="68">
        <f t="shared" si="1"/>
        <v>3.7357886136731092E-2</v>
      </c>
      <c r="AZ34" s="68">
        <f t="shared" si="2"/>
        <v>-3.5348000900723868E-2</v>
      </c>
      <c r="BA34" s="68">
        <f t="shared" si="3"/>
        <v>3.0650810339527546E-3</v>
      </c>
      <c r="BB34" s="68">
        <f t="shared" si="4"/>
        <v>-0.29457455448201325</v>
      </c>
      <c r="BC34" s="68">
        <f t="shared" si="5"/>
        <v>-3.122247796603987</v>
      </c>
      <c r="BD34" s="68">
        <f t="shared" si="6"/>
        <v>-103.3834279827674</v>
      </c>
      <c r="BE34" s="68">
        <f t="shared" ref="BE34:BK70" si="33">$BL34+$AB$7*SIN(BF34)</f>
        <v>3.6405394735072369</v>
      </c>
      <c r="BF34" s="68">
        <f t="shared" si="33"/>
        <v>3.8751645257037612</v>
      </c>
      <c r="BG34" s="68">
        <f t="shared" si="33"/>
        <v>3.5907700429509624</v>
      </c>
      <c r="BH34" s="68">
        <f t="shared" si="33"/>
        <v>3.9445885780027199</v>
      </c>
      <c r="BI34" s="68">
        <f t="shared" si="33"/>
        <v>3.5147960680964361</v>
      </c>
      <c r="BJ34" s="68">
        <f t="shared" si="33"/>
        <v>4.0616451913782887</v>
      </c>
      <c r="BK34" s="68">
        <f t="shared" si="33"/>
        <v>3.3913880046998424</v>
      </c>
      <c r="BL34" s="68">
        <f t="shared" si="8"/>
        <v>4.3081392736995463</v>
      </c>
    </row>
    <row r="35" spans="1:64" s="68" customFormat="1" ht="12.95" customHeight="1" x14ac:dyDescent="0.2">
      <c r="A35" s="51" t="s">
        <v>169</v>
      </c>
      <c r="B35" s="98"/>
      <c r="C35" s="69">
        <v>29367.42</v>
      </c>
      <c r="D35" s="69"/>
      <c r="E35" s="68">
        <f t="shared" si="11"/>
        <v>-11406.520401077085</v>
      </c>
      <c r="F35" s="51">
        <f t="shared" si="12"/>
        <v>-11406.5</v>
      </c>
      <c r="G35" s="69">
        <f t="shared" si="13"/>
        <v>-6.6158000045106746E-3</v>
      </c>
      <c r="H35" s="68">
        <f t="shared" si="14"/>
        <v>-6.6158000045106746E-3</v>
      </c>
      <c r="Q35" s="82">
        <f t="shared" si="15"/>
        <v>14348.919999999998</v>
      </c>
      <c r="R35" s="68">
        <f t="shared" si="16"/>
        <v>4.3768809699683439E-5</v>
      </c>
      <c r="S35" s="74">
        <v>0.2</v>
      </c>
      <c r="Z35" s="68">
        <f t="shared" si="17"/>
        <v>-11406.5</v>
      </c>
      <c r="AA35" s="68">
        <f t="shared" si="18"/>
        <v>2.1865216555582712E-3</v>
      </c>
      <c r="AB35" s="68">
        <f t="shared" si="19"/>
        <v>3.1907196302685625E-2</v>
      </c>
      <c r="AC35" s="68">
        <f t="shared" si="20"/>
        <v>-6.6158000045106746E-3</v>
      </c>
      <c r="AD35" s="68">
        <f t="shared" si="21"/>
        <v>-8.8023216600689458E-3</v>
      </c>
      <c r="AE35" s="68">
        <f t="shared" si="22"/>
        <v>1.5496173321463784E-5</v>
      </c>
      <c r="AF35" s="68">
        <f t="shared" si="23"/>
        <v>-6.6158000045106746E-3</v>
      </c>
      <c r="AG35" s="74"/>
      <c r="AH35" s="68">
        <f t="shared" si="24"/>
        <v>-3.85229963071963E-2</v>
      </c>
      <c r="AI35" s="68">
        <f t="shared" si="25"/>
        <v>2.9910918535671627E-3</v>
      </c>
      <c r="AJ35" s="68">
        <f t="shared" si="26"/>
        <v>-0.29869806940767396</v>
      </c>
      <c r="AK35" s="68">
        <f t="shared" si="27"/>
        <v>-1.4983173820996598E-2</v>
      </c>
      <c r="AL35" s="68">
        <f t="shared" si="28"/>
        <v>-3.12656566045513</v>
      </c>
      <c r="AM35" s="68">
        <f t="shared" si="29"/>
        <v>-133.09132085499382</v>
      </c>
      <c r="AN35" s="68">
        <f t="shared" si="32"/>
        <v>3.5323634729243714</v>
      </c>
      <c r="AO35" s="68">
        <f t="shared" si="32"/>
        <v>3.8335551145704283</v>
      </c>
      <c r="AP35" s="68">
        <f t="shared" si="32"/>
        <v>3.4842470585200411</v>
      </c>
      <c r="AQ35" s="68">
        <f t="shared" si="32"/>
        <v>3.8979888544339181</v>
      </c>
      <c r="AR35" s="68">
        <f t="shared" si="32"/>
        <v>3.4164073778816353</v>
      </c>
      <c r="AS35" s="68">
        <f t="shared" si="32"/>
        <v>3.9962413467852795</v>
      </c>
      <c r="AT35" s="68">
        <f t="shared" si="32"/>
        <v>3.3152973665133469</v>
      </c>
      <c r="AU35" s="68">
        <f t="shared" si="31"/>
        <v>4.1685763344320907</v>
      </c>
      <c r="AW35" s="68">
        <v>-7000</v>
      </c>
      <c r="AX35" s="68">
        <f t="shared" si="0"/>
        <v>2.0064838031581891E-3</v>
      </c>
      <c r="AY35" s="68">
        <f t="shared" si="1"/>
        <v>3.632771961827877E-2</v>
      </c>
      <c r="AZ35" s="68">
        <f t="shared" si="2"/>
        <v>-3.4321235815120581E-2</v>
      </c>
      <c r="BA35" s="68">
        <f t="shared" si="3"/>
        <v>3.091147126385585E-3</v>
      </c>
      <c r="BB35" s="68">
        <f t="shared" si="4"/>
        <v>-0.29332505456317431</v>
      </c>
      <c r="BC35" s="68">
        <f t="shared" si="5"/>
        <v>-3.1209405432387678</v>
      </c>
      <c r="BD35" s="68">
        <f t="shared" si="6"/>
        <v>-96.8389612760202</v>
      </c>
      <c r="BE35" s="68">
        <f t="shared" si="33"/>
        <v>3.6727415648146211</v>
      </c>
      <c r="BF35" s="68">
        <f t="shared" si="33"/>
        <v>3.8870662385445076</v>
      </c>
      <c r="BG35" s="68">
        <f t="shared" si="33"/>
        <v>3.6233942924531823</v>
      </c>
      <c r="BH35" s="68">
        <f t="shared" si="33"/>
        <v>3.9567151217912002</v>
      </c>
      <c r="BI35" s="68">
        <f t="shared" si="33"/>
        <v>3.5460571513194306</v>
      </c>
      <c r="BJ35" s="68">
        <f t="shared" si="33"/>
        <v>4.0778920261240792</v>
      </c>
      <c r="BK35" s="68">
        <f t="shared" si="33"/>
        <v>3.4170632303600965</v>
      </c>
      <c r="BL35" s="68">
        <f t="shared" si="8"/>
        <v>4.3491088727799676</v>
      </c>
    </row>
    <row r="36" spans="1:64" s="68" customFormat="1" ht="12.95" customHeight="1" x14ac:dyDescent="0.2">
      <c r="A36" s="51" t="s">
        <v>169</v>
      </c>
      <c r="B36" s="98"/>
      <c r="C36" s="69">
        <v>29398.41</v>
      </c>
      <c r="D36" s="69"/>
      <c r="E36" s="68">
        <f t="shared" si="11"/>
        <v>-11310.956844373568</v>
      </c>
      <c r="F36" s="51">
        <f t="shared" si="12"/>
        <v>-11311</v>
      </c>
      <c r="G36" s="69">
        <f t="shared" si="13"/>
        <v>1.3994799995998619E-2</v>
      </c>
      <c r="H36" s="68">
        <f t="shared" si="14"/>
        <v>1.3994799995998619E-2</v>
      </c>
      <c r="Q36" s="82">
        <f t="shared" si="15"/>
        <v>14379.91</v>
      </c>
      <c r="R36" s="68">
        <f t="shared" si="16"/>
        <v>1.9585442692800296E-4</v>
      </c>
      <c r="S36" s="74">
        <v>0.2</v>
      </c>
      <c r="Z36" s="68">
        <f t="shared" si="17"/>
        <v>-11311</v>
      </c>
      <c r="AA36" s="68">
        <f t="shared" si="18"/>
        <v>2.1773437797537737E-3</v>
      </c>
      <c r="AB36" s="68">
        <f t="shared" si="19"/>
        <v>5.2436332865014999E-2</v>
      </c>
      <c r="AC36" s="68">
        <f t="shared" si="20"/>
        <v>1.3994799995998619E-2</v>
      </c>
      <c r="AD36" s="68">
        <f t="shared" si="21"/>
        <v>1.1817456216244845E-2</v>
      </c>
      <c r="AE36" s="68">
        <f t="shared" si="22"/>
        <v>2.7930454284572788E-5</v>
      </c>
      <c r="AF36" s="68">
        <f t="shared" si="23"/>
        <v>1.3994799995998619E-2</v>
      </c>
      <c r="AG36" s="74"/>
      <c r="AH36" s="68">
        <f t="shared" si="24"/>
        <v>-3.844153286901638E-2</v>
      </c>
      <c r="AI36" s="68">
        <f t="shared" si="25"/>
        <v>2.9928579336572225E-3</v>
      </c>
      <c r="AJ36" s="68">
        <f t="shared" si="26"/>
        <v>-0.29858601525884743</v>
      </c>
      <c r="AK36" s="68">
        <f t="shared" si="27"/>
        <v>-1.5100234759627809E-2</v>
      </c>
      <c r="AL36" s="68">
        <f t="shared" si="28"/>
        <v>-3.12644824822218</v>
      </c>
      <c r="AM36" s="68">
        <f t="shared" si="29"/>
        <v>-132.05944543907398</v>
      </c>
      <c r="AN36" s="68">
        <f t="shared" si="32"/>
        <v>3.5353388497403779</v>
      </c>
      <c r="AO36" s="68">
        <f t="shared" si="32"/>
        <v>3.8347764226886776</v>
      </c>
      <c r="AP36" s="68">
        <f t="shared" si="32"/>
        <v>3.487114177785517</v>
      </c>
      <c r="AQ36" s="68">
        <f t="shared" si="32"/>
        <v>3.8994314362986717</v>
      </c>
      <c r="AR36" s="68">
        <f t="shared" si="32"/>
        <v>3.4189820382612472</v>
      </c>
      <c r="AS36" s="68">
        <f t="shared" si="32"/>
        <v>3.9982876722804814</v>
      </c>
      <c r="AT36" s="68">
        <f t="shared" si="32"/>
        <v>3.3171979398900326</v>
      </c>
      <c r="AU36" s="68">
        <f t="shared" si="31"/>
        <v>4.1724889311442714</v>
      </c>
      <c r="AW36" s="68">
        <v>-6000</v>
      </c>
      <c r="AX36" s="68">
        <f t="shared" si="0"/>
        <v>2.0182051550353339E-3</v>
      </c>
      <c r="AY36" s="68">
        <f t="shared" si="1"/>
        <v>3.5276550751446999E-2</v>
      </c>
      <c r="AZ36" s="68">
        <f t="shared" si="2"/>
        <v>-3.3258345596411665E-2</v>
      </c>
      <c r="BA36" s="68">
        <f t="shared" si="3"/>
        <v>3.1191827987758769E-3</v>
      </c>
      <c r="BB36" s="68">
        <f t="shared" si="4"/>
        <v>-0.29206343922630462</v>
      </c>
      <c r="BC36" s="68">
        <f t="shared" si="5"/>
        <v>-3.1196211462245564</v>
      </c>
      <c r="BD36" s="68">
        <f t="shared" si="6"/>
        <v>-91.023319804672099</v>
      </c>
      <c r="BE36" s="68">
        <f t="shared" si="33"/>
        <v>3.7049596993325173</v>
      </c>
      <c r="BF36" s="68">
        <f t="shared" si="33"/>
        <v>3.8990780442024056</v>
      </c>
      <c r="BG36" s="68">
        <f t="shared" si="33"/>
        <v>3.6564582328749395</v>
      </c>
      <c r="BH36" s="68">
        <f t="shared" si="33"/>
        <v>3.9683484704214158</v>
      </c>
      <c r="BI36" s="68">
        <f t="shared" si="33"/>
        <v>3.5782882291147233</v>
      </c>
      <c r="BJ36" s="68">
        <f t="shared" si="33"/>
        <v>4.0928284715485468</v>
      </c>
      <c r="BK36" s="68">
        <f t="shared" si="33"/>
        <v>3.4443026833173045</v>
      </c>
      <c r="BL36" s="68">
        <f t="shared" si="8"/>
        <v>4.3900784718603889</v>
      </c>
    </row>
    <row r="37" spans="1:64" s="68" customFormat="1" ht="12.95" customHeight="1" x14ac:dyDescent="0.2">
      <c r="A37" s="51" t="s">
        <v>169</v>
      </c>
      <c r="B37" s="98"/>
      <c r="C37" s="69">
        <v>29399.37</v>
      </c>
      <c r="D37" s="69"/>
      <c r="E37" s="68">
        <f t="shared" si="11"/>
        <v>-11307.996501861942</v>
      </c>
      <c r="F37" s="51">
        <f t="shared" si="12"/>
        <v>-11308</v>
      </c>
      <c r="G37" s="69">
        <f t="shared" si="13"/>
        <v>1.1343999976816121E-3</v>
      </c>
      <c r="H37" s="68">
        <f t="shared" si="14"/>
        <v>1.1343999976816121E-3</v>
      </c>
      <c r="Q37" s="82">
        <f t="shared" si="15"/>
        <v>14380.869999999999</v>
      </c>
      <c r="R37" s="68">
        <f t="shared" si="16"/>
        <v>1.2868633547400416E-6</v>
      </c>
      <c r="S37" s="74">
        <v>0.2</v>
      </c>
      <c r="Z37" s="68">
        <f t="shared" si="17"/>
        <v>-11308</v>
      </c>
      <c r="AA37" s="68">
        <f t="shared" si="18"/>
        <v>2.177059872379053E-3</v>
      </c>
      <c r="AB37" s="68">
        <f t="shared" si="19"/>
        <v>3.9573366299855813E-2</v>
      </c>
      <c r="AC37" s="68">
        <f t="shared" si="20"/>
        <v>1.1343999976816121E-3</v>
      </c>
      <c r="AD37" s="68">
        <f t="shared" si="21"/>
        <v>-1.0426598746974408E-3</v>
      </c>
      <c r="AE37" s="68">
        <f t="shared" si="22"/>
        <v>2.174279228608166E-7</v>
      </c>
      <c r="AF37" s="68">
        <f t="shared" si="23"/>
        <v>1.1343999976816121E-3</v>
      </c>
      <c r="AG37" s="74"/>
      <c r="AH37" s="68">
        <f t="shared" si="24"/>
        <v>-3.84389663021742E-2</v>
      </c>
      <c r="AI37" s="68">
        <f t="shared" si="25"/>
        <v>2.9929136954734981E-3</v>
      </c>
      <c r="AJ37" s="68">
        <f t="shared" si="26"/>
        <v>-0.29858249136271503</v>
      </c>
      <c r="AK37" s="68">
        <f t="shared" si="27"/>
        <v>-1.5103916036940735E-2</v>
      </c>
      <c r="AL37" s="68">
        <f t="shared" si="28"/>
        <v>-3.1264445558941509</v>
      </c>
      <c r="AM37" s="68">
        <f t="shared" si="29"/>
        <v>-132.02725489980725</v>
      </c>
      <c r="AN37" s="68">
        <f t="shared" si="32"/>
        <v>3.5354323895588271</v>
      </c>
      <c r="AO37" s="68">
        <f t="shared" si="32"/>
        <v>3.8348147139470523</v>
      </c>
      <c r="AP37" s="68">
        <f t="shared" si="32"/>
        <v>3.4872043715228527</v>
      </c>
      <c r="AQ37" s="68">
        <f t="shared" si="32"/>
        <v>3.8994766093052124</v>
      </c>
      <c r="AR37" s="68">
        <f t="shared" si="32"/>
        <v>3.4190630979807883</v>
      </c>
      <c r="AS37" s="68">
        <f t="shared" si="32"/>
        <v>3.9983517568270122</v>
      </c>
      <c r="AT37" s="68">
        <f t="shared" si="32"/>
        <v>3.3172578557166927</v>
      </c>
      <c r="AU37" s="68">
        <f t="shared" si="31"/>
        <v>4.1726118399415126</v>
      </c>
      <c r="AW37" s="68">
        <v>-5000</v>
      </c>
      <c r="AX37" s="68">
        <f t="shared" si="0"/>
        <v>2.0408200592986619E-3</v>
      </c>
      <c r="AY37" s="68">
        <f t="shared" si="1"/>
        <v>3.4204379536235764E-2</v>
      </c>
      <c r="AZ37" s="68">
        <f t="shared" si="2"/>
        <v>-3.2163559476937102E-2</v>
      </c>
      <c r="BA37" s="68">
        <f t="shared" si="3"/>
        <v>3.1491672884169652E-3</v>
      </c>
      <c r="BB37" s="68">
        <f t="shared" si="4"/>
        <v>-0.29079252307042402</v>
      </c>
      <c r="BC37" s="68">
        <f t="shared" si="5"/>
        <v>-3.1182925596908406</v>
      </c>
      <c r="BD37" s="68">
        <f t="shared" si="6"/>
        <v>-85.832680565945566</v>
      </c>
      <c r="BE37" s="68">
        <f t="shared" si="33"/>
        <v>3.7371019751308339</v>
      </c>
      <c r="BF37" s="68">
        <f t="shared" si="33"/>
        <v>3.9113338196825223</v>
      </c>
      <c r="BG37" s="68">
        <f t="shared" si="33"/>
        <v>3.6898661623731117</v>
      </c>
      <c r="BH37" s="68">
        <f t="shared" si="33"/>
        <v>3.9796148736966601</v>
      </c>
      <c r="BI37" s="68">
        <f t="shared" si="33"/>
        <v>3.6114245522907877</v>
      </c>
      <c r="BJ37" s="68">
        <f t="shared" si="33"/>
        <v>4.1064885384927035</v>
      </c>
      <c r="BK37" s="68">
        <f t="shared" si="33"/>
        <v>3.4731294065088294</v>
      </c>
      <c r="BL37" s="68">
        <f t="shared" si="8"/>
        <v>4.4310480709408102</v>
      </c>
    </row>
    <row r="38" spans="1:64" s="68" customFormat="1" ht="12.95" customHeight="1" x14ac:dyDescent="0.2">
      <c r="A38" s="51" t="s">
        <v>169</v>
      </c>
      <c r="B38" s="98"/>
      <c r="C38" s="69">
        <v>29404.39</v>
      </c>
      <c r="D38" s="69"/>
      <c r="E38" s="68">
        <f t="shared" si="11"/>
        <v>-11292.516377478218</v>
      </c>
      <c r="F38" s="51">
        <f t="shared" si="12"/>
        <v>-11292.5</v>
      </c>
      <c r="G38" s="69">
        <f t="shared" si="13"/>
        <v>-5.3110000044398475E-3</v>
      </c>
      <c r="H38" s="68">
        <f t="shared" si="14"/>
        <v>-5.3110000044398475E-3</v>
      </c>
      <c r="Q38" s="82">
        <f t="shared" si="15"/>
        <v>14385.89</v>
      </c>
      <c r="R38" s="68">
        <f t="shared" si="16"/>
        <v>2.820672104716006E-5</v>
      </c>
      <c r="S38" s="74">
        <v>0.2</v>
      </c>
      <c r="Z38" s="68">
        <f t="shared" si="17"/>
        <v>-11292.5</v>
      </c>
      <c r="AA38" s="68">
        <f t="shared" si="18"/>
        <v>2.1755972773444751E-3</v>
      </c>
      <c r="AB38" s="68">
        <f t="shared" si="19"/>
        <v>3.3114698431436565E-2</v>
      </c>
      <c r="AC38" s="68">
        <f t="shared" si="20"/>
        <v>-5.3110000044398475E-3</v>
      </c>
      <c r="AD38" s="68">
        <f t="shared" si="21"/>
        <v>-7.4865972817843227E-3</v>
      </c>
      <c r="AE38" s="68">
        <f t="shared" si="22"/>
        <v>1.1209827771924082E-5</v>
      </c>
      <c r="AF38" s="68">
        <f t="shared" si="23"/>
        <v>-5.3110000044398475E-3</v>
      </c>
      <c r="AG38" s="74"/>
      <c r="AH38" s="68">
        <f t="shared" si="24"/>
        <v>-3.8425698435876413E-2</v>
      </c>
      <c r="AI38" s="68">
        <f t="shared" si="25"/>
        <v>2.9932020729132036E-3</v>
      </c>
      <c r="AJ38" s="68">
        <f t="shared" si="26"/>
        <v>-0.29856428082911551</v>
      </c>
      <c r="AK38" s="68">
        <f t="shared" si="27"/>
        <v>-1.5122939802483738E-2</v>
      </c>
      <c r="AL38" s="68">
        <f t="shared" si="28"/>
        <v>-3.126425475018443</v>
      </c>
      <c r="AM38" s="68">
        <f t="shared" si="29"/>
        <v>-131.86115333802579</v>
      </c>
      <c r="AN38" s="68">
        <f t="shared" si="32"/>
        <v>3.5359157483085206</v>
      </c>
      <c r="AO38" s="68">
        <f t="shared" si="32"/>
        <v>3.835012480649405</v>
      </c>
      <c r="AP38" s="68">
        <f t="shared" si="32"/>
        <v>3.4876704953745583</v>
      </c>
      <c r="AQ38" s="68">
        <f t="shared" si="32"/>
        <v>3.8997098642399406</v>
      </c>
      <c r="AR38" s="68">
        <f t="shared" si="32"/>
        <v>3.419482081252275</v>
      </c>
      <c r="AS38" s="68">
        <f t="shared" si="32"/>
        <v>3.9986826681834771</v>
      </c>
      <c r="AT38" s="68">
        <f t="shared" si="32"/>
        <v>3.3175676266882972</v>
      </c>
      <c r="AU38" s="68">
        <f t="shared" si="31"/>
        <v>4.1732468687272597</v>
      </c>
      <c r="AW38" s="68">
        <v>-4000</v>
      </c>
      <c r="AX38" s="68">
        <f t="shared" si="0"/>
        <v>2.0700056427141178E-3</v>
      </c>
      <c r="AY38" s="68">
        <f t="shared" si="1"/>
        <v>3.311120597264508E-2</v>
      </c>
      <c r="AZ38" s="68">
        <f t="shared" si="2"/>
        <v>-3.1041200329930962E-2</v>
      </c>
      <c r="BA38" s="68">
        <f t="shared" si="3"/>
        <v>3.1810706717136927E-3</v>
      </c>
      <c r="BB38" s="68">
        <f t="shared" si="4"/>
        <v>-0.28951488447579399</v>
      </c>
      <c r="BC38" s="68">
        <f t="shared" si="5"/>
        <v>-3.1169574861882601</v>
      </c>
      <c r="BD38" s="68">
        <f t="shared" si="6"/>
        <v>-81.180647884438187</v>
      </c>
      <c r="BE38" s="68">
        <f t="shared" si="33"/>
        <v>3.7690854409768337</v>
      </c>
      <c r="BF38" s="68">
        <f t="shared" si="33"/>
        <v>3.9239614730638555</v>
      </c>
      <c r="BG38" s="68">
        <f t="shared" si="33"/>
        <v>3.7235239109625553</v>
      </c>
      <c r="BH38" s="68">
        <f t="shared" si="33"/>
        <v>3.990644842463376</v>
      </c>
      <c r="BI38" s="68">
        <f t="shared" si="33"/>
        <v>3.6453990287551203</v>
      </c>
      <c r="BJ38" s="68">
        <f t="shared" si="33"/>
        <v>4.1189186867154985</v>
      </c>
      <c r="BK38" s="68">
        <f t="shared" si="33"/>
        <v>3.5035637789988114</v>
      </c>
      <c r="BL38" s="68">
        <f t="shared" si="8"/>
        <v>4.4720176700212315</v>
      </c>
    </row>
    <row r="39" spans="1:64" s="68" customFormat="1" ht="12.95" customHeight="1" x14ac:dyDescent="0.2">
      <c r="A39" s="51" t="s">
        <v>169</v>
      </c>
      <c r="B39" s="98"/>
      <c r="C39" s="69">
        <v>29465.19</v>
      </c>
      <c r="D39" s="69"/>
      <c r="E39" s="68">
        <f t="shared" si="11"/>
        <v>-11105.028018408408</v>
      </c>
      <c r="F39" s="51">
        <f t="shared" si="12"/>
        <v>-11105</v>
      </c>
      <c r="G39" s="69">
        <f t="shared" si="13"/>
        <v>-9.0860000018437859E-3</v>
      </c>
      <c r="H39" s="68">
        <f t="shared" si="14"/>
        <v>-9.0860000018437859E-3</v>
      </c>
      <c r="Q39" s="82">
        <f t="shared" si="15"/>
        <v>14446.689999999999</v>
      </c>
      <c r="R39" s="68">
        <f t="shared" si="16"/>
        <v>8.2555396033505277E-5</v>
      </c>
      <c r="S39" s="74">
        <v>0.2</v>
      </c>
      <c r="Z39" s="68">
        <f t="shared" si="17"/>
        <v>-11105</v>
      </c>
      <c r="AA39" s="68">
        <f t="shared" si="18"/>
        <v>2.158466905440859E-3</v>
      </c>
      <c r="AB39" s="68">
        <f t="shared" si="19"/>
        <v>2.9178238040489281E-2</v>
      </c>
      <c r="AC39" s="68">
        <f t="shared" si="20"/>
        <v>-9.0860000018437859E-3</v>
      </c>
      <c r="AD39" s="68">
        <f t="shared" si="21"/>
        <v>-1.1244466907284645E-2</v>
      </c>
      <c r="AE39" s="68">
        <f t="shared" si="22"/>
        <v>2.5287607205803904E-5</v>
      </c>
      <c r="AF39" s="68">
        <f t="shared" si="23"/>
        <v>-9.0860000018437859E-3</v>
      </c>
      <c r="AG39" s="74"/>
      <c r="AH39" s="68">
        <f t="shared" si="24"/>
        <v>-3.8264238042333067E-2</v>
      </c>
      <c r="AI39" s="68">
        <f t="shared" si="25"/>
        <v>2.9967270311194172E-3</v>
      </c>
      <c r="AJ39" s="68">
        <f t="shared" si="26"/>
        <v>-0.29834350063455312</v>
      </c>
      <c r="AK39" s="68">
        <f t="shared" si="27"/>
        <v>-1.5353569957255182E-2</v>
      </c>
      <c r="AL39" s="68">
        <f t="shared" si="28"/>
        <v>-3.1261941520606413</v>
      </c>
      <c r="AM39" s="68">
        <f t="shared" si="29"/>
        <v>-129.88020146523345</v>
      </c>
      <c r="AN39" s="68">
        <f t="shared" si="32"/>
        <v>3.5417719245491739</v>
      </c>
      <c r="AO39" s="68">
        <f t="shared" si="32"/>
        <v>3.8373955188365931</v>
      </c>
      <c r="AP39" s="68">
        <f t="shared" si="32"/>
        <v>3.4933252750509927</v>
      </c>
      <c r="AQ39" s="68">
        <f t="shared" si="32"/>
        <v>3.9025131790291891</v>
      </c>
      <c r="AR39" s="68">
        <f t="shared" si="32"/>
        <v>3.4245735527907444</v>
      </c>
      <c r="AS39" s="68">
        <f t="shared" si="32"/>
        <v>4.0026601098631502</v>
      </c>
      <c r="AT39" s="68">
        <f t="shared" si="32"/>
        <v>3.3213422283795424</v>
      </c>
      <c r="AU39" s="68">
        <f t="shared" si="31"/>
        <v>4.1809286685548379</v>
      </c>
      <c r="AW39" s="68">
        <v>-3000</v>
      </c>
      <c r="AX39" s="68">
        <f t="shared" si="0"/>
        <v>2.1014688758444512E-3</v>
      </c>
      <c r="AY39" s="68">
        <f t="shared" si="1"/>
        <v>3.1997030060674947E-2</v>
      </c>
      <c r="AZ39" s="68">
        <f t="shared" si="2"/>
        <v>-2.9895561184830496E-2</v>
      </c>
      <c r="BA39" s="68">
        <f t="shared" si="3"/>
        <v>3.214856531396415E-3</v>
      </c>
      <c r="BB39" s="68">
        <f t="shared" si="4"/>
        <v>-0.2882328202118693</v>
      </c>
      <c r="BC39" s="68">
        <f t="shared" si="5"/>
        <v>-3.1156183297740885</v>
      </c>
      <c r="BD39" s="68">
        <f t="shared" si="6"/>
        <v>-76.994787955820243</v>
      </c>
      <c r="BE39" s="68">
        <f t="shared" si="33"/>
        <v>3.8008372484952506</v>
      </c>
      <c r="BF39" s="68">
        <f t="shared" si="33"/>
        <v>3.9370815295478954</v>
      </c>
      <c r="BG39" s="68">
        <f t="shared" si="33"/>
        <v>3.7573393923517129</v>
      </c>
      <c r="BH39" s="68">
        <f t="shared" si="33"/>
        <v>4.0015723237298824</v>
      </c>
      <c r="BI39" s="68">
        <f t="shared" si="33"/>
        <v>3.6801421131107355</v>
      </c>
      <c r="BJ39" s="68">
        <f t="shared" si="33"/>
        <v>4.1301789033065504</v>
      </c>
      <c r="BK39" s="68">
        <f t="shared" si="33"/>
        <v>3.5356234817765309</v>
      </c>
      <c r="BL39" s="68">
        <f t="shared" si="8"/>
        <v>4.5129872691016528</v>
      </c>
    </row>
    <row r="40" spans="1:64" s="68" customFormat="1" ht="12.95" customHeight="1" x14ac:dyDescent="0.2">
      <c r="A40" s="51" t="s">
        <v>169</v>
      </c>
      <c r="B40" s="98"/>
      <c r="C40" s="69">
        <v>29466.2</v>
      </c>
      <c r="D40" s="69"/>
      <c r="E40" s="68">
        <f t="shared" si="11"/>
        <v>-11101.913491390958</v>
      </c>
      <c r="F40" s="51">
        <f t="shared" si="12"/>
        <v>-11102</v>
      </c>
      <c r="G40" s="69">
        <f t="shared" si="13"/>
        <v>2.8053599999111611E-2</v>
      </c>
      <c r="H40" s="68">
        <f t="shared" si="14"/>
        <v>2.8053599999111611E-2</v>
      </c>
      <c r="Q40" s="82">
        <f t="shared" si="15"/>
        <v>14447.7</v>
      </c>
      <c r="R40" s="68">
        <f t="shared" si="16"/>
        <v>7.8700447291015505E-4</v>
      </c>
      <c r="S40" s="74">
        <v>0.2</v>
      </c>
      <c r="Z40" s="68">
        <f t="shared" si="17"/>
        <v>-11102</v>
      </c>
      <c r="AA40" s="68">
        <f t="shared" si="18"/>
        <v>2.158201215073173E-3</v>
      </c>
      <c r="AB40" s="68">
        <f t="shared" si="19"/>
        <v>6.6315240278144172E-2</v>
      </c>
      <c r="AC40" s="68">
        <f t="shared" si="20"/>
        <v>2.8053599999111611E-2</v>
      </c>
      <c r="AD40" s="68">
        <f t="shared" si="21"/>
        <v>2.5895398784038438E-2</v>
      </c>
      <c r="AE40" s="68">
        <f t="shared" si="22"/>
        <v>1.3411433563687589E-4</v>
      </c>
      <c r="AF40" s="68">
        <f t="shared" si="23"/>
        <v>2.8053599999111611E-2</v>
      </c>
      <c r="AG40" s="74"/>
      <c r="AH40" s="68">
        <f t="shared" si="24"/>
        <v>-3.8261640279032554E-2</v>
      </c>
      <c r="AI40" s="68">
        <f t="shared" si="25"/>
        <v>2.9967839796301021E-3</v>
      </c>
      <c r="AJ40" s="68">
        <f t="shared" si="26"/>
        <v>-0.29833996084014924</v>
      </c>
      <c r="AK40" s="68">
        <f t="shared" si="27"/>
        <v>-1.5357267534691063E-2</v>
      </c>
      <c r="AL40" s="68">
        <f t="shared" si="28"/>
        <v>-3.1261904433691639</v>
      </c>
      <c r="AM40" s="68">
        <f t="shared" si="29"/>
        <v>-129.84892643211157</v>
      </c>
      <c r="AN40" s="68">
        <f t="shared" si="32"/>
        <v>3.5418657575893895</v>
      </c>
      <c r="AO40" s="68">
        <f t="shared" si="32"/>
        <v>3.8374335105795456</v>
      </c>
      <c r="AP40" s="68">
        <f t="shared" si="32"/>
        <v>3.49341599264983</v>
      </c>
      <c r="AQ40" s="68">
        <f t="shared" si="32"/>
        <v>3.902557758904317</v>
      </c>
      <c r="AR40" s="68">
        <f t="shared" si="32"/>
        <v>3.4246553625577665</v>
      </c>
      <c r="AS40" s="68">
        <f t="shared" si="32"/>
        <v>4.0027233655628054</v>
      </c>
      <c r="AT40" s="68">
        <f t="shared" si="32"/>
        <v>3.3214030336805163</v>
      </c>
      <c r="AU40" s="68">
        <f t="shared" si="31"/>
        <v>4.1810515773520791</v>
      </c>
      <c r="AW40" s="68">
        <v>-2000</v>
      </c>
      <c r="AX40" s="68">
        <f t="shared" si="0"/>
        <v>2.1310725597627478E-3</v>
      </c>
      <c r="AY40" s="68">
        <f t="shared" si="1"/>
        <v>3.0861851800325354E-2</v>
      </c>
      <c r="AZ40" s="68">
        <f t="shared" si="2"/>
        <v>-2.8730779240562606E-2</v>
      </c>
      <c r="BA40" s="68">
        <f t="shared" si="3"/>
        <v>3.2504852321200151E-3</v>
      </c>
      <c r="BB40" s="68">
        <f t="shared" si="4"/>
        <v>-0.28694829495349561</v>
      </c>
      <c r="BC40" s="68">
        <f t="shared" si="5"/>
        <v>-3.1142771439182213</v>
      </c>
      <c r="BD40" s="68">
        <f t="shared" si="6"/>
        <v>-73.213923749581795</v>
      </c>
      <c r="BE40" s="68">
        <f t="shared" si="33"/>
        <v>3.8322957721032802</v>
      </c>
      <c r="BF40" s="68">
        <f t="shared" si="33"/>
        <v>3.9508057831568801</v>
      </c>
      <c r="BG40" s="68">
        <f t="shared" si="33"/>
        <v>3.791223234297262</v>
      </c>
      <c r="BH40" s="68">
        <f t="shared" si="33"/>
        <v>4.0125338568536462</v>
      </c>
      <c r="BI40" s="68">
        <f t="shared" si="33"/>
        <v>3.7155815517814537</v>
      </c>
      <c r="BJ40" s="68">
        <f t="shared" si="33"/>
        <v>4.1403437771429976</v>
      </c>
      <c r="BK40" s="68">
        <f t="shared" si="33"/>
        <v>3.5693234680828763</v>
      </c>
      <c r="BL40" s="68">
        <f t="shared" si="8"/>
        <v>4.5539568681820741</v>
      </c>
    </row>
    <row r="41" spans="1:64" s="68" customFormat="1" ht="12.95" customHeight="1" x14ac:dyDescent="0.2">
      <c r="A41" s="51" t="s">
        <v>169</v>
      </c>
      <c r="B41" s="98"/>
      <c r="C41" s="69">
        <v>29725.45</v>
      </c>
      <c r="D41" s="69"/>
      <c r="E41" s="68">
        <f t="shared" si="11"/>
        <v>-10302.466828745424</v>
      </c>
      <c r="F41" s="51">
        <f t="shared" si="12"/>
        <v>-10302.5</v>
      </c>
      <c r="G41" s="69">
        <f t="shared" si="13"/>
        <v>1.075700000001234E-2</v>
      </c>
      <c r="H41" s="68">
        <f t="shared" si="14"/>
        <v>1.075700000001234E-2</v>
      </c>
      <c r="Q41" s="82">
        <f t="shared" si="15"/>
        <v>14706.95</v>
      </c>
      <c r="R41" s="68">
        <f t="shared" si="16"/>
        <v>1.1571304900026548E-4</v>
      </c>
      <c r="S41" s="74">
        <v>0.2</v>
      </c>
      <c r="Z41" s="68">
        <f t="shared" si="17"/>
        <v>-10302.5</v>
      </c>
      <c r="AA41" s="68">
        <f t="shared" si="18"/>
        <v>2.0965495495613926E-3</v>
      </c>
      <c r="AB41" s="68">
        <f t="shared" si="19"/>
        <v>4.8310444001747478E-2</v>
      </c>
      <c r="AC41" s="68">
        <f t="shared" si="20"/>
        <v>1.075700000001234E-2</v>
      </c>
      <c r="AD41" s="68">
        <f t="shared" si="21"/>
        <v>8.6604504504509475E-3</v>
      </c>
      <c r="AE41" s="68">
        <f t="shared" si="22"/>
        <v>1.5000680400943204E-5</v>
      </c>
      <c r="AF41" s="68">
        <f t="shared" si="23"/>
        <v>1.075700000001234E-2</v>
      </c>
      <c r="AG41" s="74"/>
      <c r="AH41" s="68">
        <f t="shared" si="24"/>
        <v>-3.7553444001735138E-2</v>
      </c>
      <c r="AI41" s="68">
        <f t="shared" si="25"/>
        <v>3.0125813224122222E-3</v>
      </c>
      <c r="AJ41" s="68">
        <f t="shared" si="26"/>
        <v>-0.29738876328923997</v>
      </c>
      <c r="AK41" s="68">
        <f t="shared" si="27"/>
        <v>-1.6350700893011199E-2</v>
      </c>
      <c r="AL41" s="68">
        <f t="shared" si="28"/>
        <v>-3.1251940161454472</v>
      </c>
      <c r="AM41" s="68">
        <f t="shared" si="29"/>
        <v>-121.95861926750266</v>
      </c>
      <c r="AN41" s="68">
        <f t="shared" ref="AN41:AT50" si="34">$AU41+$AB$7*SIN(AO41)</f>
        <v>3.5670104479576232</v>
      </c>
      <c r="AO41" s="68">
        <f t="shared" si="34"/>
        <v>3.8474197193590349</v>
      </c>
      <c r="AP41" s="68">
        <f t="shared" si="34"/>
        <v>3.5178527283904524</v>
      </c>
      <c r="AQ41" s="68">
        <f t="shared" si="34"/>
        <v>3.9141419475081243</v>
      </c>
      <c r="AR41" s="68">
        <f t="shared" si="34"/>
        <v>3.4468408462358924</v>
      </c>
      <c r="AS41" s="68">
        <f t="shared" si="34"/>
        <v>4.0191496545193361</v>
      </c>
      <c r="AT41" s="68">
        <f t="shared" si="34"/>
        <v>3.3380734542571617</v>
      </c>
      <c r="AU41" s="68">
        <f t="shared" si="31"/>
        <v>4.2138067718168761</v>
      </c>
      <c r="AW41" s="68">
        <v>-1000</v>
      </c>
      <c r="AX41" s="68">
        <f t="shared" si="0"/>
        <v>2.1549596918184165E-3</v>
      </c>
      <c r="AY41" s="68">
        <f t="shared" si="1"/>
        <v>2.9705671191596304E-2</v>
      </c>
      <c r="AZ41" s="68">
        <f t="shared" si="2"/>
        <v>-2.7550711499777888E-2</v>
      </c>
      <c r="BA41" s="68">
        <f t="shared" si="3"/>
        <v>3.2879178033380363E-3</v>
      </c>
      <c r="BB41" s="68">
        <f t="shared" si="4"/>
        <v>-0.28566288664319589</v>
      </c>
      <c r="BC41" s="68">
        <f t="shared" si="5"/>
        <v>-3.1129355752138066</v>
      </c>
      <c r="BD41" s="68">
        <f t="shared" si="6"/>
        <v>-69.786008906112102</v>
      </c>
      <c r="BE41" s="68">
        <f t="shared" si="33"/>
        <v>3.8634116619262926</v>
      </c>
      <c r="BF41" s="68">
        <f t="shared" si="33"/>
        <v>3.9652360288877198</v>
      </c>
      <c r="BG41" s="68">
        <f t="shared" si="33"/>
        <v>3.8250895220289336</v>
      </c>
      <c r="BH41" s="68">
        <f t="shared" si="33"/>
        <v>4.0236676870680848</v>
      </c>
      <c r="BI41" s="68">
        <f t="shared" si="33"/>
        <v>3.7516419967775154</v>
      </c>
      <c r="BJ41" s="68">
        <f t="shared" si="33"/>
        <v>4.1495035472628468</v>
      </c>
      <c r="BK41" s="68">
        <f t="shared" si="33"/>
        <v>3.6046759383147178</v>
      </c>
      <c r="BL41" s="68">
        <f t="shared" si="8"/>
        <v>4.5949264672624954</v>
      </c>
    </row>
    <row r="42" spans="1:64" s="68" customFormat="1" ht="12.95" customHeight="1" x14ac:dyDescent="0.2">
      <c r="A42" s="51" t="s">
        <v>169</v>
      </c>
      <c r="B42" s="98"/>
      <c r="C42" s="69">
        <v>29727.41</v>
      </c>
      <c r="D42" s="69"/>
      <c r="E42" s="68">
        <f t="shared" si="11"/>
        <v>-10296.422796117518</v>
      </c>
      <c r="F42" s="51">
        <f t="shared" si="12"/>
        <v>-10296.5</v>
      </c>
      <c r="G42" s="69">
        <f t="shared" si="13"/>
        <v>2.5036199996975483E-2</v>
      </c>
      <c r="H42" s="68">
        <f t="shared" si="14"/>
        <v>2.5036199996975483E-2</v>
      </c>
      <c r="Q42" s="82">
        <f t="shared" si="15"/>
        <v>14708.91</v>
      </c>
      <c r="R42" s="68">
        <f t="shared" si="16"/>
        <v>6.2681131028855517E-4</v>
      </c>
      <c r="S42" s="74">
        <v>0.2</v>
      </c>
      <c r="Z42" s="68">
        <f t="shared" si="17"/>
        <v>-10296.5</v>
      </c>
      <c r="AA42" s="68">
        <f t="shared" si="18"/>
        <v>2.0961540804102993E-3</v>
      </c>
      <c r="AB42" s="68">
        <f t="shared" si="19"/>
        <v>6.2584211245196725E-2</v>
      </c>
      <c r="AC42" s="68">
        <f t="shared" si="20"/>
        <v>2.5036199996975483E-2</v>
      </c>
      <c r="AD42" s="68">
        <f t="shared" si="21"/>
        <v>2.2940045916565184E-2</v>
      </c>
      <c r="AE42" s="68">
        <f t="shared" si="22"/>
        <v>1.052491413308238E-4</v>
      </c>
      <c r="AF42" s="68">
        <f t="shared" si="23"/>
        <v>2.5036199996975483E-2</v>
      </c>
      <c r="AG42" s="74"/>
      <c r="AH42" s="68">
        <f t="shared" si="24"/>
        <v>-3.7548011248221248E-2</v>
      </c>
      <c r="AI42" s="68">
        <f t="shared" si="25"/>
        <v>3.0127045735210967E-3</v>
      </c>
      <c r="AJ42" s="68">
        <f t="shared" si="26"/>
        <v>-0.29738156800740501</v>
      </c>
      <c r="AK42" s="68">
        <f t="shared" si="27"/>
        <v>-1.6358214428452242E-2</v>
      </c>
      <c r="AL42" s="68">
        <f t="shared" si="28"/>
        <v>-3.1251864799060076</v>
      </c>
      <c r="AM42" s="68">
        <f t="shared" si="29"/>
        <v>-121.90259459174483</v>
      </c>
      <c r="AN42" s="68">
        <f t="shared" si="34"/>
        <v>3.5672001156757109</v>
      </c>
      <c r="AO42" s="68">
        <f t="shared" si="34"/>
        <v>3.8474937117025925</v>
      </c>
      <c r="AP42" s="68">
        <f t="shared" si="34"/>
        <v>3.5180380178370374</v>
      </c>
      <c r="AQ42" s="68">
        <f t="shared" si="34"/>
        <v>3.9142267157447654</v>
      </c>
      <c r="AR42" s="68">
        <f t="shared" si="34"/>
        <v>3.4470101933361992</v>
      </c>
      <c r="AS42" s="68">
        <f t="shared" si="34"/>
        <v>4.0192696747569716</v>
      </c>
      <c r="AT42" s="68">
        <f t="shared" si="34"/>
        <v>3.3382020914062291</v>
      </c>
      <c r="AU42" s="68">
        <f t="shared" si="31"/>
        <v>4.2140525894113594</v>
      </c>
      <c r="AW42" s="68">
        <v>0</v>
      </c>
      <c r="AX42" s="68">
        <f t="shared" si="0"/>
        <v>2.1696718777519525E-3</v>
      </c>
      <c r="AY42" s="68">
        <f t="shared" si="1"/>
        <v>2.8528488234487805E-2</v>
      </c>
      <c r="AZ42" s="68">
        <f t="shared" si="2"/>
        <v>-2.6358816356735853E-2</v>
      </c>
      <c r="BA42" s="68">
        <f t="shared" si="3"/>
        <v>3.3271203989185816E-3</v>
      </c>
      <c r="BB42" s="68">
        <f t="shared" si="4"/>
        <v>-0.28437772919069304</v>
      </c>
      <c r="BC42" s="68">
        <f t="shared" si="5"/>
        <v>-3.111594804450089</v>
      </c>
      <c r="BD42" s="68">
        <f t="shared" si="6"/>
        <v>-66.66644698241015</v>
      </c>
      <c r="BE42" s="68">
        <f t="shared" si="33"/>
        <v>3.8941487876800305</v>
      </c>
      <c r="BF42" s="68">
        <f t="shared" si="33"/>
        <v>3.9804628935938986</v>
      </c>
      <c r="BG42" s="68">
        <f t="shared" si="33"/>
        <v>3.8588566887911893</v>
      </c>
      <c r="BH42" s="68">
        <f t="shared" si="33"/>
        <v>4.0351128034119901</v>
      </c>
      <c r="BI42" s="68">
        <f t="shared" si="33"/>
        <v>3.7882445129982338</v>
      </c>
      <c r="BJ42" s="68">
        <f t="shared" si="33"/>
        <v>4.157765099778902</v>
      </c>
      <c r="BK42" s="68">
        <f t="shared" si="33"/>
        <v>3.6416903195493102</v>
      </c>
      <c r="BL42" s="68">
        <f t="shared" si="8"/>
        <v>4.6358960663429167</v>
      </c>
    </row>
    <row r="43" spans="1:64" s="68" customFormat="1" ht="12.95" customHeight="1" x14ac:dyDescent="0.2">
      <c r="A43" s="51" t="s">
        <v>169</v>
      </c>
      <c r="B43" s="98"/>
      <c r="C43" s="69">
        <v>29728.38</v>
      </c>
      <c r="D43" s="69"/>
      <c r="E43" s="68">
        <f t="shared" si="11"/>
        <v>-10293.431616704724</v>
      </c>
      <c r="F43" s="51">
        <f t="shared" si="12"/>
        <v>-10293.5</v>
      </c>
      <c r="G43" s="69">
        <f t="shared" si="13"/>
        <v>2.2175799997057766E-2</v>
      </c>
      <c r="H43" s="68">
        <f t="shared" si="14"/>
        <v>2.2175799997057766E-2</v>
      </c>
      <c r="Q43" s="82">
        <f t="shared" si="15"/>
        <v>14709.880000000001</v>
      </c>
      <c r="R43" s="68">
        <f t="shared" si="16"/>
        <v>4.917661055095072E-4</v>
      </c>
      <c r="S43" s="74">
        <v>0.2</v>
      </c>
      <c r="Z43" s="68">
        <f t="shared" si="17"/>
        <v>-10293.5</v>
      </c>
      <c r="AA43" s="68">
        <f t="shared" si="18"/>
        <v>2.0959567111024507E-3</v>
      </c>
      <c r="AB43" s="68">
        <f t="shared" si="19"/>
        <v>5.9721094219722666E-2</v>
      </c>
      <c r="AC43" s="68">
        <f t="shared" si="20"/>
        <v>2.2175799997057766E-2</v>
      </c>
      <c r="AD43" s="68">
        <f t="shared" si="21"/>
        <v>2.0079843285955315E-2</v>
      </c>
      <c r="AE43" s="68">
        <f t="shared" si="22"/>
        <v>8.0640021277704954E-5</v>
      </c>
      <c r="AF43" s="68">
        <f t="shared" si="23"/>
        <v>2.2175799997057766E-2</v>
      </c>
      <c r="AG43" s="74"/>
      <c r="AH43" s="68">
        <f t="shared" si="24"/>
        <v>-3.75452942226649E-2</v>
      </c>
      <c r="AI43" s="68">
        <f t="shared" si="25"/>
        <v>3.012766225429675E-3</v>
      </c>
      <c r="AJ43" s="68">
        <f t="shared" si="26"/>
        <v>-0.29737797006137523</v>
      </c>
      <c r="AK43" s="68">
        <f t="shared" si="27"/>
        <v>-1.6361971507817489E-2</v>
      </c>
      <c r="AL43" s="68">
        <f t="shared" si="28"/>
        <v>-3.1251827114733519</v>
      </c>
      <c r="AM43" s="68">
        <f t="shared" si="29"/>
        <v>-121.87459922612314</v>
      </c>
      <c r="AN43" s="68">
        <f t="shared" si="34"/>
        <v>3.5672949545000301</v>
      </c>
      <c r="AO43" s="68">
        <f t="shared" si="34"/>
        <v>3.8475307030810173</v>
      </c>
      <c r="AP43" s="68">
        <f t="shared" si="34"/>
        <v>3.5181306728187329</v>
      </c>
      <c r="AQ43" s="68">
        <f t="shared" si="34"/>
        <v>3.9142690881220132</v>
      </c>
      <c r="AR43" s="68">
        <f t="shared" si="34"/>
        <v>3.4470948826234817</v>
      </c>
      <c r="AS43" s="68">
        <f t="shared" si="34"/>
        <v>4.0193296666767653</v>
      </c>
      <c r="AT43" s="68">
        <f t="shared" si="34"/>
        <v>3.3382664298269686</v>
      </c>
      <c r="AU43" s="68">
        <f t="shared" si="31"/>
        <v>4.2141754982086006</v>
      </c>
      <c r="AW43" s="68">
        <v>1000</v>
      </c>
      <c r="AX43" s="68">
        <f t="shared" si="0"/>
        <v>2.1722573654863325E-3</v>
      </c>
      <c r="AY43" s="68">
        <f t="shared" si="1"/>
        <v>2.733030292899985E-2</v>
      </c>
      <c r="AZ43" s="68">
        <f t="shared" si="2"/>
        <v>-2.5158045563513518E-2</v>
      </c>
      <c r="BA43" s="68">
        <f t="shared" si="3"/>
        <v>3.3680692683144553E-3</v>
      </c>
      <c r="BB43" s="68">
        <f t="shared" si="4"/>
        <v>-0.28309345456383211</v>
      </c>
      <c r="BC43" s="68">
        <f t="shared" si="5"/>
        <v>-3.110255487187215</v>
      </c>
      <c r="BD43" s="68">
        <f t="shared" si="6"/>
        <v>-63.816756817242521</v>
      </c>
      <c r="BE43" s="68">
        <f t="shared" si="33"/>
        <v>3.9244850251145822</v>
      </c>
      <c r="BF43" s="68">
        <f t="shared" si="33"/>
        <v>3.9965647887230435</v>
      </c>
      <c r="BG43" s="68">
        <f t="shared" si="33"/>
        <v>3.89244858431179</v>
      </c>
      <c r="BH43" s="68">
        <f t="shared" si="33"/>
        <v>4.0470078609446247</v>
      </c>
      <c r="BI43" s="68">
        <f t="shared" si="33"/>
        <v>3.8253060176922213</v>
      </c>
      <c r="BJ43" s="68">
        <f t="shared" si="33"/>
        <v>4.1652528848228156</v>
      </c>
      <c r="BK43" s="68">
        <f t="shared" si="33"/>
        <v>3.680373249723079</v>
      </c>
      <c r="BL43" s="68">
        <f t="shared" si="8"/>
        <v>4.676865665423338</v>
      </c>
    </row>
    <row r="44" spans="1:64" s="68" customFormat="1" ht="12.95" customHeight="1" x14ac:dyDescent="0.2">
      <c r="A44" s="51" t="s">
        <v>169</v>
      </c>
      <c r="B44" s="98"/>
      <c r="C44" s="69">
        <v>29732.35</v>
      </c>
      <c r="D44" s="69"/>
      <c r="E44" s="68">
        <f t="shared" si="11"/>
        <v>-10281.189366943101</v>
      </c>
      <c r="F44" s="51">
        <f t="shared" si="12"/>
        <v>-10281</v>
      </c>
      <c r="G44" s="69">
        <f t="shared" si="13"/>
        <v>-6.1409200003254227E-2</v>
      </c>
      <c r="H44" s="68">
        <f t="shared" si="14"/>
        <v>-6.1409200003254227E-2</v>
      </c>
      <c r="Q44" s="82">
        <f t="shared" si="15"/>
        <v>14713.849999999999</v>
      </c>
      <c r="R44" s="68">
        <f t="shared" si="16"/>
        <v>3.7710898450396789E-3</v>
      </c>
      <c r="S44" s="74">
        <v>0.2</v>
      </c>
      <c r="Z44" s="68">
        <f t="shared" si="17"/>
        <v>-10281</v>
      </c>
      <c r="AA44" s="68">
        <f t="shared" si="18"/>
        <v>2.095136958110505E-3</v>
      </c>
      <c r="AB44" s="68">
        <f t="shared" si="19"/>
        <v>-2.3875231374134026E-2</v>
      </c>
      <c r="AC44" s="68">
        <f t="shared" si="20"/>
        <v>-6.1409200003254227E-2</v>
      </c>
      <c r="AD44" s="68">
        <f t="shared" si="21"/>
        <v>-6.3504336961364732E-2</v>
      </c>
      <c r="AE44" s="68">
        <f t="shared" si="22"/>
        <v>8.0656016258051101E-4</v>
      </c>
      <c r="AF44" s="68">
        <f t="shared" si="23"/>
        <v>-6.1409200003254227E-2</v>
      </c>
      <c r="AG44" s="74"/>
      <c r="AH44" s="68">
        <f t="shared" si="24"/>
        <v>-3.7533968629120201E-2</v>
      </c>
      <c r="AI44" s="68">
        <f t="shared" si="25"/>
        <v>3.0130232975175142E-3</v>
      </c>
      <c r="AJ44" s="68">
        <f t="shared" si="26"/>
        <v>-0.297362976432475</v>
      </c>
      <c r="AK44" s="68">
        <f t="shared" si="27"/>
        <v>-1.6377628239034259E-2</v>
      </c>
      <c r="AL44" s="68">
        <f t="shared" si="28"/>
        <v>-3.125167007427498</v>
      </c>
      <c r="AM44" s="68">
        <f t="shared" si="29"/>
        <v>-121.75807350662008</v>
      </c>
      <c r="AN44" s="68">
        <f t="shared" si="34"/>
        <v>3.5676901518182111</v>
      </c>
      <c r="AO44" s="68">
        <f t="shared" si="34"/>
        <v>3.8476847995270198</v>
      </c>
      <c r="AP44" s="68">
        <f t="shared" si="34"/>
        <v>3.5185168087886725</v>
      </c>
      <c r="AQ44" s="68">
        <f t="shared" si="34"/>
        <v>3.9144455555121471</v>
      </c>
      <c r="AR44" s="68">
        <f t="shared" si="34"/>
        <v>3.4474478675445228</v>
      </c>
      <c r="AS44" s="68">
        <f t="shared" si="34"/>
        <v>4.0195795024116396</v>
      </c>
      <c r="AT44" s="68">
        <f t="shared" si="34"/>
        <v>3.3385346490177024</v>
      </c>
      <c r="AU44" s="68">
        <f t="shared" si="31"/>
        <v>4.2146876181971056</v>
      </c>
      <c r="AW44" s="68">
        <v>2000</v>
      </c>
      <c r="AX44" s="68">
        <f t="shared" si="0"/>
        <v>2.1603643090307885E-3</v>
      </c>
      <c r="AY44" s="68">
        <f t="shared" si="1"/>
        <v>2.6111115275132438E-2</v>
      </c>
      <c r="AZ44" s="68">
        <f t="shared" si="2"/>
        <v>-2.395075096610165E-2</v>
      </c>
      <c r="BA44" s="68">
        <f t="shared" si="3"/>
        <v>3.4107561361710337E-3</v>
      </c>
      <c r="BB44" s="68">
        <f t="shared" si="4"/>
        <v>-0.28181013686401751</v>
      </c>
      <c r="BC44" s="68">
        <f t="shared" si="5"/>
        <v>-3.1089176965287204</v>
      </c>
      <c r="BD44" s="68">
        <f t="shared" si="6"/>
        <v>-61.203509799851489</v>
      </c>
      <c r="BE44" s="68">
        <f t="shared" si="33"/>
        <v>3.9544128315165463</v>
      </c>
      <c r="BF44" s="68">
        <f t="shared" si="33"/>
        <v>4.0136070144011518</v>
      </c>
      <c r="BG44" s="68">
        <f t="shared" si="33"/>
        <v>3.9257957447263543</v>
      </c>
      <c r="BH44" s="68">
        <f t="shared" si="33"/>
        <v>4.0594899436081633</v>
      </c>
      <c r="BI44" s="68">
        <f t="shared" si="33"/>
        <v>3.8627387061318084</v>
      </c>
      <c r="BJ44" s="68">
        <f t="shared" si="33"/>
        <v>4.1721097221006573</v>
      </c>
      <c r="BK44" s="68">
        <f t="shared" si="33"/>
        <v>3.7207285664913479</v>
      </c>
      <c r="BL44" s="68">
        <f t="shared" si="8"/>
        <v>4.7178352645037585</v>
      </c>
    </row>
    <row r="45" spans="1:64" s="68" customFormat="1" ht="12.95" customHeight="1" x14ac:dyDescent="0.2">
      <c r="A45" s="51" t="s">
        <v>169</v>
      </c>
      <c r="B45" s="98"/>
      <c r="C45" s="69">
        <v>29746.35</v>
      </c>
      <c r="D45" s="69"/>
      <c r="E45" s="68">
        <f t="shared" si="11"/>
        <v>-10238.017705315184</v>
      </c>
      <c r="F45" s="51">
        <f t="shared" si="12"/>
        <v>-10238</v>
      </c>
      <c r="G45" s="69">
        <f t="shared" si="13"/>
        <v>-5.7416000054217875E-3</v>
      </c>
      <c r="H45" s="68">
        <f t="shared" si="14"/>
        <v>-5.7416000054217875E-3</v>
      </c>
      <c r="Q45" s="82">
        <f t="shared" si="15"/>
        <v>14727.849999999999</v>
      </c>
      <c r="R45" s="68">
        <f t="shared" si="16"/>
        <v>3.2965970622259467E-5</v>
      </c>
      <c r="S45" s="74">
        <v>0.2</v>
      </c>
      <c r="Z45" s="68">
        <f t="shared" si="17"/>
        <v>-10238</v>
      </c>
      <c r="AA45" s="68">
        <f t="shared" si="18"/>
        <v>2.0923492007397931E-3</v>
      </c>
      <c r="AB45" s="68">
        <f t="shared" si="19"/>
        <v>3.1753351327930855E-2</v>
      </c>
      <c r="AC45" s="68">
        <f t="shared" si="20"/>
        <v>-5.7416000054217875E-3</v>
      </c>
      <c r="AD45" s="68">
        <f t="shared" si="21"/>
        <v>-7.8339492061615806E-3</v>
      </c>
      <c r="AE45" s="68">
        <f t="shared" si="22"/>
        <v>1.2274152032943931E-5</v>
      </c>
      <c r="AF45" s="68">
        <f t="shared" si="23"/>
        <v>-5.7416000054217875E-3</v>
      </c>
      <c r="AG45" s="74"/>
      <c r="AH45" s="68">
        <f t="shared" si="24"/>
        <v>-3.7494951333352643E-2</v>
      </c>
      <c r="AI45" s="68">
        <f t="shared" si="25"/>
        <v>3.013909955814853E-3</v>
      </c>
      <c r="AJ45" s="68">
        <f t="shared" si="26"/>
        <v>-0.29731137148848047</v>
      </c>
      <c r="AK45" s="68">
        <f t="shared" si="27"/>
        <v>-1.6431514826709522E-2</v>
      </c>
      <c r="AL45" s="68">
        <f t="shared" si="28"/>
        <v>-3.1251129579635801</v>
      </c>
      <c r="AM45" s="68">
        <f t="shared" si="29"/>
        <v>-121.35871813186058</v>
      </c>
      <c r="AN45" s="68">
        <f t="shared" si="34"/>
        <v>3.5690500657907691</v>
      </c>
      <c r="AO45" s="68">
        <f t="shared" si="34"/>
        <v>3.848214472174234</v>
      </c>
      <c r="AP45" s="68">
        <f t="shared" si="34"/>
        <v>3.5198460201678152</v>
      </c>
      <c r="AQ45" s="68">
        <f t="shared" si="34"/>
        <v>3.9150515688262137</v>
      </c>
      <c r="AR45" s="68">
        <f t="shared" si="34"/>
        <v>3.4486635249275142</v>
      </c>
      <c r="AS45" s="68">
        <f t="shared" si="34"/>
        <v>4.0204373286251478</v>
      </c>
      <c r="AT45" s="68">
        <f t="shared" si="34"/>
        <v>3.3394590782596172</v>
      </c>
      <c r="AU45" s="68">
        <f t="shared" si="31"/>
        <v>4.2164493109575636</v>
      </c>
      <c r="AW45" s="68">
        <v>3000</v>
      </c>
      <c r="AX45" s="68">
        <f t="shared" si="0"/>
        <v>2.1323150458559363E-3</v>
      </c>
      <c r="AY45" s="68">
        <f t="shared" si="1"/>
        <v>2.487092527288557E-2</v>
      </c>
      <c r="AZ45" s="68">
        <f t="shared" si="2"/>
        <v>-2.2738610227029634E-2</v>
      </c>
      <c r="BA45" s="68">
        <f t="shared" si="3"/>
        <v>3.4551938490975376E-3</v>
      </c>
      <c r="BB45" s="68">
        <f t="shared" si="4"/>
        <v>-0.28052724144093072</v>
      </c>
      <c r="BC45" s="68">
        <f t="shared" si="5"/>
        <v>-3.1075808712620798</v>
      </c>
      <c r="BD45" s="68">
        <f t="shared" si="6"/>
        <v>-58.797483083689485</v>
      </c>
      <c r="BE45" s="68">
        <f t="shared" si="33"/>
        <v>3.9839395537840092</v>
      </c>
      <c r="BF45" s="68">
        <f t="shared" si="33"/>
        <v>4.0316410520082586</v>
      </c>
      <c r="BG45" s="68">
        <f t="shared" si="33"/>
        <v>3.9588368748521101</v>
      </c>
      <c r="BH45" s="68">
        <f t="shared" si="33"/>
        <v>4.072693125899935</v>
      </c>
      <c r="BI45" s="68">
        <f t="shared" si="33"/>
        <v>3.9004495343018952</v>
      </c>
      <c r="BJ45" s="68">
        <f t="shared" si="33"/>
        <v>4.1784974610859802</v>
      </c>
      <c r="BK45" s="68">
        <f t="shared" si="33"/>
        <v>3.7627573007877095</v>
      </c>
      <c r="BL45" s="68">
        <f t="shared" si="8"/>
        <v>4.7588048635841798</v>
      </c>
    </row>
    <row r="46" spans="1:64" s="68" customFormat="1" ht="12.95" customHeight="1" x14ac:dyDescent="0.2">
      <c r="A46" s="51" t="s">
        <v>169</v>
      </c>
      <c r="B46" s="98"/>
      <c r="C46" s="69">
        <v>29749.43</v>
      </c>
      <c r="D46" s="69"/>
      <c r="E46" s="68">
        <f t="shared" si="11"/>
        <v>-10228.519939757036</v>
      </c>
      <c r="F46" s="51">
        <f t="shared" si="12"/>
        <v>-10228.5</v>
      </c>
      <c r="G46" s="69">
        <f t="shared" si="13"/>
        <v>-6.4662000004318543E-3</v>
      </c>
      <c r="H46" s="68">
        <f t="shared" si="14"/>
        <v>-6.4662000004318543E-3</v>
      </c>
      <c r="Q46" s="82">
        <f t="shared" si="15"/>
        <v>14730.93</v>
      </c>
      <c r="R46" s="68">
        <f t="shared" si="16"/>
        <v>4.1811742445584914E-5</v>
      </c>
      <c r="S46" s="74">
        <v>0.2</v>
      </c>
      <c r="Z46" s="68">
        <f t="shared" si="17"/>
        <v>-10228.5</v>
      </c>
      <c r="AA46" s="68">
        <f t="shared" si="18"/>
        <v>2.0917400129791819E-3</v>
      </c>
      <c r="AB46" s="68">
        <f t="shared" si="19"/>
        <v>3.1020119283108834E-2</v>
      </c>
      <c r="AC46" s="68">
        <f t="shared" si="20"/>
        <v>-6.4662000004318543E-3</v>
      </c>
      <c r="AD46" s="68">
        <f t="shared" si="21"/>
        <v>-8.5579400134110362E-3</v>
      </c>
      <c r="AE46" s="68">
        <f t="shared" si="22"/>
        <v>1.4647667454628338E-5</v>
      </c>
      <c r="AF46" s="68">
        <f t="shared" si="23"/>
        <v>-6.4662000004318543E-3</v>
      </c>
      <c r="AG46" s="74"/>
      <c r="AH46" s="68">
        <f t="shared" si="24"/>
        <v>-3.7486319283540688E-2</v>
      </c>
      <c r="AI46" s="68">
        <f t="shared" si="25"/>
        <v>3.014106332597688E-3</v>
      </c>
      <c r="AJ46" s="68">
        <f t="shared" si="26"/>
        <v>-0.2972999648009863</v>
      </c>
      <c r="AK46" s="68">
        <f t="shared" si="27"/>
        <v>-1.6443425716789958E-2</v>
      </c>
      <c r="AL46" s="68">
        <f t="shared" si="28"/>
        <v>-3.1251010110654516</v>
      </c>
      <c r="AM46" s="68">
        <f t="shared" si="29"/>
        <v>-121.27079930316469</v>
      </c>
      <c r="AN46" s="68">
        <f t="shared" si="34"/>
        <v>3.5693506022282562</v>
      </c>
      <c r="AO46" s="68">
        <f t="shared" si="34"/>
        <v>3.848331406055852</v>
      </c>
      <c r="AP46" s="68">
        <f t="shared" si="34"/>
        <v>3.5201398714732877</v>
      </c>
      <c r="AQ46" s="68">
        <f t="shared" si="34"/>
        <v>3.9151852398453544</v>
      </c>
      <c r="AR46" s="68">
        <f t="shared" si="34"/>
        <v>3.4489323904388458</v>
      </c>
      <c r="AS46" s="68">
        <f t="shared" si="34"/>
        <v>4.0206265121479481</v>
      </c>
      <c r="AT46" s="68">
        <f t="shared" si="34"/>
        <v>3.3396636796248442</v>
      </c>
      <c r="AU46" s="68">
        <f t="shared" si="31"/>
        <v>4.2168385221488274</v>
      </c>
      <c r="AW46" s="68">
        <v>4000</v>
      </c>
      <c r="AX46" s="68">
        <f t="shared" si="0"/>
        <v>2.0871575182348327E-3</v>
      </c>
      <c r="AY46" s="68">
        <f t="shared" si="1"/>
        <v>2.3609732922259253E-2</v>
      </c>
      <c r="AZ46" s="68">
        <f t="shared" si="2"/>
        <v>-2.152257540402442E-2</v>
      </c>
      <c r="BA46" s="68">
        <f t="shared" si="3"/>
        <v>3.5014221141388413E-3</v>
      </c>
      <c r="BB46" s="68">
        <f t="shared" si="4"/>
        <v>-0.27924358241232106</v>
      </c>
      <c r="BC46" s="68">
        <f t="shared" si="5"/>
        <v>-3.1062437728551275</v>
      </c>
      <c r="BD46" s="68">
        <f t="shared" si="6"/>
        <v>-56.572986099484439</v>
      </c>
      <c r="BE46" s="68">
        <f t="shared" si="33"/>
        <v>4.0130874129319967</v>
      </c>
      <c r="BF46" s="68">
        <f t="shared" si="33"/>
        <v>4.0507040906692318</v>
      </c>
      <c r="BG46" s="68">
        <f t="shared" si="33"/>
        <v>3.9915205346876497</v>
      </c>
      <c r="BH46" s="68">
        <f t="shared" si="33"/>
        <v>4.0867468001132963</v>
      </c>
      <c r="BI46" s="68">
        <f t="shared" si="33"/>
        <v>3.9383398468598241</v>
      </c>
      <c r="BJ46" s="68">
        <f t="shared" si="33"/>
        <v>4.1845974598120996</v>
      </c>
      <c r="BK46" s="68">
        <f t="shared" si="33"/>
        <v>3.8064576750938306</v>
      </c>
      <c r="BL46" s="68">
        <f t="shared" si="8"/>
        <v>4.7997744626646011</v>
      </c>
    </row>
    <row r="47" spans="1:64" s="68" customFormat="1" ht="12.95" customHeight="1" x14ac:dyDescent="0.2">
      <c r="A47" s="51" t="s">
        <v>169</v>
      </c>
      <c r="B47" s="98"/>
      <c r="C47" s="69">
        <v>30088.45</v>
      </c>
      <c r="D47" s="69"/>
      <c r="E47" s="68">
        <f t="shared" si="11"/>
        <v>-9183.0873165358626</v>
      </c>
      <c r="F47" s="51">
        <f t="shared" si="12"/>
        <v>-9183</v>
      </c>
      <c r="G47" s="69">
        <f t="shared" si="13"/>
        <v>-2.8315600000496488E-2</v>
      </c>
      <c r="H47" s="68">
        <f t="shared" si="14"/>
        <v>-2.8315600000496488E-2</v>
      </c>
      <c r="Q47" s="82">
        <f t="shared" si="15"/>
        <v>15069.95</v>
      </c>
      <c r="R47" s="68">
        <f t="shared" si="16"/>
        <v>8.0177320338811677E-4</v>
      </c>
      <c r="S47" s="74">
        <v>0.2</v>
      </c>
      <c r="Z47" s="68">
        <f t="shared" si="17"/>
        <v>-9183</v>
      </c>
      <c r="AA47" s="68">
        <f t="shared" si="18"/>
        <v>2.0389226717321129E-3</v>
      </c>
      <c r="AB47" s="68">
        <f t="shared" si="19"/>
        <v>8.1949312889995282E-3</v>
      </c>
      <c r="AC47" s="68">
        <f t="shared" si="20"/>
        <v>-2.8315600000496488E-2</v>
      </c>
      <c r="AD47" s="68">
        <f t="shared" si="21"/>
        <v>-3.0354522672228601E-2</v>
      </c>
      <c r="AE47" s="68">
        <f t="shared" si="22"/>
        <v>1.8427940933176805E-4</v>
      </c>
      <c r="AF47" s="68">
        <f t="shared" si="23"/>
        <v>-2.8315600000496488E-2</v>
      </c>
      <c r="AG47" s="74"/>
      <c r="AH47" s="68">
        <f t="shared" si="24"/>
        <v>-3.6510531289496016E-2</v>
      </c>
      <c r="AI47" s="68">
        <f t="shared" si="25"/>
        <v>3.0368003111280739E-3</v>
      </c>
      <c r="AJ47" s="68">
        <f t="shared" si="26"/>
        <v>-0.29603293345116943</v>
      </c>
      <c r="AK47" s="68">
        <f t="shared" si="27"/>
        <v>-1.7766172554008672E-2</v>
      </c>
      <c r="AL47" s="68">
        <f t="shared" si="28"/>
        <v>-3.1237742503697139</v>
      </c>
      <c r="AM47" s="68">
        <f t="shared" si="29"/>
        <v>-112.24053351485055</v>
      </c>
      <c r="AN47" s="68">
        <f t="shared" si="34"/>
        <v>3.6026021269449706</v>
      </c>
      <c r="AO47" s="68">
        <f t="shared" si="34"/>
        <v>3.8610371725843908</v>
      </c>
      <c r="AP47" s="68">
        <f t="shared" si="34"/>
        <v>3.5528758596341903</v>
      </c>
      <c r="AQ47" s="68">
        <f t="shared" si="34"/>
        <v>3.929440399992326</v>
      </c>
      <c r="AR47" s="68">
        <f t="shared" si="34"/>
        <v>3.4791519951303798</v>
      </c>
      <c r="AS47" s="68">
        <f t="shared" si="34"/>
        <v>4.0407028149595954</v>
      </c>
      <c r="AT47" s="68">
        <f t="shared" si="34"/>
        <v>3.362998684706497</v>
      </c>
      <c r="AU47" s="68">
        <f t="shared" si="31"/>
        <v>4.2596722379874077</v>
      </c>
      <c r="AW47" s="68">
        <v>5000</v>
      </c>
      <c r="AX47" s="68">
        <f t="shared" si="0"/>
        <v>2.0246905339754151E-3</v>
      </c>
      <c r="AY47" s="68">
        <f t="shared" si="1"/>
        <v>2.2327538223253483E-2</v>
      </c>
      <c r="AZ47" s="68">
        <f t="shared" si="2"/>
        <v>-2.0302847689278068E-2</v>
      </c>
      <c r="BA47" s="68">
        <f t="shared" si="3"/>
        <v>3.5495131285728787E-3</v>
      </c>
      <c r="BB47" s="68">
        <f t="shared" si="4"/>
        <v>-0.27795729202604696</v>
      </c>
      <c r="BC47" s="68">
        <f t="shared" si="5"/>
        <v>-3.1049044548642226</v>
      </c>
      <c r="BD47" s="68">
        <f t="shared" si="6"/>
        <v>-54.50732734535606</v>
      </c>
      <c r="BE47" s="68">
        <f t="shared" si="33"/>
        <v>4.0418931140437131</v>
      </c>
      <c r="BF47" s="68">
        <f t="shared" si="33"/>
        <v>4.0708188408303343</v>
      </c>
      <c r="BG47" s="68">
        <f t="shared" si="33"/>
        <v>4.0238069962407454</v>
      </c>
      <c r="BH47" s="68">
        <f t="shared" si="33"/>
        <v>4.1017737523043811</v>
      </c>
      <c r="BI47" s="68">
        <f t="shared" si="33"/>
        <v>3.976305256010467</v>
      </c>
      <c r="BJ47" s="68">
        <f t="shared" si="33"/>
        <v>4.1906108447993349</v>
      </c>
      <c r="BK47" s="68">
        <f t="shared" si="33"/>
        <v>3.8518251064226172</v>
      </c>
      <c r="BL47" s="68">
        <f t="shared" si="8"/>
        <v>4.8407440617450224</v>
      </c>
    </row>
    <row r="48" spans="1:64" s="68" customFormat="1" ht="12.95" customHeight="1" x14ac:dyDescent="0.2">
      <c r="A48" s="51" t="s">
        <v>170</v>
      </c>
      <c r="B48" s="98"/>
      <c r="C48" s="69">
        <v>31562.51</v>
      </c>
      <c r="D48" s="69"/>
      <c r="E48" s="68">
        <f t="shared" si="11"/>
        <v>-4637.5430637324862</v>
      </c>
      <c r="F48" s="51">
        <f t="shared" si="12"/>
        <v>-4637.5</v>
      </c>
      <c r="G48" s="69">
        <f t="shared" si="13"/>
        <v>-1.3965000005555339E-2</v>
      </c>
      <c r="H48" s="68">
        <f t="shared" si="14"/>
        <v>-1.3965000005555339E-2</v>
      </c>
      <c r="Q48" s="82">
        <f t="shared" si="15"/>
        <v>16544.009999999998</v>
      </c>
      <c r="R48" s="68">
        <f t="shared" si="16"/>
        <v>1.9502122515516063E-4</v>
      </c>
      <c r="S48" s="74">
        <v>0.2</v>
      </c>
      <c r="Z48" s="68">
        <f t="shared" si="17"/>
        <v>-4637.5</v>
      </c>
      <c r="AA48" s="68">
        <f t="shared" si="18"/>
        <v>2.0508678168615346E-3</v>
      </c>
      <c r="AB48" s="68">
        <f t="shared" si="19"/>
        <v>1.7794663052740176E-2</v>
      </c>
      <c r="AC48" s="68">
        <f t="shared" si="20"/>
        <v>-1.3965000005555339E-2</v>
      </c>
      <c r="AD48" s="68">
        <f t="shared" si="21"/>
        <v>-1.6015867822416874E-2</v>
      </c>
      <c r="AE48" s="68">
        <f t="shared" si="22"/>
        <v>5.1301604421025649E-5</v>
      </c>
      <c r="AF48" s="68">
        <f t="shared" si="23"/>
        <v>-1.3965000005555339E-2</v>
      </c>
      <c r="AG48" s="74"/>
      <c r="AH48" s="68">
        <f t="shared" si="24"/>
        <v>-3.1759663058295515E-2</v>
      </c>
      <c r="AI48" s="68">
        <f t="shared" si="25"/>
        <v>3.1605123447934202E-3</v>
      </c>
      <c r="AJ48" s="68">
        <f t="shared" si="26"/>
        <v>-0.2903300287667997</v>
      </c>
      <c r="AK48" s="68">
        <f t="shared" si="27"/>
        <v>-2.3712744935960123E-2</v>
      </c>
      <c r="AL48" s="68">
        <f t="shared" si="28"/>
        <v>-3.1178092120163536</v>
      </c>
      <c r="AM48" s="68">
        <f t="shared" si="29"/>
        <v>-84.088155096769896</v>
      </c>
      <c r="AN48" s="68">
        <f t="shared" si="34"/>
        <v>3.7487183830159205</v>
      </c>
      <c r="AO48" s="68">
        <f t="shared" si="34"/>
        <v>3.9158618772234783</v>
      </c>
      <c r="AP48" s="68">
        <f t="shared" si="34"/>
        <v>3.7020431136220764</v>
      </c>
      <c r="AQ48" s="68">
        <f t="shared" si="34"/>
        <v>3.9836335928133533</v>
      </c>
      <c r="AR48" s="68">
        <f t="shared" si="34"/>
        <v>3.623647048922698</v>
      </c>
      <c r="AS48" s="68">
        <f t="shared" si="34"/>
        <v>4.1111337340893197</v>
      </c>
      <c r="AT48" s="68">
        <f t="shared" si="34"/>
        <v>3.4839751215448604</v>
      </c>
      <c r="AU48" s="68">
        <f t="shared" si="31"/>
        <v>4.4458995506074626</v>
      </c>
      <c r="AW48" s="68">
        <v>6000</v>
      </c>
      <c r="AX48" s="68">
        <f t="shared" si="0"/>
        <v>1.9454603976710658E-3</v>
      </c>
      <c r="AY48" s="68">
        <f t="shared" si="1"/>
        <v>2.1024341175868249E-2</v>
      </c>
      <c r="AZ48" s="68">
        <f t="shared" si="2"/>
        <v>-1.9078880778197183E-2</v>
      </c>
      <c r="BA48" s="68">
        <f t="shared" si="3"/>
        <v>3.5995768909985459E-3</v>
      </c>
      <c r="BB48" s="68">
        <f t="shared" si="4"/>
        <v>-0.27666580503929494</v>
      </c>
      <c r="BC48" s="68">
        <f t="shared" si="5"/>
        <v>-3.1035602480315716</v>
      </c>
      <c r="BD48" s="68">
        <f t="shared" si="6"/>
        <v>-52.580395258316123</v>
      </c>
      <c r="BE48" s="68">
        <f t="shared" si="33"/>
        <v>4.0704070421859502</v>
      </c>
      <c r="BF48" s="68">
        <f t="shared" si="33"/>
        <v>4.0919936937120713</v>
      </c>
      <c r="BG48" s="68">
        <f t="shared" si="33"/>
        <v>4.0556702049212721</v>
      </c>
      <c r="BH48" s="68">
        <f t="shared" si="33"/>
        <v>4.117887994577182</v>
      </c>
      <c r="BI48" s="68">
        <f t="shared" si="33"/>
        <v>4.0142358933090305</v>
      </c>
      <c r="BJ48" s="68">
        <f t="shared" si="33"/>
        <v>4.1967585140174304</v>
      </c>
      <c r="BK48" s="68">
        <f t="shared" si="33"/>
        <v>3.8988522140097195</v>
      </c>
      <c r="BL48" s="68">
        <f t="shared" si="8"/>
        <v>4.8817136608254437</v>
      </c>
    </row>
    <row r="49" spans="1:64" s="68" customFormat="1" ht="12.95" customHeight="1" x14ac:dyDescent="0.2">
      <c r="A49" s="51" t="s">
        <v>170</v>
      </c>
      <c r="B49" s="98"/>
      <c r="C49" s="69">
        <v>31580.37</v>
      </c>
      <c r="D49" s="69"/>
      <c r="E49" s="68">
        <f t="shared" si="11"/>
        <v>-4582.4683582557273</v>
      </c>
      <c r="F49" s="51">
        <f t="shared" si="12"/>
        <v>-4582.5</v>
      </c>
      <c r="G49" s="69">
        <f t="shared" si="13"/>
        <v>1.0260999995807651E-2</v>
      </c>
      <c r="H49" s="68">
        <f t="shared" si="14"/>
        <v>1.0260999995807651E-2</v>
      </c>
      <c r="Q49" s="82">
        <f t="shared" si="15"/>
        <v>16561.87</v>
      </c>
      <c r="R49" s="68">
        <f t="shared" si="16"/>
        <v>1.0528812091396462E-4</v>
      </c>
      <c r="S49" s="74">
        <v>0.2</v>
      </c>
      <c r="Z49" s="68">
        <f t="shared" si="17"/>
        <v>-4582.5</v>
      </c>
      <c r="AA49" s="68">
        <f t="shared" si="18"/>
        <v>2.0524547806691565E-3</v>
      </c>
      <c r="AB49" s="68">
        <f t="shared" si="19"/>
        <v>4.1959078608505757E-2</v>
      </c>
      <c r="AC49" s="68">
        <f t="shared" si="20"/>
        <v>1.0260999995807651E-2</v>
      </c>
      <c r="AD49" s="68">
        <f t="shared" si="21"/>
        <v>8.2085452151384949E-3</v>
      </c>
      <c r="AE49" s="68">
        <f t="shared" si="22"/>
        <v>1.3476042909794617E-5</v>
      </c>
      <c r="AF49" s="68">
        <f t="shared" si="23"/>
        <v>1.0260999995807651E-2</v>
      </c>
      <c r="AG49" s="74"/>
      <c r="AH49" s="68">
        <f t="shared" si="24"/>
        <v>-3.1698078612698105E-2</v>
      </c>
      <c r="AI49" s="68">
        <f t="shared" si="25"/>
        <v>3.1622555973008781E-3</v>
      </c>
      <c r="AJ49" s="68">
        <f t="shared" si="26"/>
        <v>-0.290259787491431</v>
      </c>
      <c r="AK49" s="68">
        <f t="shared" si="27"/>
        <v>-2.3785915059792891E-2</v>
      </c>
      <c r="AL49" s="68">
        <f t="shared" si="28"/>
        <v>-3.1177358098400902</v>
      </c>
      <c r="AM49" s="68">
        <f t="shared" si="29"/>
        <v>-83.829410206849857</v>
      </c>
      <c r="AN49" s="68">
        <f t="shared" si="34"/>
        <v>3.7504788105598421</v>
      </c>
      <c r="AO49" s="68">
        <f t="shared" si="34"/>
        <v>3.9165535380845746</v>
      </c>
      <c r="AP49" s="68">
        <f t="shared" si="34"/>
        <v>3.7038932398027162</v>
      </c>
      <c r="AQ49" s="68">
        <f t="shared" si="34"/>
        <v>3.9842410084586763</v>
      </c>
      <c r="AR49" s="68">
        <f t="shared" si="34"/>
        <v>3.6255109171900917</v>
      </c>
      <c r="AS49" s="68">
        <f t="shared" si="34"/>
        <v>4.1118245524762429</v>
      </c>
      <c r="AT49" s="68">
        <f t="shared" si="34"/>
        <v>3.4856391943636913</v>
      </c>
      <c r="AU49" s="68">
        <f t="shared" si="31"/>
        <v>4.4481528785568862</v>
      </c>
      <c r="AW49" s="68">
        <v>7000</v>
      </c>
      <c r="AX49" s="68">
        <f t="shared" si="0"/>
        <v>1.8507275978535201E-3</v>
      </c>
      <c r="AY49" s="68">
        <f t="shared" si="1"/>
        <v>1.9700141780103566E-2</v>
      </c>
      <c r="AZ49" s="68">
        <f t="shared" si="2"/>
        <v>-1.7849414182250046E-2</v>
      </c>
      <c r="BA49" s="68">
        <f t="shared" si="3"/>
        <v>3.6517659952814974E-3</v>
      </c>
      <c r="BB49" s="68">
        <f t="shared" si="4"/>
        <v>-0.27536586061210205</v>
      </c>
      <c r="BC49" s="68">
        <f t="shared" si="5"/>
        <v>-3.1022077636396599</v>
      </c>
      <c r="BD49" s="68">
        <f t="shared" si="6"/>
        <v>-50.774331668530991</v>
      </c>
      <c r="BE49" s="68">
        <f t="shared" si="33"/>
        <v>4.0986920238606555</v>
      </c>
      <c r="BF49" s="68">
        <f t="shared" si="33"/>
        <v>4.1142232870483983</v>
      </c>
      <c r="BG49" s="68">
        <f t="shared" si="33"/>
        <v>4.0870997438572614</v>
      </c>
      <c r="BH49" s="68">
        <f t="shared" si="33"/>
        <v>4.1351923929321401</v>
      </c>
      <c r="BI49" s="68">
        <f t="shared" si="33"/>
        <v>4.0520171706636612</v>
      </c>
      <c r="BJ49" s="68">
        <f t="shared" si="33"/>
        <v>4.20328084508981</v>
      </c>
      <c r="BK49" s="68">
        <f t="shared" si="33"/>
        <v>3.9475288317004704</v>
      </c>
      <c r="BL49" s="68">
        <f t="shared" si="8"/>
        <v>4.922683259905865</v>
      </c>
    </row>
    <row r="50" spans="1:64" s="68" customFormat="1" ht="12.95" customHeight="1" x14ac:dyDescent="0.2">
      <c r="A50" s="51" t="s">
        <v>171</v>
      </c>
      <c r="B50" s="98"/>
      <c r="C50" s="69">
        <v>31580.530999999999</v>
      </c>
      <c r="D50" s="69"/>
      <c r="E50" s="68">
        <f t="shared" si="11"/>
        <v>-4581.9718841470058</v>
      </c>
      <c r="F50" s="51">
        <f t="shared" si="12"/>
        <v>-4582</v>
      </c>
      <c r="G50" s="69">
        <f t="shared" si="13"/>
        <v>9.1175999950792175E-3</v>
      </c>
      <c r="H50" s="68">
        <f t="shared" si="14"/>
        <v>9.1175999950792175E-3</v>
      </c>
      <c r="Q50" s="82">
        <f t="shared" si="15"/>
        <v>16562.030999999999</v>
      </c>
      <c r="R50" s="68">
        <f t="shared" si="16"/>
        <v>8.3130629670268548E-5</v>
      </c>
      <c r="S50" s="74">
        <v>0.2</v>
      </c>
      <c r="Z50" s="68">
        <f t="shared" si="17"/>
        <v>-4582</v>
      </c>
      <c r="AA50" s="68">
        <f t="shared" si="18"/>
        <v>2.0524692747537765E-3</v>
      </c>
      <c r="AB50" s="68">
        <f t="shared" si="19"/>
        <v>4.0815118390632482E-2</v>
      </c>
      <c r="AC50" s="68">
        <f t="shared" si="20"/>
        <v>9.1175999950792175E-3</v>
      </c>
      <c r="AD50" s="68">
        <f t="shared" si="21"/>
        <v>7.065130720325441E-3</v>
      </c>
      <c r="AE50" s="68">
        <f t="shared" si="22"/>
        <v>9.983214419057258E-6</v>
      </c>
      <c r="AF50" s="68">
        <f t="shared" si="23"/>
        <v>9.1175999950792175E-3</v>
      </c>
      <c r="AG50" s="74"/>
      <c r="AH50" s="68">
        <f t="shared" si="24"/>
        <v>-3.1697518395553265E-2</v>
      </c>
      <c r="AI50" s="68">
        <f t="shared" si="25"/>
        <v>3.1622714714883982E-3</v>
      </c>
      <c r="AJ50" s="68">
        <f t="shared" si="26"/>
        <v>-0.29025914885468768</v>
      </c>
      <c r="AK50" s="68">
        <f t="shared" si="27"/>
        <v>-2.3786580317693314E-2</v>
      </c>
      <c r="AL50" s="68">
        <f t="shared" si="28"/>
        <v>-3.1177351424717954</v>
      </c>
      <c r="AM50" s="68">
        <f t="shared" si="29"/>
        <v>-83.827065016794251</v>
      </c>
      <c r="AN50" s="68">
        <f t="shared" si="34"/>
        <v>3.7504948118095873</v>
      </c>
      <c r="AO50" s="68">
        <f t="shared" si="34"/>
        <v>3.9165598317607158</v>
      </c>
      <c r="AP50" s="68">
        <f t="shared" si="34"/>
        <v>3.7039100620810466</v>
      </c>
      <c r="AQ50" s="68">
        <f t="shared" si="34"/>
        <v>3.9842465278720667</v>
      </c>
      <c r="AR50" s="68">
        <f t="shared" si="34"/>
        <v>3.625527872698258</v>
      </c>
      <c r="AS50" s="68">
        <f t="shared" si="34"/>
        <v>4.1118308158711745</v>
      </c>
      <c r="AT50" s="68">
        <f t="shared" si="34"/>
        <v>3.485654344710154</v>
      </c>
      <c r="AU50" s="68">
        <f t="shared" si="31"/>
        <v>4.4481733633564264</v>
      </c>
      <c r="AW50" s="68">
        <v>8000</v>
      </c>
      <c r="AX50" s="68">
        <f t="shared" si="0"/>
        <v>1.742403731488977E-3</v>
      </c>
      <c r="AY50" s="68">
        <f t="shared" si="1"/>
        <v>1.835494003595943E-2</v>
      </c>
      <c r="AZ50" s="68">
        <f t="shared" si="2"/>
        <v>-1.6612536304470453E-2</v>
      </c>
      <c r="BA50" s="68">
        <f t="shared" si="3"/>
        <v>3.7062797469118447E-3</v>
      </c>
      <c r="BB50" s="68">
        <f t="shared" si="4"/>
        <v>-0.27405352306939634</v>
      </c>
      <c r="BC50" s="68">
        <f t="shared" si="5"/>
        <v>-3.1008429164995901</v>
      </c>
      <c r="BD50" s="68">
        <f t="shared" si="6"/>
        <v>-49.07327944394352</v>
      </c>
      <c r="BE50" s="68">
        <f t="shared" si="33"/>
        <v>4.1268216606097621</v>
      </c>
      <c r="BF50" s="68">
        <f t="shared" si="33"/>
        <v>4.1374895332439552</v>
      </c>
      <c r="BG50" s="68">
        <f t="shared" si="33"/>
        <v>4.1181026633005136</v>
      </c>
      <c r="BH50" s="68">
        <f t="shared" si="33"/>
        <v>4.1537761667287318</v>
      </c>
      <c r="BI50" s="68">
        <f t="shared" si="33"/>
        <v>4.0895311977656155</v>
      </c>
      <c r="BJ50" s="68">
        <f t="shared" si="33"/>
        <v>4.2104370723398699</v>
      </c>
      <c r="BK50" s="68">
        <f t="shared" si="33"/>
        <v>3.997842025011471</v>
      </c>
      <c r="BL50" s="68">
        <f t="shared" si="8"/>
        <v>4.9636528589862863</v>
      </c>
    </row>
    <row r="51" spans="1:64" s="68" customFormat="1" ht="12.95" customHeight="1" x14ac:dyDescent="0.2">
      <c r="A51" s="51" t="s">
        <v>171</v>
      </c>
      <c r="B51" s="98"/>
      <c r="C51" s="69">
        <v>31580.691999999999</v>
      </c>
      <c r="D51" s="69"/>
      <c r="E51" s="68">
        <f t="shared" si="11"/>
        <v>-4581.4754100382852</v>
      </c>
      <c r="F51" s="51">
        <f t="shared" si="12"/>
        <v>-4581.5</v>
      </c>
      <c r="G51" s="69">
        <f t="shared" si="13"/>
        <v>7.9741999979887623E-3</v>
      </c>
      <c r="H51" s="68">
        <f t="shared" si="14"/>
        <v>7.9741999979887623E-3</v>
      </c>
      <c r="Q51" s="82">
        <f t="shared" si="15"/>
        <v>16562.191999999999</v>
      </c>
      <c r="R51" s="68">
        <f t="shared" si="16"/>
        <v>6.3587865607923975E-5</v>
      </c>
      <c r="S51" s="74">
        <v>0.2</v>
      </c>
      <c r="Z51" s="68">
        <f t="shared" si="17"/>
        <v>-4581.5</v>
      </c>
      <c r="AA51" s="68">
        <f t="shared" si="18"/>
        <v>2.0524837700305471E-3</v>
      </c>
      <c r="AB51" s="68">
        <f t="shared" si="19"/>
        <v>3.9671158169954451E-2</v>
      </c>
      <c r="AC51" s="68">
        <f t="shared" si="20"/>
        <v>7.9741999979887623E-3</v>
      </c>
      <c r="AD51" s="68">
        <f t="shared" si="21"/>
        <v>5.9217162279582153E-3</v>
      </c>
      <c r="AE51" s="68">
        <f t="shared" si="22"/>
        <v>7.0133446168927358E-6</v>
      </c>
      <c r="AF51" s="68">
        <f t="shared" si="23"/>
        <v>7.9741999979887623E-3</v>
      </c>
      <c r="AG51" s="74"/>
      <c r="AH51" s="68">
        <f t="shared" si="24"/>
        <v>-3.1696958171965689E-2</v>
      </c>
      <c r="AI51" s="68">
        <f t="shared" si="25"/>
        <v>3.1622873461522039E-3</v>
      </c>
      <c r="AJ51" s="68">
        <f t="shared" si="26"/>
        <v>-0.29025851021651938</v>
      </c>
      <c r="AK51" s="68">
        <f t="shared" si="27"/>
        <v>-2.3787245576932896E-2</v>
      </c>
      <c r="AL51" s="68">
        <f t="shared" si="28"/>
        <v>-3.1177344751021465</v>
      </c>
      <c r="AM51" s="68">
        <f t="shared" si="29"/>
        <v>-83.824719953175347</v>
      </c>
      <c r="AN51" s="68">
        <f t="shared" ref="AN51:AT60" si="35">$AU51+$AB$7*SIN(AO51)</f>
        <v>3.7505108130114726</v>
      </c>
      <c r="AO51" s="68">
        <f t="shared" si="35"/>
        <v>3.9165661255428317</v>
      </c>
      <c r="AP51" s="68">
        <f t="shared" si="35"/>
        <v>3.7039268844120876</v>
      </c>
      <c r="AQ51" s="68">
        <f t="shared" si="35"/>
        <v>3.9842520472401897</v>
      </c>
      <c r="AR51" s="68">
        <f t="shared" si="35"/>
        <v>3.6255448284088247</v>
      </c>
      <c r="AS51" s="68">
        <f t="shared" si="35"/>
        <v>4.1118370789641778</v>
      </c>
      <c r="AT51" s="68">
        <f t="shared" si="35"/>
        <v>3.485669495460515</v>
      </c>
      <c r="AU51" s="68">
        <f t="shared" si="31"/>
        <v>4.4481938481559666</v>
      </c>
      <c r="AW51" s="68">
        <v>9000</v>
      </c>
      <c r="AX51" s="68">
        <f t="shared" si="0"/>
        <v>1.6229606631784459E-3</v>
      </c>
      <c r="AY51" s="68">
        <f t="shared" si="1"/>
        <v>1.6988735943435838E-2</v>
      </c>
      <c r="AZ51" s="68">
        <f t="shared" si="2"/>
        <v>-1.5365775280257392E-2</v>
      </c>
      <c r="BA51" s="68">
        <f t="shared" si="3"/>
        <v>3.7633675089767671E-3</v>
      </c>
      <c r="BB51" s="68">
        <f t="shared" si="4"/>
        <v>-0.27272422128052271</v>
      </c>
      <c r="BC51" s="68">
        <f t="shared" si="5"/>
        <v>-3.0994609672811078</v>
      </c>
      <c r="BD51" s="68">
        <f t="shared" si="6"/>
        <v>-47.46318792220606</v>
      </c>
      <c r="BE51" s="68">
        <f t="shared" si="33"/>
        <v>4.1548782756924565</v>
      </c>
      <c r="BF51" s="68">
        <f t="shared" si="33"/>
        <v>4.1617631542895701</v>
      </c>
      <c r="BG51" s="68">
        <f t="shared" si="33"/>
        <v>4.1487050060573196</v>
      </c>
      <c r="BH51" s="68">
        <f t="shared" si="33"/>
        <v>4.1737123744442499</v>
      </c>
      <c r="BI51" s="68">
        <f t="shared" si="33"/>
        <v>4.1266590095502886</v>
      </c>
      <c r="BJ51" s="68">
        <f t="shared" si="33"/>
        <v>4.2185042988914176</v>
      </c>
      <c r="BK51" s="68">
        <f t="shared" si="33"/>
        <v>4.0497761128381899</v>
      </c>
      <c r="BL51" s="68">
        <f t="shared" si="8"/>
        <v>5.0046224580667076</v>
      </c>
    </row>
    <row r="52" spans="1:64" s="68" customFormat="1" ht="12.95" customHeight="1" x14ac:dyDescent="0.2">
      <c r="A52" s="51" t="s">
        <v>170</v>
      </c>
      <c r="B52" s="98"/>
      <c r="C52" s="69">
        <v>31584.42</v>
      </c>
      <c r="D52" s="69"/>
      <c r="E52" s="68">
        <f t="shared" si="11"/>
        <v>-4569.9794132847965</v>
      </c>
      <c r="F52" s="51">
        <f t="shared" si="12"/>
        <v>-4570</v>
      </c>
      <c r="G52" s="69">
        <f t="shared" si="13"/>
        <v>6.6759999972418882E-3</v>
      </c>
      <c r="H52" s="68">
        <f t="shared" si="14"/>
        <v>6.6759999972418882E-3</v>
      </c>
      <c r="Q52" s="82">
        <f t="shared" si="15"/>
        <v>16565.919999999998</v>
      </c>
      <c r="R52" s="68">
        <f t="shared" si="16"/>
        <v>4.4568975963173692E-5</v>
      </c>
      <c r="S52" s="74">
        <v>0.2</v>
      </c>
      <c r="Z52" s="68">
        <f t="shared" si="17"/>
        <v>-4570</v>
      </c>
      <c r="AA52" s="68">
        <f t="shared" si="18"/>
        <v>2.0528174884546502E-3</v>
      </c>
      <c r="AB52" s="68">
        <f t="shared" si="19"/>
        <v>3.8360071250472916E-2</v>
      </c>
      <c r="AC52" s="68">
        <f t="shared" si="20"/>
        <v>6.6759999972418882E-3</v>
      </c>
      <c r="AD52" s="68">
        <f t="shared" si="21"/>
        <v>4.623182508787238E-3</v>
      </c>
      <c r="AE52" s="68">
        <f t="shared" si="22"/>
        <v>4.2747633019112523E-6</v>
      </c>
      <c r="AF52" s="68">
        <f t="shared" si="23"/>
        <v>6.6759999972418882E-3</v>
      </c>
      <c r="AG52" s="74"/>
      <c r="AH52" s="68">
        <f t="shared" si="24"/>
        <v>-3.1684071253231028E-2</v>
      </c>
      <c r="AI52" s="68">
        <f t="shared" si="25"/>
        <v>3.1626525948339479E-3</v>
      </c>
      <c r="AJ52" s="68">
        <f t="shared" si="26"/>
        <v>-0.29024382114600084</v>
      </c>
      <c r="AK52" s="68">
        <f t="shared" si="27"/>
        <v>-2.3802546908363947E-2</v>
      </c>
      <c r="AL52" s="68">
        <f t="shared" si="28"/>
        <v>-3.1177191252271972</v>
      </c>
      <c r="AM52" s="68">
        <f t="shared" si="29"/>
        <v>-83.770818365427061</v>
      </c>
      <c r="AN52" s="68">
        <f t="shared" si="35"/>
        <v>3.7508788274244766</v>
      </c>
      <c r="AO52" s="68">
        <f t="shared" si="35"/>
        <v>3.9167109118153594</v>
      </c>
      <c r="AP52" s="68">
        <f t="shared" si="35"/>
        <v>3.704313812547861</v>
      </c>
      <c r="AQ52" s="68">
        <f t="shared" si="35"/>
        <v>3.9843789802514902</v>
      </c>
      <c r="AR52" s="68">
        <f t="shared" si="35"/>
        <v>3.6259348655945818</v>
      </c>
      <c r="AS52" s="68">
        <f t="shared" si="35"/>
        <v>4.1119810467876823</v>
      </c>
      <c r="AT52" s="68">
        <f t="shared" si="35"/>
        <v>3.4860180742000892</v>
      </c>
      <c r="AU52" s="68">
        <f t="shared" si="31"/>
        <v>4.4486649985453912</v>
      </c>
      <c r="AW52" s="68">
        <v>10000</v>
      </c>
      <c r="AX52" s="68">
        <f t="shared" si="0"/>
        <v>1.4953159702602078E-3</v>
      </c>
      <c r="AY52" s="68">
        <f t="shared" si="1"/>
        <v>1.5601529502532789E-2</v>
      </c>
      <c r="AZ52" s="68">
        <f t="shared" si="2"/>
        <v>-1.4106213532272581E-2</v>
      </c>
      <c r="BA52" s="68">
        <f t="shared" si="3"/>
        <v>3.8233312830839861E-3</v>
      </c>
      <c r="BB52" s="68">
        <f t="shared" si="4"/>
        <v>-0.27137280440592471</v>
      </c>
      <c r="BC52" s="68">
        <f t="shared" si="5"/>
        <v>-3.098056581817223</v>
      </c>
      <c r="BD52" s="68">
        <f t="shared" si="6"/>
        <v>-45.931661042113149</v>
      </c>
      <c r="BE52" s="68">
        <f t="shared" si="33"/>
        <v>4.1829505541312937</v>
      </c>
      <c r="BF52" s="68">
        <f t="shared" si="33"/>
        <v>4.1870057474515976</v>
      </c>
      <c r="BG52" s="68">
        <f t="shared" si="33"/>
        <v>4.1789528400106448</v>
      </c>
      <c r="BH52" s="68">
        <f t="shared" si="33"/>
        <v>4.1950555365271596</v>
      </c>
      <c r="BI52" s="68">
        <f t="shared" si="33"/>
        <v>4.1632837577285304</v>
      </c>
      <c r="BJ52" s="68">
        <f t="shared" si="33"/>
        <v>4.2277761139753069</v>
      </c>
      <c r="BK52" s="68">
        <f t="shared" si="33"/>
        <v>4.1033126937721418</v>
      </c>
      <c r="BL52" s="68">
        <f t="shared" si="8"/>
        <v>5.0455920571471289</v>
      </c>
    </row>
    <row r="53" spans="1:64" s="68" customFormat="1" ht="12.95" customHeight="1" x14ac:dyDescent="0.2">
      <c r="A53" s="51" t="s">
        <v>170</v>
      </c>
      <c r="B53" s="98"/>
      <c r="C53" s="69">
        <v>31586.36</v>
      </c>
      <c r="D53" s="69"/>
      <c r="E53" s="68">
        <f t="shared" si="11"/>
        <v>-4563.9970544592061</v>
      </c>
      <c r="F53" s="51">
        <f t="shared" si="12"/>
        <v>-4564</v>
      </c>
      <c r="G53" s="69">
        <f t="shared" si="13"/>
        <v>9.5519999740645289E-4</v>
      </c>
      <c r="H53" s="68">
        <f t="shared" ref="H53:H74" si="36">G53</f>
        <v>9.5519999740645289E-4</v>
      </c>
      <c r="Q53" s="82">
        <f t="shared" si="15"/>
        <v>16567.86</v>
      </c>
      <c r="R53" s="68">
        <f t="shared" si="16"/>
        <v>9.1240703504528762E-7</v>
      </c>
      <c r="S53" s="74">
        <v>0.2</v>
      </c>
      <c r="Z53" s="68">
        <f t="shared" si="17"/>
        <v>-4564</v>
      </c>
      <c r="AA53" s="68">
        <f t="shared" si="18"/>
        <v>2.0529918499336136E-3</v>
      </c>
      <c r="AB53" s="68">
        <f t="shared" si="19"/>
        <v>3.2632546290721022E-2</v>
      </c>
      <c r="AC53" s="68">
        <f t="shared" si="20"/>
        <v>9.5519999740645289E-4</v>
      </c>
      <c r="AD53" s="68">
        <f t="shared" si="21"/>
        <v>-1.0977918525271607E-3</v>
      </c>
      <c r="AE53" s="68">
        <f t="shared" si="22"/>
        <v>2.4102939029500309E-7</v>
      </c>
      <c r="AF53" s="68">
        <f t="shared" si="23"/>
        <v>9.5519999740645289E-4</v>
      </c>
      <c r="AG53" s="74"/>
      <c r="AH53" s="68">
        <f t="shared" si="24"/>
        <v>-3.1677346293314569E-2</v>
      </c>
      <c r="AI53" s="68">
        <f t="shared" si="25"/>
        <v>3.1628432593423517E-3</v>
      </c>
      <c r="AJ53" s="68">
        <f t="shared" si="26"/>
        <v>-0.29023615698510158</v>
      </c>
      <c r="AK53" s="68">
        <f t="shared" si="27"/>
        <v>-2.3810530491653954E-2</v>
      </c>
      <c r="AL53" s="68">
        <f t="shared" si="28"/>
        <v>-3.1177111163137328</v>
      </c>
      <c r="AM53" s="68">
        <f t="shared" si="29"/>
        <v>-83.742722310599106</v>
      </c>
      <c r="AN53" s="68">
        <f t="shared" si="35"/>
        <v>3.7510708248544806</v>
      </c>
      <c r="AO53" s="68">
        <f t="shared" si="35"/>
        <v>3.9167864747986982</v>
      </c>
      <c r="AP53" s="68">
        <f t="shared" si="35"/>
        <v>3.70451569911708</v>
      </c>
      <c r="AQ53" s="68">
        <f t="shared" si="35"/>
        <v>3.9844451967355612</v>
      </c>
      <c r="AR53" s="68">
        <f t="shared" si="35"/>
        <v>3.6261384057238999</v>
      </c>
      <c r="AS53" s="68">
        <f t="shared" si="35"/>
        <v>4.1120560970609805</v>
      </c>
      <c r="AT53" s="68">
        <f t="shared" si="35"/>
        <v>3.4862000261968986</v>
      </c>
      <c r="AU53" s="68">
        <f t="shared" si="31"/>
        <v>4.4489108161398736</v>
      </c>
      <c r="AW53" s="68">
        <v>11000</v>
      </c>
      <c r="AX53" s="68">
        <f t="shared" si="0"/>
        <v>1.3627008650105316E-3</v>
      </c>
      <c r="AY53" s="68">
        <f t="shared" si="1"/>
        <v>1.4193320713250288E-2</v>
      </c>
      <c r="AZ53" s="68">
        <f t="shared" si="2"/>
        <v>-1.2830619848239756E-2</v>
      </c>
      <c r="BA53" s="68">
        <f t="shared" si="3"/>
        <v>3.8865276572106477E-3</v>
      </c>
      <c r="BB53" s="68">
        <f t="shared" si="4"/>
        <v>-0.26999360950336521</v>
      </c>
      <c r="BC53" s="68">
        <f t="shared" si="5"/>
        <v>-3.0966239026781182</v>
      </c>
      <c r="BD53" s="68">
        <f t="shared" si="6"/>
        <v>-44.467834144240001</v>
      </c>
      <c r="BE53" s="68">
        <f t="shared" si="33"/>
        <v>4.2111309972226501</v>
      </c>
      <c r="BF53" s="68">
        <f t="shared" si="33"/>
        <v>4.2131723767347964</v>
      </c>
      <c r="BG53" s="68">
        <f t="shared" si="33"/>
        <v>4.2089126069208476</v>
      </c>
      <c r="BH53" s="68">
        <f t="shared" si="33"/>
        <v>4.2178395749596458</v>
      </c>
      <c r="BI53" s="68">
        <f t="shared" si="33"/>
        <v>4.1992950134375526</v>
      </c>
      <c r="BJ53" s="68">
        <f t="shared" si="33"/>
        <v>4.2385607909416958</v>
      </c>
      <c r="BK53" s="68">
        <f t="shared" si="33"/>
        <v>4.1584306769834765</v>
      </c>
      <c r="BL53" s="68">
        <f t="shared" si="8"/>
        <v>5.0865616562275502</v>
      </c>
    </row>
    <row r="54" spans="1:64" s="68" customFormat="1" ht="12.95" customHeight="1" x14ac:dyDescent="0.2">
      <c r="A54" s="51" t="s">
        <v>172</v>
      </c>
      <c r="B54" s="98"/>
      <c r="C54" s="69">
        <v>32650.512999999999</v>
      </c>
      <c r="D54" s="69"/>
      <c r="E54" s="68">
        <f t="shared" si="11"/>
        <v>-1282.4789661497271</v>
      </c>
      <c r="F54" s="51">
        <f t="shared" si="12"/>
        <v>-1282.5</v>
      </c>
      <c r="G54" s="69">
        <f t="shared" si="13"/>
        <v>6.8209999953978695E-3</v>
      </c>
      <c r="H54" s="68">
        <f t="shared" si="36"/>
        <v>6.8209999953978695E-3</v>
      </c>
      <c r="Q54" s="82">
        <f t="shared" si="15"/>
        <v>17632.012999999999</v>
      </c>
      <c r="R54" s="68">
        <f t="shared" si="16"/>
        <v>4.6526040937217735E-5</v>
      </c>
      <c r="S54" s="74">
        <v>0.2</v>
      </c>
      <c r="Z54" s="68">
        <f t="shared" si="17"/>
        <v>-1282.5</v>
      </c>
      <c r="AA54" s="68">
        <f t="shared" si="18"/>
        <v>2.1490001480621405E-3</v>
      </c>
      <c r="AB54" s="68">
        <f t="shared" si="19"/>
        <v>3.470642058327391E-2</v>
      </c>
      <c r="AC54" s="68">
        <f t="shared" si="20"/>
        <v>6.8209999953978695E-3</v>
      </c>
      <c r="AD54" s="68">
        <f t="shared" si="21"/>
        <v>4.671999847335729E-3</v>
      </c>
      <c r="AE54" s="68">
        <f t="shared" si="22"/>
        <v>4.365516514701015E-6</v>
      </c>
      <c r="AF54" s="68">
        <f t="shared" si="23"/>
        <v>6.8209999953978695E-3</v>
      </c>
      <c r="AG54" s="74"/>
      <c r="AH54" s="68">
        <f t="shared" si="24"/>
        <v>-2.7885420587876041E-2</v>
      </c>
      <c r="AI54" s="68">
        <f t="shared" si="25"/>
        <v>3.2771623929229721E-3</v>
      </c>
      <c r="AJ54" s="68">
        <f t="shared" si="26"/>
        <v>-0.2860260293463589</v>
      </c>
      <c r="AK54" s="68">
        <f t="shared" si="27"/>
        <v>-2.8192967449148822E-2</v>
      </c>
      <c r="AL54" s="68">
        <f t="shared" si="28"/>
        <v>-3.113314529393298</v>
      </c>
      <c r="AM54" s="68">
        <f t="shared" si="29"/>
        <v>-70.721336003146732</v>
      </c>
      <c r="AN54" s="68">
        <f t="shared" si="35"/>
        <v>3.8546584988200143</v>
      </c>
      <c r="AO54" s="68">
        <f t="shared" si="35"/>
        <v>3.961082457232342</v>
      </c>
      <c r="AP54" s="68">
        <f t="shared" si="35"/>
        <v>3.8155288983497142</v>
      </c>
      <c r="AQ54" s="68">
        <f t="shared" si="35"/>
        <v>4.0204968574389417</v>
      </c>
      <c r="AR54" s="68">
        <f t="shared" si="35"/>
        <v>3.7413964916815563</v>
      </c>
      <c r="AS54" s="68">
        <f t="shared" si="35"/>
        <v>4.147011894002528</v>
      </c>
      <c r="AT54" s="68">
        <f t="shared" si="35"/>
        <v>3.5945207926531051</v>
      </c>
      <c r="AU54" s="68">
        <f t="shared" si="31"/>
        <v>4.5833525555222767</v>
      </c>
      <c r="AW54" s="68">
        <v>12000</v>
      </c>
      <c r="AX54" s="68">
        <f t="shared" si="0"/>
        <v>1.2285187971562989E-3</v>
      </c>
      <c r="AY54" s="68">
        <f t="shared" si="1"/>
        <v>1.2764109575588331E-2</v>
      </c>
      <c r="AZ54" s="68">
        <f t="shared" si="2"/>
        <v>-1.1535590778432032E-2</v>
      </c>
      <c r="BA54" s="68">
        <f t="shared" si="3"/>
        <v>3.9533694033465627E-3</v>
      </c>
      <c r="BB54" s="68">
        <f t="shared" si="4"/>
        <v>-0.26858053416270694</v>
      </c>
      <c r="BC54" s="68">
        <f t="shared" si="5"/>
        <v>-3.0951566259080217</v>
      </c>
      <c r="BD54" s="68">
        <f t="shared" si="6"/>
        <v>-43.062266580512485</v>
      </c>
      <c r="BE54" s="68">
        <f t="shared" si="33"/>
        <v>4.2395133499859865</v>
      </c>
      <c r="BF54" s="68">
        <f t="shared" si="33"/>
        <v>4.2402146483116114</v>
      </c>
      <c r="BG54" s="68">
        <f t="shared" si="33"/>
        <v>4.2386706183460658</v>
      </c>
      <c r="BH54" s="68">
        <f t="shared" si="33"/>
        <v>4.24207626635949</v>
      </c>
      <c r="BI54" s="68">
        <f t="shared" si="33"/>
        <v>4.2345943119296594</v>
      </c>
      <c r="BJ54" s="68">
        <f t="shared" si="33"/>
        <v>4.2511790482731548</v>
      </c>
      <c r="BK54" s="68">
        <f t="shared" si="33"/>
        <v>4.2151063176171579</v>
      </c>
      <c r="BL54" s="68">
        <f t="shared" si="8"/>
        <v>5.1275312553079715</v>
      </c>
    </row>
    <row r="55" spans="1:64" s="68" customFormat="1" ht="12.95" customHeight="1" x14ac:dyDescent="0.2">
      <c r="A55" s="51" t="s">
        <v>172</v>
      </c>
      <c r="B55" s="98"/>
      <c r="C55" s="69">
        <v>32658.455999999998</v>
      </c>
      <c r="D55" s="69"/>
      <c r="E55" s="68">
        <f t="shared" si="11"/>
        <v>-1257.9852155561189</v>
      </c>
      <c r="F55" s="51">
        <f t="shared" si="12"/>
        <v>-1258</v>
      </c>
      <c r="G55" s="69">
        <f t="shared" si="13"/>
        <v>4.7943999961717054E-3</v>
      </c>
      <c r="H55" s="68">
        <f t="shared" si="36"/>
        <v>4.7943999961717054E-3</v>
      </c>
      <c r="Q55" s="82">
        <f t="shared" si="15"/>
        <v>17639.955999999998</v>
      </c>
      <c r="R55" s="68">
        <f t="shared" si="16"/>
        <v>2.298627132329125E-5</v>
      </c>
      <c r="S55" s="74">
        <v>0.2</v>
      </c>
      <c r="Z55" s="68">
        <f t="shared" si="17"/>
        <v>-1258</v>
      </c>
      <c r="AA55" s="68">
        <f t="shared" si="18"/>
        <v>2.149544256358684E-3</v>
      </c>
      <c r="AB55" s="68">
        <f t="shared" si="19"/>
        <v>3.2650831831243607E-2</v>
      </c>
      <c r="AC55" s="68">
        <f t="shared" si="20"/>
        <v>4.7943999961717054E-3</v>
      </c>
      <c r="AD55" s="68">
        <f t="shared" si="21"/>
        <v>2.6448557398130214E-3</v>
      </c>
      <c r="AE55" s="68">
        <f t="shared" si="22"/>
        <v>1.3990523768843771E-6</v>
      </c>
      <c r="AF55" s="68">
        <f t="shared" si="23"/>
        <v>4.7943999961717054E-3</v>
      </c>
      <c r="AG55" s="74"/>
      <c r="AH55" s="68">
        <f t="shared" si="24"/>
        <v>-2.7856431835071901E-2</v>
      </c>
      <c r="AI55" s="68">
        <f t="shared" si="25"/>
        <v>3.2780895538156996E-3</v>
      </c>
      <c r="AJ55" s="68">
        <f t="shared" si="26"/>
        <v>-0.28599453516902035</v>
      </c>
      <c r="AK55" s="68">
        <f t="shared" si="27"/>
        <v>-2.8225726874626367E-2</v>
      </c>
      <c r="AL55" s="68">
        <f t="shared" si="28"/>
        <v>-3.1132816622415933</v>
      </c>
      <c r="AM55" s="68">
        <f t="shared" si="29"/>
        <v>-70.639222351737288</v>
      </c>
      <c r="AN55" s="68">
        <f t="shared" si="35"/>
        <v>3.8554188059878989</v>
      </c>
      <c r="AO55" s="68">
        <f t="shared" si="35"/>
        <v>3.9614402065229117</v>
      </c>
      <c r="AP55" s="68">
        <f t="shared" si="35"/>
        <v>3.8163583190998818</v>
      </c>
      <c r="AQ55" s="68">
        <f t="shared" si="35"/>
        <v>4.0207709450648199</v>
      </c>
      <c r="AR55" s="68">
        <f t="shared" si="35"/>
        <v>3.7422832797951102</v>
      </c>
      <c r="AS55" s="68">
        <f t="shared" si="35"/>
        <v>4.1472308924598478</v>
      </c>
      <c r="AT55" s="68">
        <f t="shared" si="35"/>
        <v>3.5953962559330845</v>
      </c>
      <c r="AU55" s="68">
        <f t="shared" si="31"/>
        <v>4.5843563106997465</v>
      </c>
      <c r="AW55" s="68">
        <v>13000</v>
      </c>
      <c r="AX55" s="68">
        <f t="shared" si="0"/>
        <v>1.0962045633671948E-3</v>
      </c>
      <c r="AY55" s="68">
        <f t="shared" si="1"/>
        <v>1.1313896089546921E-2</v>
      </c>
      <c r="AZ55" s="68">
        <f t="shared" si="2"/>
        <v>-1.0217691526179726E-2</v>
      </c>
      <c r="BA55" s="68">
        <f t="shared" si="3"/>
        <v>4.0243271772396616E-3</v>
      </c>
      <c r="BB55" s="68">
        <f t="shared" si="4"/>
        <v>-0.26712710517148919</v>
      </c>
      <c r="BC55" s="68">
        <f t="shared" si="5"/>
        <v>-3.0936480735873695</v>
      </c>
      <c r="BD55" s="68">
        <f t="shared" si="6"/>
        <v>-41.706838842441925</v>
      </c>
      <c r="BE55" s="68">
        <f t="shared" si="33"/>
        <v>4.2681901885414657</v>
      </c>
      <c r="BF55" s="68">
        <f t="shared" si="33"/>
        <v>4.2680841855846214</v>
      </c>
      <c r="BG55" s="68">
        <f t="shared" si="33"/>
        <v>4.2683315776503594</v>
      </c>
      <c r="BH55" s="68">
        <f t="shared" si="33"/>
        <v>4.2677544084900187</v>
      </c>
      <c r="BI55" s="68">
        <f t="shared" si="33"/>
        <v>4.2691020428484245</v>
      </c>
      <c r="BJ55" s="68">
        <f t="shared" si="33"/>
        <v>4.2659613641318535</v>
      </c>
      <c r="BK55" s="68">
        <f t="shared" si="33"/>
        <v>4.2733132566433234</v>
      </c>
      <c r="BL55" s="68">
        <f t="shared" si="8"/>
        <v>5.1685008543883928</v>
      </c>
    </row>
    <row r="56" spans="1:64" s="68" customFormat="1" ht="12.95" customHeight="1" x14ac:dyDescent="0.2">
      <c r="A56" s="51" t="s">
        <v>173</v>
      </c>
      <c r="B56" s="98"/>
      <c r="C56" s="69">
        <v>32679.530999999999</v>
      </c>
      <c r="D56" s="69"/>
      <c r="E56" s="68">
        <f t="shared" si="11"/>
        <v>-1192.99644635552</v>
      </c>
      <c r="F56" s="51">
        <f t="shared" si="12"/>
        <v>-1193</v>
      </c>
      <c r="G56" s="69">
        <f t="shared" si="13"/>
        <v>1.1523999964992981E-3</v>
      </c>
      <c r="H56" s="68">
        <f t="shared" si="36"/>
        <v>1.1523999964992981E-3</v>
      </c>
      <c r="Q56" s="82">
        <f t="shared" si="15"/>
        <v>17661.030999999999</v>
      </c>
      <c r="R56" s="68">
        <f t="shared" si="16"/>
        <v>1.3280257519315825E-6</v>
      </c>
      <c r="S56" s="74">
        <v>0.2</v>
      </c>
      <c r="Z56" s="68">
        <f t="shared" si="17"/>
        <v>-1193</v>
      </c>
      <c r="AA56" s="68">
        <f t="shared" si="18"/>
        <v>2.1509633393456511E-3</v>
      </c>
      <c r="AB56" s="68">
        <f t="shared" si="19"/>
        <v>2.8931886274615883E-2</v>
      </c>
      <c r="AC56" s="68">
        <f t="shared" si="20"/>
        <v>1.1523999964992981E-3</v>
      </c>
      <c r="AD56" s="68">
        <f t="shared" si="21"/>
        <v>-9.9856334284635292E-4</v>
      </c>
      <c r="AE56" s="68">
        <f t="shared" si="22"/>
        <v>1.994257499352966E-7</v>
      </c>
      <c r="AF56" s="68">
        <f t="shared" si="23"/>
        <v>1.1523999964992981E-3</v>
      </c>
      <c r="AG56" s="74"/>
      <c r="AH56" s="68">
        <f t="shared" si="24"/>
        <v>-2.7779486278116584E-2</v>
      </c>
      <c r="AI56" s="68">
        <f t="shared" si="25"/>
        <v>3.2805545367995403E-3</v>
      </c>
      <c r="AJ56" s="68">
        <f t="shared" si="26"/>
        <v>-0.28591097935805421</v>
      </c>
      <c r="AK56" s="68">
        <f t="shared" si="27"/>
        <v>-2.8312637754590645E-2</v>
      </c>
      <c r="AL56" s="68">
        <f t="shared" si="28"/>
        <v>-3.1131944654152091</v>
      </c>
      <c r="AM56" s="68">
        <f t="shared" si="29"/>
        <v>-70.422295126136234</v>
      </c>
      <c r="AN56" s="68">
        <f t="shared" si="35"/>
        <v>3.8574348643832268</v>
      </c>
      <c r="AO56" s="68">
        <f t="shared" si="35"/>
        <v>3.9623915960784211</v>
      </c>
      <c r="AP56" s="68">
        <f t="shared" si="35"/>
        <v>3.8185585902593773</v>
      </c>
      <c r="AQ56" s="68">
        <f t="shared" si="35"/>
        <v>4.0214989228950353</v>
      </c>
      <c r="AR56" s="68">
        <f t="shared" si="35"/>
        <v>3.7446376178589706</v>
      </c>
      <c r="AS56" s="68">
        <f t="shared" si="35"/>
        <v>4.1478092112477007</v>
      </c>
      <c r="AT56" s="68">
        <f t="shared" si="35"/>
        <v>3.5977237424155781</v>
      </c>
      <c r="AU56" s="68">
        <f t="shared" si="31"/>
        <v>4.5870193346399741</v>
      </c>
      <c r="AW56" s="68">
        <v>14000</v>
      </c>
      <c r="AX56" s="68">
        <f t="shared" si="0"/>
        <v>9.6909471074041117E-4</v>
      </c>
      <c r="AY56" s="68">
        <f t="shared" si="1"/>
        <v>9.8426802551260552E-3</v>
      </c>
      <c r="AZ56" s="68">
        <f t="shared" si="2"/>
        <v>-8.873585544385644E-3</v>
      </c>
      <c r="BA56" s="68">
        <f t="shared" si="3"/>
        <v>4.0999319547857516E-3</v>
      </c>
      <c r="BB56" s="68">
        <f t="shared" si="4"/>
        <v>-0.26562653242242362</v>
      </c>
      <c r="BC56" s="68">
        <f t="shared" si="5"/>
        <v>-3.092091251049478</v>
      </c>
      <c r="BD56" s="68">
        <f t="shared" si="6"/>
        <v>-40.394645051710576</v>
      </c>
      <c r="BE56" s="68">
        <f t="shared" si="33"/>
        <v>4.2972508688270983</v>
      </c>
      <c r="BF56" s="68">
        <f t="shared" si="33"/>
        <v>4.2967363745711458</v>
      </c>
      <c r="BG56" s="68">
        <f t="shared" si="33"/>
        <v>4.2980160806647323</v>
      </c>
      <c r="BH56" s="68">
        <f t="shared" si="33"/>
        <v>4.2948398894953854</v>
      </c>
      <c r="BI56" s="68">
        <f t="shared" si="33"/>
        <v>4.3027657483721091</v>
      </c>
      <c r="BJ56" s="68">
        <f t="shared" si="33"/>
        <v>4.2832448445937414</v>
      </c>
      <c r="BK56" s="68">
        <f t="shared" si="33"/>
        <v>4.3330225650949297</v>
      </c>
      <c r="BL56" s="68">
        <f t="shared" si="8"/>
        <v>5.2094704534688141</v>
      </c>
    </row>
    <row r="57" spans="1:64" s="68" customFormat="1" ht="12.95" customHeight="1" x14ac:dyDescent="0.2">
      <c r="A57" s="51" t="s">
        <v>173</v>
      </c>
      <c r="B57" s="98"/>
      <c r="C57" s="69">
        <v>32717.48</v>
      </c>
      <c r="D57" s="69"/>
      <c r="E57" s="68">
        <f t="shared" si="11"/>
        <v>-1075.9734901328168</v>
      </c>
      <c r="F57" s="51">
        <f t="shared" si="12"/>
        <v>-1076</v>
      </c>
      <c r="G57" s="69">
        <f t="shared" si="13"/>
        <v>8.5967999984859489E-3</v>
      </c>
      <c r="H57" s="68">
        <f t="shared" si="36"/>
        <v>8.5967999984859489E-3</v>
      </c>
      <c r="Q57" s="82">
        <f t="shared" si="15"/>
        <v>17698.98</v>
      </c>
      <c r="R57" s="68">
        <f t="shared" si="16"/>
        <v>7.3904970213968006E-5</v>
      </c>
      <c r="S57" s="74">
        <v>0.2</v>
      </c>
      <c r="Z57" s="68">
        <f t="shared" si="17"/>
        <v>-1076</v>
      </c>
      <c r="AA57" s="68">
        <f t="shared" si="18"/>
        <v>2.1534256802151416E-3</v>
      </c>
      <c r="AB57" s="68">
        <f t="shared" si="19"/>
        <v>3.6237652670586817E-2</v>
      </c>
      <c r="AC57" s="68">
        <f t="shared" si="20"/>
        <v>8.5967999984859489E-3</v>
      </c>
      <c r="AD57" s="68">
        <f t="shared" si="21"/>
        <v>6.4433743182708073E-3</v>
      </c>
      <c r="AE57" s="68">
        <f t="shared" si="22"/>
        <v>8.3034145210703584E-6</v>
      </c>
      <c r="AF57" s="68">
        <f t="shared" si="23"/>
        <v>8.5967999984859489E-3</v>
      </c>
      <c r="AG57" s="74"/>
      <c r="AH57" s="68">
        <f t="shared" si="24"/>
        <v>-2.7640852672100872E-2</v>
      </c>
      <c r="AI57" s="68">
        <f t="shared" si="25"/>
        <v>3.2850104006731939E-3</v>
      </c>
      <c r="AJ57" s="68">
        <f t="shared" si="26"/>
        <v>-0.28576058025080009</v>
      </c>
      <c r="AK57" s="68">
        <f t="shared" si="27"/>
        <v>-2.8469069691619591E-2</v>
      </c>
      <c r="AL57" s="68">
        <f t="shared" si="28"/>
        <v>-3.1130375182551155</v>
      </c>
      <c r="AM57" s="68">
        <f t="shared" si="29"/>
        <v>-70.035181953143308</v>
      </c>
      <c r="AN57" s="68">
        <f t="shared" si="35"/>
        <v>3.8610597815487435</v>
      </c>
      <c r="AO57" s="68">
        <f t="shared" si="35"/>
        <v>3.9641124291080425</v>
      </c>
      <c r="AP57" s="68">
        <f t="shared" si="35"/>
        <v>3.8225181671716184</v>
      </c>
      <c r="AQ57" s="68">
        <f t="shared" si="35"/>
        <v>4.0228123373114055</v>
      </c>
      <c r="AR57" s="68">
        <f t="shared" si="35"/>
        <v>3.7488813520192776</v>
      </c>
      <c r="AS57" s="68">
        <f t="shared" si="35"/>
        <v>4.1488403932272506</v>
      </c>
      <c r="AT57" s="68">
        <f t="shared" si="35"/>
        <v>3.6019308994168187</v>
      </c>
      <c r="AU57" s="68">
        <f t="shared" si="31"/>
        <v>4.5918127777323834</v>
      </c>
      <c r="AW57" s="68">
        <v>15000</v>
      </c>
      <c r="AX57" s="68">
        <f t="shared" si="0"/>
        <v>8.5032006896949494E-4</v>
      </c>
      <c r="AY57" s="68">
        <f t="shared" si="1"/>
        <v>8.3504620723257334E-3</v>
      </c>
      <c r="AZ57" s="68">
        <f t="shared" si="2"/>
        <v>-7.5001420033562385E-3</v>
      </c>
      <c r="BA57" s="68">
        <f t="shared" si="3"/>
        <v>4.1807790302709202E-3</v>
      </c>
      <c r="BB57" s="68">
        <f t="shared" si="4"/>
        <v>-0.26407173603627876</v>
      </c>
      <c r="BC57" s="68">
        <f t="shared" si="5"/>
        <v>-3.0904788763315598</v>
      </c>
      <c r="BD57" s="68">
        <f t="shared" si="6"/>
        <v>-39.119874365092237</v>
      </c>
      <c r="BE57" s="68">
        <f t="shared" si="33"/>
        <v>4.3267800342937717</v>
      </c>
      <c r="BF57" s="68">
        <f t="shared" si="33"/>
        <v>4.326134207237291</v>
      </c>
      <c r="BG57" s="68">
        <f t="shared" si="33"/>
        <v>4.3278571410599165</v>
      </c>
      <c r="BH57" s="68">
        <f t="shared" si="33"/>
        <v>4.3232768302195055</v>
      </c>
      <c r="BI57" s="68">
        <f t="shared" si="33"/>
        <v>4.33556983293927</v>
      </c>
      <c r="BJ57" s="68">
        <f t="shared" si="33"/>
        <v>4.3033696566027588</v>
      </c>
      <c r="BK57" s="68">
        <f t="shared" si="33"/>
        <v>4.3942027926184739</v>
      </c>
      <c r="BL57" s="68">
        <f t="shared" si="8"/>
        <v>5.2504400525492354</v>
      </c>
    </row>
    <row r="58" spans="1:64" s="68" customFormat="1" ht="12.95" customHeight="1" x14ac:dyDescent="0.2">
      <c r="A58" s="51" t="s">
        <v>172</v>
      </c>
      <c r="B58" s="98"/>
      <c r="C58" s="69">
        <v>32718.43</v>
      </c>
      <c r="D58" s="69"/>
      <c r="E58" s="68">
        <f t="shared" si="11"/>
        <v>-1073.0439845223486</v>
      </c>
      <c r="F58" s="51">
        <f t="shared" si="12"/>
        <v>-1073</v>
      </c>
      <c r="G58" s="69">
        <f t="shared" si="13"/>
        <v>-1.4263600001868326E-2</v>
      </c>
      <c r="H58" s="68">
        <f t="shared" si="36"/>
        <v>-1.4263600001868326E-2</v>
      </c>
      <c r="Q58" s="82">
        <f t="shared" si="15"/>
        <v>17699.93</v>
      </c>
      <c r="R58" s="68">
        <f t="shared" si="16"/>
        <v>2.034502850132981E-4</v>
      </c>
      <c r="S58" s="74">
        <v>0.2</v>
      </c>
      <c r="Z58" s="68">
        <f t="shared" si="17"/>
        <v>-1073</v>
      </c>
      <c r="AA58" s="68">
        <f t="shared" si="18"/>
        <v>2.1534872249545298E-3</v>
      </c>
      <c r="AB58" s="68">
        <f t="shared" si="19"/>
        <v>1.3373695774169265E-2</v>
      </c>
      <c r="AC58" s="68">
        <f t="shared" si="20"/>
        <v>-1.4263600001868326E-2</v>
      </c>
      <c r="AD58" s="68">
        <f t="shared" si="21"/>
        <v>-1.6417087226822856E-2</v>
      </c>
      <c r="AE58" s="68">
        <f t="shared" si="22"/>
        <v>5.3904150602622039E-5</v>
      </c>
      <c r="AF58" s="68">
        <f t="shared" si="23"/>
        <v>-1.4263600001868326E-2</v>
      </c>
      <c r="AG58" s="74"/>
      <c r="AH58" s="68">
        <f t="shared" si="24"/>
        <v>-2.7637295776037591E-2</v>
      </c>
      <c r="AI58" s="68">
        <f t="shared" si="25"/>
        <v>3.285124972676523E-3</v>
      </c>
      <c r="AJ58" s="68">
        <f t="shared" si="26"/>
        <v>-0.28575672389708906</v>
      </c>
      <c r="AK58" s="68">
        <f t="shared" si="27"/>
        <v>-2.8473080626436234E-2</v>
      </c>
      <c r="AL58" s="68">
        <f t="shared" si="28"/>
        <v>-3.1130334941006792</v>
      </c>
      <c r="AM58" s="68">
        <f t="shared" si="29"/>
        <v>-70.025312240575659</v>
      </c>
      <c r="AN58" s="68">
        <f t="shared" si="35"/>
        <v>3.8611526603733108</v>
      </c>
      <c r="AO58" s="68">
        <f t="shared" si="35"/>
        <v>3.9641566948523441</v>
      </c>
      <c r="AP58" s="68">
        <f t="shared" si="35"/>
        <v>3.8226196784929032</v>
      </c>
      <c r="AQ58" s="68">
        <f t="shared" si="35"/>
        <v>4.0228460677854923</v>
      </c>
      <c r="AR58" s="68">
        <f t="shared" si="35"/>
        <v>3.7489902650049078</v>
      </c>
      <c r="AS58" s="68">
        <f t="shared" si="35"/>
        <v>4.1488666695006788</v>
      </c>
      <c r="AT58" s="68">
        <f t="shared" si="35"/>
        <v>3.6020390742548356</v>
      </c>
      <c r="AU58" s="68">
        <f t="shared" si="31"/>
        <v>4.5919356865296246</v>
      </c>
      <c r="AW58" s="68">
        <v>16000</v>
      </c>
      <c r="AX58" s="68">
        <f t="shared" si="0"/>
        <v>7.4273020089369278E-4</v>
      </c>
      <c r="AY58" s="68">
        <f t="shared" si="1"/>
        <v>6.8372415411459614E-3</v>
      </c>
      <c r="AZ58" s="68">
        <f t="shared" si="2"/>
        <v>-6.0945113402522686E-3</v>
      </c>
      <c r="BA58" s="68">
        <f t="shared" si="3"/>
        <v>4.2675345993374858E-3</v>
      </c>
      <c r="BB58" s="68">
        <f t="shared" si="4"/>
        <v>-0.26245533409160171</v>
      </c>
      <c r="BC58" s="68">
        <f t="shared" si="5"/>
        <v>-3.088803368880864</v>
      </c>
      <c r="BD58" s="68">
        <f t="shared" si="6"/>
        <v>-37.877677979956204</v>
      </c>
      <c r="BE58" s="68">
        <f t="shared" si="33"/>
        <v>4.3568568561154537</v>
      </c>
      <c r="BF58" s="68">
        <f t="shared" si="33"/>
        <v>4.3562520144584518</v>
      </c>
      <c r="BG58" s="68">
        <f t="shared" si="33"/>
        <v>4.357995890380443</v>
      </c>
      <c r="BH58" s="68">
        <f t="shared" si="33"/>
        <v>4.3529899535086098</v>
      </c>
      <c r="BI58" s="68">
        <f t="shared" si="33"/>
        <v>4.3675466082377827</v>
      </c>
      <c r="BJ58" s="68">
        <f t="shared" si="33"/>
        <v>4.326675048632489</v>
      </c>
      <c r="BK58" s="68">
        <f t="shared" si="33"/>
        <v>4.4568200202562789</v>
      </c>
      <c r="BL58" s="68">
        <f t="shared" si="8"/>
        <v>5.2914096516296567</v>
      </c>
    </row>
    <row r="59" spans="1:64" s="68" customFormat="1" ht="12.95" customHeight="1" x14ac:dyDescent="0.2">
      <c r="A59" s="51" t="s">
        <v>172</v>
      </c>
      <c r="B59" s="98"/>
      <c r="C59" s="69">
        <v>32987.601999999999</v>
      </c>
      <c r="D59" s="69"/>
      <c r="E59" s="68">
        <f t="shared" si="11"/>
        <v>-243.00094854309</v>
      </c>
      <c r="F59" s="51">
        <f t="shared" si="12"/>
        <v>-243</v>
      </c>
      <c r="G59" s="69">
        <f t="shared" si="13"/>
        <v>-3.0760000663576648E-4</v>
      </c>
      <c r="H59" s="68">
        <f t="shared" si="36"/>
        <v>-3.0760000663576648E-4</v>
      </c>
      <c r="Q59" s="82">
        <f t="shared" si="15"/>
        <v>17969.101999999999</v>
      </c>
      <c r="R59" s="68">
        <f t="shared" si="16"/>
        <v>9.461776408232358E-8</v>
      </c>
      <c r="S59" s="74">
        <v>0.2</v>
      </c>
      <c r="Z59" s="68">
        <f t="shared" si="17"/>
        <v>-243</v>
      </c>
      <c r="AA59" s="68">
        <f t="shared" si="18"/>
        <v>2.1671090893654217E-3</v>
      </c>
      <c r="AB59" s="68">
        <f t="shared" si="19"/>
        <v>2.6341766298557355E-2</v>
      </c>
      <c r="AC59" s="68">
        <f t="shared" si="20"/>
        <v>-3.0760000663576648E-4</v>
      </c>
      <c r="AD59" s="68">
        <f t="shared" si="21"/>
        <v>-2.4747090960011882E-3</v>
      </c>
      <c r="AE59" s="68">
        <f t="shared" si="22"/>
        <v>1.2248370219662038E-6</v>
      </c>
      <c r="AF59" s="68">
        <f t="shared" si="23"/>
        <v>-3.0760000663576648E-4</v>
      </c>
      <c r="AG59" s="74"/>
      <c r="AH59" s="68">
        <f t="shared" si="24"/>
        <v>-2.6649366305193121E-2</v>
      </c>
      <c r="AI59" s="68">
        <f t="shared" si="25"/>
        <v>3.317432866156822E-3</v>
      </c>
      <c r="AJ59" s="68">
        <f t="shared" si="26"/>
        <v>-0.28468995640620381</v>
      </c>
      <c r="AK59" s="68">
        <f t="shared" si="27"/>
        <v>-2.9582406808521044E-2</v>
      </c>
      <c r="AL59" s="68">
        <f t="shared" si="28"/>
        <v>-3.1119204937083786</v>
      </c>
      <c r="AM59" s="68">
        <f t="shared" si="29"/>
        <v>-67.398304212674205</v>
      </c>
      <c r="AN59" s="68">
        <f t="shared" si="35"/>
        <v>3.8867159354956509</v>
      </c>
      <c r="AO59" s="68">
        <f t="shared" si="35"/>
        <v>3.9766850589236586</v>
      </c>
      <c r="AP59" s="68">
        <f t="shared" si="35"/>
        <v>3.8506645876158219</v>
      </c>
      <c r="AQ59" s="68">
        <f t="shared" si="35"/>
        <v>4.0322955241349554</v>
      </c>
      <c r="AR59" s="68">
        <f t="shared" si="35"/>
        <v>3.779304644902155</v>
      </c>
      <c r="AS59" s="68">
        <f t="shared" si="35"/>
        <v>4.1558337546651929</v>
      </c>
      <c r="AT59" s="68">
        <f t="shared" si="35"/>
        <v>3.6325425654413457</v>
      </c>
      <c r="AU59" s="68">
        <f t="shared" si="31"/>
        <v>4.6259404537663737</v>
      </c>
      <c r="AW59" s="68">
        <v>17000</v>
      </c>
      <c r="AX59" s="68">
        <f t="shared" si="0"/>
        <v>6.4885735219027442E-4</v>
      </c>
      <c r="AY59" s="68">
        <f t="shared" si="1"/>
        <v>5.3030186615867312E-3</v>
      </c>
      <c r="AZ59" s="68">
        <f t="shared" si="2"/>
        <v>-4.6541613093964568E-3</v>
      </c>
      <c r="BA59" s="68">
        <f t="shared" si="3"/>
        <v>4.3609461571424424E-3</v>
      </c>
      <c r="BB59" s="68">
        <f t="shared" si="4"/>
        <v>-0.26076957842811205</v>
      </c>
      <c r="BC59" s="68">
        <f t="shared" si="5"/>
        <v>-3.0870567846701027</v>
      </c>
      <c r="BD59" s="68">
        <f t="shared" si="6"/>
        <v>-36.664021707836319</v>
      </c>
      <c r="BE59" s="68">
        <f t="shared" si="33"/>
        <v>4.3875551354219118</v>
      </c>
      <c r="BF59" s="68">
        <f t="shared" si="33"/>
        <v>4.3870788569875776</v>
      </c>
      <c r="BG59" s="68">
        <f t="shared" si="33"/>
        <v>4.3885767058681875</v>
      </c>
      <c r="BH59" s="68">
        <f t="shared" si="33"/>
        <v>4.3838883374969466</v>
      </c>
      <c r="BI59" s="68">
        <f t="shared" si="33"/>
        <v>4.3987884908690429</v>
      </c>
      <c r="BJ59" s="68">
        <f t="shared" si="33"/>
        <v>4.3534949948182193</v>
      </c>
      <c r="BK59" s="68">
        <f t="shared" si="33"/>
        <v>4.5208379173717717</v>
      </c>
      <c r="BL59" s="68">
        <f t="shared" si="8"/>
        <v>5.332379250710078</v>
      </c>
    </row>
    <row r="60" spans="1:64" s="68" customFormat="1" ht="12.95" customHeight="1" x14ac:dyDescent="0.2">
      <c r="A60" s="51" t="s">
        <v>174</v>
      </c>
      <c r="B60" s="98"/>
      <c r="C60" s="69">
        <v>33000.415000000001</v>
      </c>
      <c r="D60" s="69"/>
      <c r="E60" s="68">
        <f t="shared" si="11"/>
        <v>-203.48962708319118</v>
      </c>
      <c r="F60" s="51">
        <f t="shared" si="12"/>
        <v>-203.5</v>
      </c>
      <c r="G60" s="69">
        <f t="shared" si="13"/>
        <v>3.3637999949860387E-3</v>
      </c>
      <c r="H60" s="68">
        <f t="shared" si="36"/>
        <v>3.3637999949860387E-3</v>
      </c>
      <c r="Q60" s="82">
        <f t="shared" si="15"/>
        <v>17981.915000000001</v>
      </c>
      <c r="R60" s="68">
        <f t="shared" si="16"/>
        <v>1.1315150406268074E-5</v>
      </c>
      <c r="S60" s="74">
        <v>0.2</v>
      </c>
      <c r="Z60" s="68">
        <f t="shared" si="17"/>
        <v>-203.5</v>
      </c>
      <c r="AA60" s="68">
        <f t="shared" si="18"/>
        <v>2.1675729858591682E-3</v>
      </c>
      <c r="AB60" s="68">
        <f t="shared" si="19"/>
        <v>2.9965974087083028E-2</v>
      </c>
      <c r="AC60" s="68">
        <f t="shared" si="20"/>
        <v>3.3637999949860387E-3</v>
      </c>
      <c r="AD60" s="68">
        <f t="shared" si="21"/>
        <v>1.1962270091268705E-3</v>
      </c>
      <c r="AE60" s="68">
        <f t="shared" si="22"/>
        <v>2.8619181147292364E-7</v>
      </c>
      <c r="AF60" s="68">
        <f t="shared" si="23"/>
        <v>3.3637999949860387E-3</v>
      </c>
      <c r="AG60" s="74"/>
      <c r="AH60" s="68">
        <f t="shared" si="24"/>
        <v>-2.6602174092096989E-2</v>
      </c>
      <c r="AI60" s="68">
        <f t="shared" si="25"/>
        <v>3.3190005640720832E-3</v>
      </c>
      <c r="AJ60" s="68">
        <f t="shared" si="26"/>
        <v>-0.28463919993452402</v>
      </c>
      <c r="AK60" s="68">
        <f t="shared" si="27"/>
        <v>-2.9635178158603542E-2</v>
      </c>
      <c r="AL60" s="68">
        <f t="shared" si="28"/>
        <v>-3.1118675466685559</v>
      </c>
      <c r="AM60" s="68">
        <f t="shared" si="29"/>
        <v>-67.278235178993214</v>
      </c>
      <c r="AN60" s="68">
        <f t="shared" si="35"/>
        <v>3.8879257627658359</v>
      </c>
      <c r="AO60" s="68">
        <f t="shared" si="35"/>
        <v>3.977295673895695</v>
      </c>
      <c r="AP60" s="68">
        <f t="shared" si="35"/>
        <v>3.8519968880408539</v>
      </c>
      <c r="AQ60" s="68">
        <f t="shared" si="35"/>
        <v>4.0327517507948674</v>
      </c>
      <c r="AR60" s="68">
        <f t="shared" si="35"/>
        <v>3.7807559362310341</v>
      </c>
      <c r="AS60" s="68">
        <f t="shared" si="35"/>
        <v>4.1561508925279336</v>
      </c>
      <c r="AT60" s="68">
        <f t="shared" si="35"/>
        <v>3.6340228422775902</v>
      </c>
      <c r="AU60" s="68">
        <f t="shared" si="31"/>
        <v>4.6275587529300513</v>
      </c>
      <c r="AW60" s="68">
        <v>18000</v>
      </c>
      <c r="AX60" s="68">
        <f t="shared" si="0"/>
        <v>5.7092417166684003E-4</v>
      </c>
      <c r="AY60" s="68">
        <f t="shared" si="1"/>
        <v>3.747793433648049E-3</v>
      </c>
      <c r="AZ60" s="68">
        <f t="shared" si="2"/>
        <v>-3.176869261981209E-3</v>
      </c>
      <c r="BA60" s="68">
        <f t="shared" si="3"/>
        <v>4.4618581686307612E-3</v>
      </c>
      <c r="BB60" s="68">
        <f t="shared" si="4"/>
        <v>-0.25900622661514483</v>
      </c>
      <c r="BC60" s="68">
        <f t="shared" si="5"/>
        <v>-3.0852306855899947</v>
      </c>
      <c r="BD60" s="68">
        <f t="shared" si="6"/>
        <v>-35.475527162825976</v>
      </c>
      <c r="BE60" s="68">
        <f t="shared" si="33"/>
        <v>4.4189443361397425</v>
      </c>
      <c r="BF60" s="68">
        <f t="shared" si="33"/>
        <v>4.4186213374924206</v>
      </c>
      <c r="BG60" s="68">
        <f t="shared" si="33"/>
        <v>4.4197421129739061</v>
      </c>
      <c r="BH60" s="68">
        <f t="shared" si="33"/>
        <v>4.4158707549143354</v>
      </c>
      <c r="BI60" s="68">
        <f t="shared" si="33"/>
        <v>4.429461032808411</v>
      </c>
      <c r="BJ60" s="68">
        <f t="shared" si="33"/>
        <v>4.3841535116002808</v>
      </c>
      <c r="BK60" s="68">
        <f t="shared" si="33"/>
        <v>4.5862178026222207</v>
      </c>
      <c r="BL60" s="68">
        <f t="shared" si="8"/>
        <v>5.3733488497904993</v>
      </c>
    </row>
    <row r="61" spans="1:64" s="68" customFormat="1" ht="12.95" customHeight="1" x14ac:dyDescent="0.2">
      <c r="A61" s="51" t="s">
        <v>174</v>
      </c>
      <c r="B61" s="98"/>
      <c r="C61" s="69">
        <v>33002.364000000001</v>
      </c>
      <c r="D61" s="69"/>
      <c r="E61" s="68">
        <f t="shared" si="11"/>
        <v>-197.47951504656027</v>
      </c>
      <c r="F61" s="51">
        <f t="shared" si="12"/>
        <v>-197.5</v>
      </c>
      <c r="G61" s="69">
        <f t="shared" si="13"/>
        <v>6.6430000006221235E-3</v>
      </c>
      <c r="H61" s="68">
        <f t="shared" si="36"/>
        <v>6.6430000006221235E-3</v>
      </c>
      <c r="Q61" s="82">
        <f t="shared" si="15"/>
        <v>17983.864000000001</v>
      </c>
      <c r="R61" s="68">
        <f t="shared" si="16"/>
        <v>4.4129449008265529E-5</v>
      </c>
      <c r="S61" s="74">
        <v>0.2</v>
      </c>
      <c r="Z61" s="68">
        <f t="shared" si="17"/>
        <v>-197.5</v>
      </c>
      <c r="AA61" s="68">
        <f t="shared" si="18"/>
        <v>2.1676418692046333E-3</v>
      </c>
      <c r="AB61" s="68">
        <f t="shared" si="19"/>
        <v>3.3238004370410953E-2</v>
      </c>
      <c r="AC61" s="68">
        <f t="shared" si="20"/>
        <v>6.6430000006221235E-3</v>
      </c>
      <c r="AD61" s="68">
        <f t="shared" si="21"/>
        <v>4.4753581314174902E-3</v>
      </c>
      <c r="AE61" s="68">
        <f t="shared" si="22"/>
        <v>4.0057660808889302E-6</v>
      </c>
      <c r="AF61" s="68">
        <f t="shared" si="23"/>
        <v>6.6430000006221235E-3</v>
      </c>
      <c r="AG61" s="74"/>
      <c r="AH61" s="68">
        <f t="shared" si="24"/>
        <v>-2.6595004369788833E-2</v>
      </c>
      <c r="AI61" s="68">
        <f t="shared" si="25"/>
        <v>3.3192389341488715E-3</v>
      </c>
      <c r="AJ61" s="68">
        <f t="shared" si="26"/>
        <v>-0.28463149020509376</v>
      </c>
      <c r="AK61" s="68">
        <f t="shared" si="27"/>
        <v>-2.964319386112543E-2</v>
      </c>
      <c r="AL61" s="68">
        <f t="shared" si="28"/>
        <v>-3.111859504272358</v>
      </c>
      <c r="AM61" s="68">
        <f t="shared" si="29"/>
        <v>-67.260034687777249</v>
      </c>
      <c r="AN61" s="68">
        <f t="shared" ref="AN61:AT70" si="37">$AU61+$AB$7*SIN(AO61)</f>
        <v>3.888109479593203</v>
      </c>
      <c r="AO61" s="68">
        <f t="shared" si="37"/>
        <v>3.9773885429753948</v>
      </c>
      <c r="AP61" s="68">
        <f t="shared" si="37"/>
        <v>3.8521992409528263</v>
      </c>
      <c r="AQ61" s="68">
        <f t="shared" si="37"/>
        <v>4.0328211084274095</v>
      </c>
      <c r="AR61" s="68">
        <f t="shared" si="37"/>
        <v>3.7809764507372905</v>
      </c>
      <c r="AS61" s="68">
        <f t="shared" si="37"/>
        <v>4.1561989556868753</v>
      </c>
      <c r="AT61" s="68">
        <f t="shared" si="37"/>
        <v>3.6342479220816686</v>
      </c>
      <c r="AU61" s="68">
        <f t="shared" si="31"/>
        <v>4.6278045705245336</v>
      </c>
      <c r="AW61" s="68">
        <v>19000</v>
      </c>
      <c r="AX61" s="68">
        <f t="shared" si="0"/>
        <v>5.1089526245319192E-4</v>
      </c>
      <c r="AY61" s="68">
        <f t="shared" si="1"/>
        <v>2.1715658573299092E-3</v>
      </c>
      <c r="AZ61" s="68">
        <f t="shared" si="2"/>
        <v>-1.6606705948767173E-3</v>
      </c>
      <c r="BA61" s="68">
        <f t="shared" si="3"/>
        <v>4.571234729748519E-3</v>
      </c>
      <c r="BB61" s="68">
        <f t="shared" si="4"/>
        <v>-0.25715633913973396</v>
      </c>
      <c r="BC61" s="68">
        <f t="shared" si="5"/>
        <v>-3.0833159320629346</v>
      </c>
      <c r="BD61" s="68">
        <f t="shared" si="6"/>
        <v>-34.309307150340011</v>
      </c>
      <c r="BE61" s="68">
        <f t="shared" si="33"/>
        <v>4.4510915444324812</v>
      </c>
      <c r="BF61" s="68">
        <f t="shared" si="33"/>
        <v>4.4509056142278638</v>
      </c>
      <c r="BG61" s="68">
        <f t="shared" si="33"/>
        <v>4.451627892730281</v>
      </c>
      <c r="BH61" s="68">
        <f t="shared" si="33"/>
        <v>4.4488329123452566</v>
      </c>
      <c r="BI61" s="68">
        <f t="shared" si="33"/>
        <v>4.459816292775713</v>
      </c>
      <c r="BJ61" s="68">
        <f t="shared" si="33"/>
        <v>4.418959709319525</v>
      </c>
      <c r="BK61" s="68">
        <f t="shared" si="33"/>
        <v>4.6529187088766033</v>
      </c>
      <c r="BL61" s="68">
        <f t="shared" si="8"/>
        <v>5.4143184488709206</v>
      </c>
    </row>
    <row r="62" spans="1:64" s="68" customFormat="1" ht="12.95" customHeight="1" x14ac:dyDescent="0.2">
      <c r="A62" s="51" t="s">
        <v>172</v>
      </c>
      <c r="B62" s="98"/>
      <c r="C62" s="69">
        <v>33003.330999999998</v>
      </c>
      <c r="D62" s="69"/>
      <c r="E62" s="68">
        <f t="shared" si="11"/>
        <v>-194.4975867041272</v>
      </c>
      <c r="F62" s="51">
        <f t="shared" si="12"/>
        <v>-194.5</v>
      </c>
      <c r="G62" s="69">
        <f t="shared" si="13"/>
        <v>7.8259999281726778E-4</v>
      </c>
      <c r="H62" s="68">
        <f t="shared" si="36"/>
        <v>7.8259999281726778E-4</v>
      </c>
      <c r="Q62" s="82">
        <f t="shared" si="15"/>
        <v>17984.830999999998</v>
      </c>
      <c r="R62" s="68">
        <f t="shared" si="16"/>
        <v>6.1246274875758757E-7</v>
      </c>
      <c r="S62" s="74">
        <v>0.2</v>
      </c>
      <c r="Z62" s="68">
        <f t="shared" si="17"/>
        <v>-194.5</v>
      </c>
      <c r="AA62" s="68">
        <f t="shared" si="18"/>
        <v>2.1676761538119566E-3</v>
      </c>
      <c r="AB62" s="68">
        <f t="shared" si="19"/>
        <v>2.7374019374985729E-2</v>
      </c>
      <c r="AC62" s="68">
        <f t="shared" si="20"/>
        <v>7.8259999281726778E-4</v>
      </c>
      <c r="AD62" s="68">
        <f t="shared" si="21"/>
        <v>-1.3850761609946888E-3</v>
      </c>
      <c r="AE62" s="68">
        <f t="shared" si="22"/>
        <v>3.8368719435115699E-7</v>
      </c>
      <c r="AF62" s="68">
        <f t="shared" si="23"/>
        <v>7.8259999281726778E-4</v>
      </c>
      <c r="AG62" s="74"/>
      <c r="AH62" s="68">
        <f t="shared" si="24"/>
        <v>-2.6591419382168462E-2</v>
      </c>
      <c r="AI62" s="68">
        <f t="shared" si="25"/>
        <v>3.3193581427952701E-3</v>
      </c>
      <c r="AJ62" s="68">
        <f t="shared" si="26"/>
        <v>-0.28462763535179492</v>
      </c>
      <c r="AK62" s="68">
        <f t="shared" si="27"/>
        <v>-2.9647201692620355E-2</v>
      </c>
      <c r="AL62" s="68">
        <f t="shared" si="28"/>
        <v>-3.1118554830933696</v>
      </c>
      <c r="AM62" s="68">
        <f t="shared" si="29"/>
        <v>-67.250938176855144</v>
      </c>
      <c r="AN62" s="68">
        <f t="shared" si="37"/>
        <v>3.888201332622387</v>
      </c>
      <c r="AO62" s="68">
        <f t="shared" si="37"/>
        <v>3.977434989146353</v>
      </c>
      <c r="AP62" s="68">
        <f t="shared" si="37"/>
        <v>3.8523004152329321</v>
      </c>
      <c r="AQ62" s="68">
        <f t="shared" si="37"/>
        <v>4.032855792948892</v>
      </c>
      <c r="AR62" s="68">
        <f t="shared" si="37"/>
        <v>3.7810867144194251</v>
      </c>
      <c r="AS62" s="68">
        <f t="shared" si="37"/>
        <v>4.1562229764470651</v>
      </c>
      <c r="AT62" s="68">
        <f t="shared" si="37"/>
        <v>3.6343604844974826</v>
      </c>
      <c r="AU62" s="68">
        <f t="shared" si="31"/>
        <v>4.6279274793217748</v>
      </c>
      <c r="AW62" s="68">
        <v>20000</v>
      </c>
      <c r="AX62" s="68">
        <f t="shared" si="0"/>
        <v>4.7056782272329202E-4</v>
      </c>
      <c r="AY62" s="68">
        <f t="shared" si="1"/>
        <v>5.743359326323182E-4</v>
      </c>
      <c r="AZ62" s="68">
        <f t="shared" si="2"/>
        <v>-1.0376810990902616E-4</v>
      </c>
      <c r="BA62" s="68">
        <f t="shared" si="3"/>
        <v>4.6901912627129727E-3</v>
      </c>
      <c r="BB62" s="68">
        <f t="shared" si="4"/>
        <v>-0.25520999187483462</v>
      </c>
      <c r="BC62" s="68">
        <f t="shared" si="5"/>
        <v>-3.0813023889552595</v>
      </c>
      <c r="BD62" s="68">
        <f t="shared" si="6"/>
        <v>-33.162802586455051</v>
      </c>
      <c r="BE62" s="68">
        <f t="shared" si="33"/>
        <v>4.4840642729958455</v>
      </c>
      <c r="BF62" s="68">
        <f t="shared" si="33"/>
        <v>4.4839784424345899</v>
      </c>
      <c r="BG62" s="68">
        <f t="shared" si="33"/>
        <v>4.484358908711588</v>
      </c>
      <c r="BH62" s="68">
        <f t="shared" si="33"/>
        <v>4.4826771038655195</v>
      </c>
      <c r="BI62" s="68">
        <f t="shared" si="33"/>
        <v>4.4902058490489001</v>
      </c>
      <c r="BJ62" s="68">
        <f t="shared" si="33"/>
        <v>4.4582026542943112</v>
      </c>
      <c r="BK62" s="68">
        <f t="shared" si="33"/>
        <v>4.7208974519696421</v>
      </c>
      <c r="BL62" s="68">
        <f t="shared" si="8"/>
        <v>5.4552880479513419</v>
      </c>
    </row>
    <row r="63" spans="1:64" s="68" customFormat="1" ht="12.95" customHeight="1" x14ac:dyDescent="0.2">
      <c r="A63" s="51" t="s">
        <v>174</v>
      </c>
      <c r="B63" s="98"/>
      <c r="C63" s="69">
        <v>33006.413999999997</v>
      </c>
      <c r="D63" s="69"/>
      <c r="E63" s="68">
        <f t="shared" si="11"/>
        <v>-184.99057007564059</v>
      </c>
      <c r="F63" s="51">
        <f t="shared" si="12"/>
        <v>-185</v>
      </c>
      <c r="G63" s="69">
        <f t="shared" si="13"/>
        <v>3.0579999947804026E-3</v>
      </c>
      <c r="H63" s="68">
        <f t="shared" si="36"/>
        <v>3.0579999947804026E-3</v>
      </c>
      <c r="Q63" s="82">
        <f t="shared" si="15"/>
        <v>17987.913999999997</v>
      </c>
      <c r="R63" s="68">
        <f t="shared" si="16"/>
        <v>9.3513639680769425E-6</v>
      </c>
      <c r="S63" s="74">
        <v>0.2</v>
      </c>
      <c r="Z63" s="68">
        <f t="shared" si="17"/>
        <v>-185</v>
      </c>
      <c r="AA63" s="68">
        <f t="shared" si="18"/>
        <v>2.1677840299136851E-3</v>
      </c>
      <c r="AB63" s="68">
        <f t="shared" si="19"/>
        <v>2.9638066360958053E-2</v>
      </c>
      <c r="AC63" s="68">
        <f t="shared" si="20"/>
        <v>3.0579999947804026E-3</v>
      </c>
      <c r="AD63" s="68">
        <f t="shared" si="21"/>
        <v>8.9021596486671753E-4</v>
      </c>
      <c r="AE63" s="68">
        <f t="shared" si="22"/>
        <v>1.5849689282071616E-7</v>
      </c>
      <c r="AF63" s="68">
        <f t="shared" si="23"/>
        <v>3.0579999947804026E-3</v>
      </c>
      <c r="AG63" s="74"/>
      <c r="AH63" s="68">
        <f t="shared" si="24"/>
        <v>-2.658006636617765E-2</v>
      </c>
      <c r="AI63" s="68">
        <f t="shared" si="25"/>
        <v>3.3197357406661299E-3</v>
      </c>
      <c r="AJ63" s="68">
        <f t="shared" si="26"/>
        <v>-0.28461542836673454</v>
      </c>
      <c r="AK63" s="68">
        <f t="shared" si="27"/>
        <v>-2.9659893071905204E-2</v>
      </c>
      <c r="AL63" s="68">
        <f t="shared" si="28"/>
        <v>-3.1118427494441385</v>
      </c>
      <c r="AM63" s="68">
        <f t="shared" si="29"/>
        <v>-67.22214897119359</v>
      </c>
      <c r="AN63" s="68">
        <f t="shared" si="37"/>
        <v>3.8884921768597938</v>
      </c>
      <c r="AO63" s="68">
        <f t="shared" si="37"/>
        <v>3.9775821198703785</v>
      </c>
      <c r="AP63" s="68">
        <f t="shared" si="37"/>
        <v>3.8526207908561712</v>
      </c>
      <c r="AQ63" s="68">
        <f t="shared" si="37"/>
        <v>4.0329656524099891</v>
      </c>
      <c r="AR63" s="68">
        <f t="shared" si="37"/>
        <v>3.7814359109910072</v>
      </c>
      <c r="AS63" s="68">
        <f t="shared" si="37"/>
        <v>4.1562989946504203</v>
      </c>
      <c r="AT63" s="68">
        <f t="shared" si="37"/>
        <v>3.6347170311685968</v>
      </c>
      <c r="AU63" s="68">
        <f t="shared" si="31"/>
        <v>4.6283166905130386</v>
      </c>
      <c r="AW63" s="68">
        <v>21000</v>
      </c>
      <c r="AX63" s="68">
        <f t="shared" si="0"/>
        <v>4.5169164287713558E-4</v>
      </c>
      <c r="AY63" s="68">
        <f t="shared" si="1"/>
        <v>-1.0438963404447305E-3</v>
      </c>
      <c r="AZ63" s="68">
        <f t="shared" si="2"/>
        <v>1.495587983321866E-3</v>
      </c>
      <c r="BA63" s="68">
        <f t="shared" si="3"/>
        <v>4.8200377182989751E-3</v>
      </c>
      <c r="BB63" s="68">
        <f t="shared" si="4"/>
        <v>-0.25315589454618087</v>
      </c>
      <c r="BC63" s="68">
        <f t="shared" si="5"/>
        <v>-3.0791785356555068</v>
      </c>
      <c r="BD63" s="68">
        <f t="shared" si="6"/>
        <v>-32.033629094331594</v>
      </c>
      <c r="BE63" s="68">
        <f t="shared" si="33"/>
        <v>4.5179339527868505</v>
      </c>
      <c r="BF63" s="68">
        <f t="shared" si="33"/>
        <v>4.5179071514345361</v>
      </c>
      <c r="BG63" s="68">
        <f t="shared" si="33"/>
        <v>4.5180462825307544</v>
      </c>
      <c r="BH63" s="68">
        <f t="shared" si="33"/>
        <v>4.5173250915416379</v>
      </c>
      <c r="BI63" s="68">
        <f t="shared" si="33"/>
        <v>4.5210925154690305</v>
      </c>
      <c r="BJ63" s="68">
        <f t="shared" si="33"/>
        <v>4.5021461292101632</v>
      </c>
      <c r="BK63" s="68">
        <f t="shared" si="33"/>
        <v>4.7901087031766378</v>
      </c>
      <c r="BL63" s="68">
        <f t="shared" si="8"/>
        <v>5.4962576470317632</v>
      </c>
    </row>
    <row r="64" spans="1:64" s="68" customFormat="1" ht="12.95" customHeight="1" x14ac:dyDescent="0.2">
      <c r="A64" s="51" t="s">
        <v>172</v>
      </c>
      <c r="B64" s="98"/>
      <c r="C64" s="69">
        <v>33010.463000000003</v>
      </c>
      <c r="D64" s="69"/>
      <c r="E64" s="68">
        <f t="shared" si="11"/>
        <v>-172.50470879480415</v>
      </c>
      <c r="F64" s="51">
        <f t="shared" si="12"/>
        <v>-172.5</v>
      </c>
      <c r="G64" s="69">
        <f t="shared" si="13"/>
        <v>-1.5270000003511086E-3</v>
      </c>
      <c r="H64" s="68">
        <f t="shared" si="36"/>
        <v>-1.5270000003511086E-3</v>
      </c>
      <c r="Q64" s="82">
        <f t="shared" si="15"/>
        <v>17991.963000000003</v>
      </c>
      <c r="R64" s="68">
        <f t="shared" si="16"/>
        <v>2.3317290010722855E-6</v>
      </c>
      <c r="S64" s="74">
        <v>0.2</v>
      </c>
      <c r="Z64" s="68">
        <f t="shared" si="17"/>
        <v>-172.5</v>
      </c>
      <c r="AA64" s="68">
        <f t="shared" si="18"/>
        <v>2.1679243668464472E-3</v>
      </c>
      <c r="AB64" s="68">
        <f t="shared" si="19"/>
        <v>2.5038126904374711E-2</v>
      </c>
      <c r="AC64" s="68">
        <f t="shared" si="20"/>
        <v>-1.5270000003511086E-3</v>
      </c>
      <c r="AD64" s="68">
        <f t="shared" si="21"/>
        <v>-3.6949243671975558E-3</v>
      </c>
      <c r="AE64" s="68">
        <f t="shared" si="22"/>
        <v>2.7304932158620517E-6</v>
      </c>
      <c r="AF64" s="68">
        <f t="shared" si="23"/>
        <v>-1.5270000003511086E-3</v>
      </c>
      <c r="AG64" s="74"/>
      <c r="AH64" s="68">
        <f t="shared" si="24"/>
        <v>-2.656512690472582E-2</v>
      </c>
      <c r="AI64" s="68">
        <f t="shared" si="25"/>
        <v>3.3202328203809639E-3</v>
      </c>
      <c r="AJ64" s="68">
        <f t="shared" si="26"/>
        <v>-0.28459936666150681</v>
      </c>
      <c r="AK64" s="68">
        <f t="shared" si="27"/>
        <v>-2.9676592052876975E-2</v>
      </c>
      <c r="AL64" s="68">
        <f t="shared" si="28"/>
        <v>-3.1118259948381386</v>
      </c>
      <c r="AM64" s="68">
        <f t="shared" si="29"/>
        <v>-67.184306402739239</v>
      </c>
      <c r="AN64" s="68">
        <f t="shared" si="37"/>
        <v>3.8888748117683853</v>
      </c>
      <c r="AO64" s="68">
        <f t="shared" si="37"/>
        <v>3.9777758315419356</v>
      </c>
      <c r="AP64" s="68">
        <f t="shared" si="37"/>
        <v>3.8530423154187852</v>
      </c>
      <c r="AQ64" s="68">
        <f t="shared" si="37"/>
        <v>4.0331102627171971</v>
      </c>
      <c r="AR64" s="68">
        <f t="shared" si="37"/>
        <v>3.7818954454764659</v>
      </c>
      <c r="AS64" s="68">
        <f t="shared" si="37"/>
        <v>4.1563989086649249</v>
      </c>
      <c r="AT64" s="68">
        <f t="shared" si="37"/>
        <v>3.6351864008438044</v>
      </c>
      <c r="AU64" s="68">
        <f t="shared" si="31"/>
        <v>4.6288288105015436</v>
      </c>
      <c r="AW64" s="68">
        <v>22000</v>
      </c>
      <c r="AX64" s="68">
        <f t="shared" si="0"/>
        <v>4.5610406598466493E-4</v>
      </c>
      <c r="AY64" s="68">
        <f t="shared" si="1"/>
        <v>-2.6831309619012303E-3</v>
      </c>
      <c r="AZ64" s="68">
        <f t="shared" si="2"/>
        <v>3.1392350278858952E-3</v>
      </c>
      <c r="BA64" s="68">
        <f t="shared" si="3"/>
        <v>4.9623363687282263E-3</v>
      </c>
      <c r="BB64" s="68">
        <f t="shared" si="4"/>
        <v>-0.25098090562112341</v>
      </c>
      <c r="BC64" s="68">
        <f t="shared" si="5"/>
        <v>-3.076930971013744</v>
      </c>
      <c r="BD64" s="68">
        <f t="shared" si="6"/>
        <v>-30.919441255657777</v>
      </c>
      <c r="BE64" s="68">
        <f t="shared" si="33"/>
        <v>4.5527798898290417</v>
      </c>
      <c r="BF64" s="68">
        <f t="shared" si="33"/>
        <v>4.5527786004846593</v>
      </c>
      <c r="BG64" s="68">
        <f t="shared" si="33"/>
        <v>4.552786736584066</v>
      </c>
      <c r="BH64" s="68">
        <f t="shared" si="33"/>
        <v>4.5527354025620808</v>
      </c>
      <c r="BI64" s="68">
        <f t="shared" si="33"/>
        <v>4.5530595648434025</v>
      </c>
      <c r="BJ64" s="68">
        <f t="shared" si="33"/>
        <v>4.5510233906669182</v>
      </c>
      <c r="BK64" s="68">
        <f t="shared" si="33"/>
        <v>4.860505065287458</v>
      </c>
      <c r="BL64" s="68">
        <f t="shared" si="8"/>
        <v>5.5372272461121845</v>
      </c>
    </row>
    <row r="65" spans="1:64" s="68" customFormat="1" ht="12.95" customHeight="1" x14ac:dyDescent="0.2">
      <c r="A65" s="51" t="s">
        <v>172</v>
      </c>
      <c r="B65" s="98"/>
      <c r="C65" s="69">
        <v>33028.472000000002</v>
      </c>
      <c r="D65" s="69"/>
      <c r="E65" s="68">
        <f t="shared" si="11"/>
        <v>-116.97053349072704</v>
      </c>
      <c r="F65" s="51">
        <f t="shared" si="12"/>
        <v>-117</v>
      </c>
      <c r="G65" s="69">
        <f t="shared" si="13"/>
        <v>9.5556000014767051E-3</v>
      </c>
      <c r="H65" s="68">
        <f t="shared" si="36"/>
        <v>9.5556000014767051E-3</v>
      </c>
      <c r="Q65" s="82">
        <f t="shared" si="15"/>
        <v>18009.972000000002</v>
      </c>
      <c r="R65" s="68">
        <f t="shared" si="16"/>
        <v>9.1309491388221606E-5</v>
      </c>
      <c r="S65" s="74">
        <v>0.2</v>
      </c>
      <c r="Z65" s="68">
        <f t="shared" si="17"/>
        <v>-117</v>
      </c>
      <c r="AA65" s="68">
        <f t="shared" si="18"/>
        <v>2.1685252970436893E-3</v>
      </c>
      <c r="AB65" s="68">
        <f t="shared" si="19"/>
        <v>3.6054378231709233E-2</v>
      </c>
      <c r="AC65" s="68">
        <f t="shared" si="20"/>
        <v>9.5556000014767051E-3</v>
      </c>
      <c r="AD65" s="68">
        <f t="shared" si="21"/>
        <v>7.3870747044330158E-3</v>
      </c>
      <c r="AE65" s="68">
        <f t="shared" si="22"/>
        <v>1.0913774537774827E-5</v>
      </c>
      <c r="AF65" s="68">
        <f t="shared" si="23"/>
        <v>9.5556000014767051E-3</v>
      </c>
      <c r="AG65" s="74"/>
      <c r="AH65" s="68">
        <f t="shared" si="24"/>
        <v>-2.6498778230232525E-2</v>
      </c>
      <c r="AI65" s="68">
        <f t="shared" si="25"/>
        <v>3.3224431526595044E-3</v>
      </c>
      <c r="AJ65" s="68">
        <f t="shared" si="26"/>
        <v>-0.28452805432137707</v>
      </c>
      <c r="AK65" s="68">
        <f t="shared" si="27"/>
        <v>-2.9750732728939668E-2</v>
      </c>
      <c r="AL65" s="68">
        <f t="shared" si="28"/>
        <v>-3.111751607095274</v>
      </c>
      <c r="AM65" s="68">
        <f t="shared" si="29"/>
        <v>-67.016804638154227</v>
      </c>
      <c r="AN65" s="68">
        <f t="shared" si="37"/>
        <v>3.8905729567965248</v>
      </c>
      <c r="AO65" s="68">
        <f t="shared" si="37"/>
        <v>3.9786375427932255</v>
      </c>
      <c r="AP65" s="68">
        <f t="shared" si="37"/>
        <v>3.8549135746822967</v>
      </c>
      <c r="AQ65" s="68">
        <f t="shared" si="37"/>
        <v>4.0337531404803828</v>
      </c>
      <c r="AR65" s="68">
        <f t="shared" si="37"/>
        <v>3.7839366707943851</v>
      </c>
      <c r="AS65" s="68">
        <f t="shared" si="37"/>
        <v>4.156841024505983</v>
      </c>
      <c r="AT65" s="68">
        <f t="shared" si="37"/>
        <v>3.637273549563409</v>
      </c>
      <c r="AU65" s="68">
        <f t="shared" si="31"/>
        <v>4.6311026232505075</v>
      </c>
      <c r="AW65" s="68">
        <v>23000</v>
      </c>
      <c r="AX65" s="68">
        <f t="shared" si="0"/>
        <v>4.8586200436805897E-4</v>
      </c>
      <c r="AY65" s="68">
        <f t="shared" si="1"/>
        <v>-4.3433679317371882E-3</v>
      </c>
      <c r="AZ65" s="68">
        <f t="shared" si="2"/>
        <v>4.8292299361052471E-3</v>
      </c>
      <c r="BA65" s="68">
        <f t="shared" si="3"/>
        <v>5.118978214912473E-3</v>
      </c>
      <c r="BB65" s="68">
        <f t="shared" si="4"/>
        <v>-0.24866943158137084</v>
      </c>
      <c r="BC65" s="68">
        <f t="shared" si="5"/>
        <v>-3.0745438014631437</v>
      </c>
      <c r="BD65" s="68">
        <f t="shared" si="6"/>
        <v>-29.817821220616128</v>
      </c>
      <c r="BE65" s="68">
        <f t="shared" si="33"/>
        <v>4.588693424863397</v>
      </c>
      <c r="BF65" s="68">
        <f t="shared" si="33"/>
        <v>4.5886973779563132</v>
      </c>
      <c r="BG65" s="68">
        <f t="shared" si="33"/>
        <v>4.5886652487048911</v>
      </c>
      <c r="BH65" s="68">
        <f t="shared" si="33"/>
        <v>4.5889266241150377</v>
      </c>
      <c r="BI65" s="68">
        <f t="shared" si="33"/>
        <v>4.5868160110732958</v>
      </c>
      <c r="BJ65" s="68">
        <f t="shared" si="33"/>
        <v>4.6050320319448028</v>
      </c>
      <c r="BK65" s="68">
        <f t="shared" si="33"/>
        <v>4.9320371521520059</v>
      </c>
      <c r="BL65" s="68">
        <f t="shared" si="8"/>
        <v>5.5781968451926058</v>
      </c>
    </row>
    <row r="66" spans="1:64" s="68" customFormat="1" ht="12.95" customHeight="1" x14ac:dyDescent="0.2">
      <c r="A66" s="51" t="s">
        <v>172</v>
      </c>
      <c r="B66" s="98"/>
      <c r="C66" s="69">
        <v>33030.402000000002</v>
      </c>
      <c r="D66" s="69"/>
      <c r="E66" s="68">
        <f t="shared" si="11"/>
        <v>-111.01901156630615</v>
      </c>
      <c r="F66" s="51">
        <f t="shared" si="12"/>
        <v>-111</v>
      </c>
      <c r="G66" s="69">
        <f t="shared" si="13"/>
        <v>-6.1652000003959984E-3</v>
      </c>
      <c r="H66" s="68">
        <f t="shared" si="36"/>
        <v>-6.1652000003959984E-3</v>
      </c>
      <c r="Q66" s="82">
        <f t="shared" si="15"/>
        <v>18011.902000000002</v>
      </c>
      <c r="R66" s="68">
        <f t="shared" si="16"/>
        <v>3.8009691044882817E-5</v>
      </c>
      <c r="S66" s="74">
        <v>0.2</v>
      </c>
      <c r="Z66" s="68">
        <f t="shared" si="17"/>
        <v>-111</v>
      </c>
      <c r="AA66" s="68">
        <f t="shared" si="18"/>
        <v>2.1685880826633856E-3</v>
      </c>
      <c r="AB66" s="68">
        <f t="shared" si="19"/>
        <v>2.0326403705035332E-2</v>
      </c>
      <c r="AC66" s="68">
        <f t="shared" si="20"/>
        <v>-6.1652000003959984E-3</v>
      </c>
      <c r="AD66" s="68">
        <f t="shared" si="21"/>
        <v>-8.333788083059384E-3</v>
      </c>
      <c r="AE66" s="68">
        <f t="shared" si="22"/>
        <v>1.3890404762668521E-5</v>
      </c>
      <c r="AF66" s="68">
        <f t="shared" si="23"/>
        <v>-6.1652000003959984E-3</v>
      </c>
      <c r="AG66" s="74"/>
      <c r="AH66" s="68">
        <f t="shared" si="24"/>
        <v>-2.649160370543133E-2</v>
      </c>
      <c r="AI66" s="68">
        <f t="shared" si="25"/>
        <v>3.3226824299043001E-3</v>
      </c>
      <c r="AJ66" s="68">
        <f t="shared" si="26"/>
        <v>-0.28452034504071622</v>
      </c>
      <c r="AK66" s="68">
        <f t="shared" si="27"/>
        <v>-2.9758747661338555E-2</v>
      </c>
      <c r="AL66" s="68">
        <f t="shared" si="28"/>
        <v>-3.1117435654439838</v>
      </c>
      <c r="AM66" s="68">
        <f t="shared" si="29"/>
        <v>-66.998746941569706</v>
      </c>
      <c r="AN66" s="68">
        <f t="shared" si="37"/>
        <v>3.8907564662466081</v>
      </c>
      <c r="AO66" s="68">
        <f t="shared" si="37"/>
        <v>3.9787308606147853</v>
      </c>
      <c r="AP66" s="68">
        <f t="shared" si="37"/>
        <v>3.8551158423538587</v>
      </c>
      <c r="AQ66" s="68">
        <f t="shared" si="37"/>
        <v>4.0338227204105301</v>
      </c>
      <c r="AR66" s="68">
        <f t="shared" si="37"/>
        <v>3.7841574306510619</v>
      </c>
      <c r="AS66" s="68">
        <f t="shared" si="37"/>
        <v>4.1568886745138416</v>
      </c>
      <c r="AT66" s="68">
        <f t="shared" si="37"/>
        <v>3.6374994950194495</v>
      </c>
      <c r="AU66" s="68">
        <f t="shared" si="31"/>
        <v>4.6313484408449899</v>
      </c>
      <c r="AW66" s="68">
        <v>24000</v>
      </c>
      <c r="AX66" s="68">
        <f t="shared" ref="AX66:AX127" si="38">AB$3+AB$4*AW66+AB$5*AW66^2+AZ66</f>
        <v>5.4335224131124744E-4</v>
      </c>
      <c r="AY66" s="68">
        <f t="shared" ref="AY66:AY127" si="39">AB$3+AB$4*AW66+AB$5*AW66^2</f>
        <v>-6.0246072499525972E-3</v>
      </c>
      <c r="AZ66" s="68">
        <f t="shared" ref="AZ66:AZ127" si="40">$AB$6*($AB$11/BA66*BB66+$AB$12)</f>
        <v>6.5679594912638447E-3</v>
      </c>
      <c r="BA66" s="68">
        <f t="shared" ref="BA66:BA127" si="41">1+$AB$7*COS(BC66)</f>
        <v>5.2922836231501513E-3</v>
      </c>
      <c r="BB66" s="68">
        <f t="shared" ref="BB66:BB127" si="42">SIN(BC66+RADIANS($AB$9))</f>
        <v>-0.24620269114988338</v>
      </c>
      <c r="BC66" s="68">
        <f t="shared" ref="BC66:BC127" si="43">2*ATAN(BD66)</f>
        <v>-3.0719978932437475</v>
      </c>
      <c r="BD66" s="68">
        <f t="shared" ref="BD66:BD127" si="44">SQRT((1+$AB$7)/(1-$AB$7))*TAN(BE66/2)</f>
        <v>-28.726195570527356</v>
      </c>
      <c r="BE66" s="68">
        <f t="shared" si="33"/>
        <v>4.6257820483400813</v>
      </c>
      <c r="BF66" s="68">
        <f t="shared" si="33"/>
        <v>4.6257838752365465</v>
      </c>
      <c r="BG66" s="68">
        <f t="shared" si="33"/>
        <v>4.6257626958958769</v>
      </c>
      <c r="BH66" s="68">
        <f t="shared" si="33"/>
        <v>4.6260085475603381</v>
      </c>
      <c r="BI66" s="68">
        <f t="shared" si="33"/>
        <v>4.6231962897048549</v>
      </c>
      <c r="BJ66" s="68">
        <f t="shared" si="33"/>
        <v>4.6643290659752799</v>
      </c>
      <c r="BK66" s="68">
        <f t="shared" si="33"/>
        <v>5.0046536715636787</v>
      </c>
      <c r="BL66" s="68">
        <f t="shared" ref="BL66:BL127" si="45">RADIANS($AB$9)+$AB$18*(AW66-AB$15)</f>
        <v>5.6191664442730271</v>
      </c>
    </row>
    <row r="67" spans="1:64" s="68" customFormat="1" ht="12.95" customHeight="1" x14ac:dyDescent="0.2">
      <c r="A67" s="51" t="s">
        <v>172</v>
      </c>
      <c r="B67" s="98"/>
      <c r="C67" s="69">
        <v>33031.385999999999</v>
      </c>
      <c r="D67" s="69"/>
      <c r="E67" s="68">
        <f t="shared" si="11"/>
        <v>-107.98466049189689</v>
      </c>
      <c r="F67" s="51">
        <f t="shared" si="12"/>
        <v>-108</v>
      </c>
      <c r="G67" s="69">
        <f t="shared" si="13"/>
        <v>4.9743999989004806E-3</v>
      </c>
      <c r="H67" s="68">
        <f t="shared" si="36"/>
        <v>4.9743999989004806E-3</v>
      </c>
      <c r="Q67" s="82">
        <f t="shared" si="15"/>
        <v>18012.885999999999</v>
      </c>
      <c r="R67" s="68">
        <f t="shared" si="16"/>
        <v>2.4744655349061103E-5</v>
      </c>
      <c r="S67" s="74">
        <v>0.2</v>
      </c>
      <c r="Z67" s="68">
        <f t="shared" si="17"/>
        <v>-108</v>
      </c>
      <c r="AA67" s="68">
        <f t="shared" si="18"/>
        <v>2.1686193151782794E-3</v>
      </c>
      <c r="AB67" s="68">
        <f t="shared" si="19"/>
        <v>3.1462416318694467E-2</v>
      </c>
      <c r="AC67" s="68">
        <f t="shared" si="20"/>
        <v>4.9743999989004806E-3</v>
      </c>
      <c r="AD67" s="68">
        <f t="shared" si="21"/>
        <v>2.8057806837222012E-3</v>
      </c>
      <c r="AE67" s="68">
        <f t="shared" si="22"/>
        <v>1.5744810490297246E-6</v>
      </c>
      <c r="AF67" s="68">
        <f t="shared" si="23"/>
        <v>4.9743999989004806E-3</v>
      </c>
      <c r="AG67" s="74"/>
      <c r="AH67" s="68">
        <f t="shared" si="24"/>
        <v>-2.6488016319793986E-2</v>
      </c>
      <c r="AI67" s="68">
        <f t="shared" si="25"/>
        <v>3.3228020921116652E-3</v>
      </c>
      <c r="AJ67" s="68">
        <f t="shared" si="26"/>
        <v>-0.28451649041233096</v>
      </c>
      <c r="AK67" s="68">
        <f t="shared" si="27"/>
        <v>-2.9762755107224297E-2</v>
      </c>
      <c r="AL67" s="68">
        <f t="shared" si="28"/>
        <v>-3.1117395446379961</v>
      </c>
      <c r="AM67" s="68">
        <f t="shared" si="29"/>
        <v>-66.989721785329181</v>
      </c>
      <c r="AN67" s="68">
        <f t="shared" si="37"/>
        <v>3.890848215567051</v>
      </c>
      <c r="AO67" s="68">
        <f t="shared" si="37"/>
        <v>3.9787775312431912</v>
      </c>
      <c r="AP67" s="68">
        <f t="shared" si="37"/>
        <v>3.8552169739271518</v>
      </c>
      <c r="AQ67" s="68">
        <f t="shared" si="37"/>
        <v>4.0338575162424597</v>
      </c>
      <c r="AR67" s="68">
        <f t="shared" si="37"/>
        <v>3.7842678169096442</v>
      </c>
      <c r="AS67" s="68">
        <f t="shared" si="37"/>
        <v>4.1569124888510016</v>
      </c>
      <c r="AT67" s="68">
        <f t="shared" si="37"/>
        <v>3.6376124902678715</v>
      </c>
      <c r="AU67" s="68">
        <f t="shared" si="31"/>
        <v>4.6314713496422311</v>
      </c>
      <c r="AW67" s="68">
        <v>25000</v>
      </c>
      <c r="AX67" s="68">
        <f t="shared" si="38"/>
        <v>6.3136588368532288E-4</v>
      </c>
      <c r="AY67" s="68">
        <f t="shared" si="39"/>
        <v>-7.7268489165474644E-3</v>
      </c>
      <c r="AZ67" s="68">
        <f t="shared" si="40"/>
        <v>8.3582148002327872E-3</v>
      </c>
      <c r="BA67" s="68">
        <f t="shared" si="41"/>
        <v>5.4851357653549204E-3</v>
      </c>
      <c r="BB67" s="68">
        <f t="shared" si="42"/>
        <v>-0.24355780645488209</v>
      </c>
      <c r="BC67" s="68">
        <f t="shared" si="43"/>
        <v>-3.0692699508144501</v>
      </c>
      <c r="BD67" s="68">
        <f t="shared" si="44"/>
        <v>-27.641778930479397</v>
      </c>
      <c r="BE67" s="68">
        <f t="shared" si="33"/>
        <v>4.6641733541771977</v>
      </c>
      <c r="BF67" s="68">
        <f t="shared" si="33"/>
        <v>4.6641734741235954</v>
      </c>
      <c r="BG67" s="68">
        <f t="shared" si="33"/>
        <v>4.6641709783254743</v>
      </c>
      <c r="BH67" s="68">
        <f t="shared" si="33"/>
        <v>4.6642229365546122</v>
      </c>
      <c r="BI67" s="68">
        <f t="shared" si="33"/>
        <v>4.6631525564862804</v>
      </c>
      <c r="BJ67" s="68">
        <f t="shared" si="33"/>
        <v>4.729026347676756</v>
      </c>
      <c r="BK67" s="68">
        <f t="shared" si="33"/>
        <v>5.0783015113417029</v>
      </c>
      <c r="BL67" s="68">
        <f t="shared" si="45"/>
        <v>5.6601360433534476</v>
      </c>
    </row>
    <row r="68" spans="1:64" s="68" customFormat="1" ht="12.95" customHeight="1" x14ac:dyDescent="0.2">
      <c r="A68" s="51" t="s">
        <v>172</v>
      </c>
      <c r="B68" s="98"/>
      <c r="C68" s="69">
        <v>33032.512999999999</v>
      </c>
      <c r="D68" s="69"/>
      <c r="E68" s="68">
        <f t="shared" si="11"/>
        <v>-104.50934173084832</v>
      </c>
      <c r="F68" s="51">
        <f t="shared" si="12"/>
        <v>-104.5</v>
      </c>
      <c r="G68" s="69">
        <f t="shared" si="13"/>
        <v>-3.0294000025605783E-3</v>
      </c>
      <c r="H68" s="68">
        <f t="shared" si="36"/>
        <v>-3.0294000025605783E-3</v>
      </c>
      <c r="Q68" s="82">
        <f t="shared" si="15"/>
        <v>18014.012999999999</v>
      </c>
      <c r="R68" s="68">
        <f t="shared" si="16"/>
        <v>9.1772643755140315E-6</v>
      </c>
      <c r="S68" s="74">
        <v>0.2</v>
      </c>
      <c r="Z68" s="68">
        <f t="shared" si="17"/>
        <v>-104.5</v>
      </c>
      <c r="AA68" s="68">
        <f t="shared" si="18"/>
        <v>2.1686556179206368E-3</v>
      </c>
      <c r="AB68" s="68">
        <f t="shared" si="19"/>
        <v>2.345443093027981E-2</v>
      </c>
      <c r="AC68" s="68">
        <f t="shared" si="20"/>
        <v>-3.0294000025605783E-3</v>
      </c>
      <c r="AD68" s="68">
        <f t="shared" si="21"/>
        <v>-5.1980556204812151E-3</v>
      </c>
      <c r="AE68" s="68">
        <f t="shared" si="22"/>
        <v>5.4039564467232696E-6</v>
      </c>
      <c r="AF68" s="68">
        <f t="shared" si="23"/>
        <v>-3.0294000025605783E-3</v>
      </c>
      <c r="AG68" s="74"/>
      <c r="AH68" s="68">
        <f t="shared" si="24"/>
        <v>-2.6483830932840388E-2</v>
      </c>
      <c r="AI68" s="68">
        <f t="shared" si="25"/>
        <v>3.3229417178919363E-3</v>
      </c>
      <c r="AJ68" s="68">
        <f t="shared" si="26"/>
        <v>-0.28451199335596633</v>
      </c>
      <c r="AK68" s="68">
        <f t="shared" si="27"/>
        <v>-2.9767430443620849E-2</v>
      </c>
      <c r="AL68" s="68">
        <f t="shared" si="28"/>
        <v>-3.1117348537142608</v>
      </c>
      <c r="AM68" s="68">
        <f t="shared" si="29"/>
        <v>-66.979195545557999</v>
      </c>
      <c r="AN68" s="68">
        <f t="shared" si="37"/>
        <v>3.8909552518862407</v>
      </c>
      <c r="AO68" s="68">
        <f t="shared" si="37"/>
        <v>3.9788319901863334</v>
      </c>
      <c r="AP68" s="68">
        <f t="shared" si="37"/>
        <v>3.8553349588528016</v>
      </c>
      <c r="AQ68" s="68">
        <f t="shared" si="37"/>
        <v>4.033898116329639</v>
      </c>
      <c r="AR68" s="68">
        <f t="shared" si="37"/>
        <v>3.7843966062077872</v>
      </c>
      <c r="AS68" s="68">
        <f t="shared" si="37"/>
        <v>4.1569402632628449</v>
      </c>
      <c r="AT68" s="68">
        <f t="shared" si="37"/>
        <v>3.6377443370334834</v>
      </c>
      <c r="AU68" s="68">
        <f t="shared" si="31"/>
        <v>4.6316147432390125</v>
      </c>
      <c r="AW68" s="68">
        <v>26000</v>
      </c>
      <c r="AX68" s="68">
        <f t="shared" si="38"/>
        <v>7.5313805635108914E-4</v>
      </c>
      <c r="AY68" s="68">
        <f t="shared" si="39"/>
        <v>-9.4500929315217835E-3</v>
      </c>
      <c r="AZ68" s="68">
        <f t="shared" si="40"/>
        <v>1.0203230987872873E-2</v>
      </c>
      <c r="BA68" s="68">
        <f t="shared" si="41"/>
        <v>5.7011613546571471E-3</v>
      </c>
      <c r="BB68" s="68">
        <f t="shared" si="42"/>
        <v>-0.24070663974679396</v>
      </c>
      <c r="BC68" s="68">
        <f t="shared" si="43"/>
        <v>-3.0663313393973959</v>
      </c>
      <c r="BD68" s="68">
        <f t="shared" si="44"/>
        <v>-26.561532815119261</v>
      </c>
      <c r="BE68" s="68">
        <f t="shared" si="33"/>
        <v>4.7040190827202313</v>
      </c>
      <c r="BF68" s="68">
        <f t="shared" si="33"/>
        <v>4.7040190810223166</v>
      </c>
      <c r="BG68" s="68">
        <f t="shared" si="33"/>
        <v>4.7040192844724542</v>
      </c>
      <c r="BH68" s="68">
        <f t="shared" si="33"/>
        <v>4.7039949414661733</v>
      </c>
      <c r="BI68" s="68">
        <f t="shared" si="33"/>
        <v>4.707737856416899</v>
      </c>
      <c r="BJ68" s="68">
        <f t="shared" si="33"/>
        <v>4.7991864558424524</v>
      </c>
      <c r="BK68" s="68">
        <f t="shared" si="33"/>
        <v>5.1529258284678994</v>
      </c>
      <c r="BL68" s="68">
        <f t="shared" si="45"/>
        <v>5.7011056424338689</v>
      </c>
    </row>
    <row r="69" spans="1:64" s="68" customFormat="1" ht="12.95" customHeight="1" x14ac:dyDescent="0.2">
      <c r="A69" s="51" t="s">
        <v>172</v>
      </c>
      <c r="B69" s="98"/>
      <c r="C69" s="69">
        <v>33040.462</v>
      </c>
      <c r="D69" s="69"/>
      <c r="E69" s="68">
        <f t="shared" si="11"/>
        <v>-79.997088996538665</v>
      </c>
      <c r="F69" s="51">
        <f t="shared" si="12"/>
        <v>-80</v>
      </c>
      <c r="G69" s="69">
        <f t="shared" si="13"/>
        <v>9.4399999943561852E-4</v>
      </c>
      <c r="H69" s="68">
        <f t="shared" si="36"/>
        <v>9.4399999943561852E-4</v>
      </c>
      <c r="Q69" s="82">
        <f t="shared" si="15"/>
        <v>18021.962</v>
      </c>
      <c r="R69" s="68">
        <f t="shared" si="16"/>
        <v>8.9113599893444777E-7</v>
      </c>
      <c r="S69" s="74">
        <v>0.2</v>
      </c>
      <c r="Z69" s="68">
        <f t="shared" si="17"/>
        <v>-80</v>
      </c>
      <c r="AA69" s="68">
        <f t="shared" si="18"/>
        <v>2.1689056507964433E-3</v>
      </c>
      <c r="AB69" s="68">
        <f t="shared" si="19"/>
        <v>2.7398530106116026E-2</v>
      </c>
      <c r="AC69" s="68">
        <f t="shared" si="20"/>
        <v>9.4399999943561852E-4</v>
      </c>
      <c r="AD69" s="68">
        <f t="shared" si="21"/>
        <v>-1.2249056513608247E-3</v>
      </c>
      <c r="AE69" s="68">
        <f t="shared" si="22"/>
        <v>3.0007877094713727E-7</v>
      </c>
      <c r="AF69" s="68">
        <f t="shared" si="23"/>
        <v>9.4399999943561852E-4</v>
      </c>
      <c r="AG69" s="74"/>
      <c r="AH69" s="68">
        <f t="shared" si="24"/>
        <v>-2.6454530106680408E-2</v>
      </c>
      <c r="AI69" s="68">
        <f t="shared" si="25"/>
        <v>3.3239196974905738E-3</v>
      </c>
      <c r="AJ69" s="68">
        <f t="shared" si="26"/>
        <v>-0.28448051426701859</v>
      </c>
      <c r="AK69" s="68">
        <f t="shared" si="27"/>
        <v>-2.9800157280094833E-2</v>
      </c>
      <c r="AL69" s="68">
        <f t="shared" si="28"/>
        <v>-3.111702017749737</v>
      </c>
      <c r="AM69" s="68">
        <f t="shared" si="29"/>
        <v>-66.905605492365481</v>
      </c>
      <c r="AN69" s="68">
        <f t="shared" si="37"/>
        <v>3.8917043687218591</v>
      </c>
      <c r="AO69" s="68">
        <f t="shared" si="37"/>
        <v>3.9792135008679508</v>
      </c>
      <c r="AP69" s="68">
        <f t="shared" si="37"/>
        <v>3.8561607954811832</v>
      </c>
      <c r="AQ69" s="68">
        <f t="shared" si="37"/>
        <v>4.034182466689602</v>
      </c>
      <c r="AR69" s="68">
        <f t="shared" si="37"/>
        <v>3.7852982917080342</v>
      </c>
      <c r="AS69" s="68">
        <f t="shared" si="37"/>
        <v>4.1571344137850623</v>
      </c>
      <c r="AT69" s="68">
        <f t="shared" si="37"/>
        <v>3.6386678366052907</v>
      </c>
      <c r="AU69" s="68">
        <f t="shared" si="31"/>
        <v>4.6326184984164822</v>
      </c>
      <c r="AW69" s="68">
        <v>27000</v>
      </c>
      <c r="AX69" s="68">
        <f t="shared" si="38"/>
        <v>9.1238815550237669E-4</v>
      </c>
      <c r="AY69" s="68">
        <f t="shared" si="39"/>
        <v>-1.1194339294875556E-2</v>
      </c>
      <c r="AZ69" s="68">
        <f t="shared" si="40"/>
        <v>1.2106727450377932E-2</v>
      </c>
      <c r="BA69" s="68">
        <f t="shared" si="41"/>
        <v>5.9449855569359E-3</v>
      </c>
      <c r="BB69" s="68">
        <f t="shared" si="42"/>
        <v>-0.23761419765329295</v>
      </c>
      <c r="BC69" s="68">
        <f t="shared" si="43"/>
        <v>-3.0631464711003602</v>
      </c>
      <c r="BD69" s="68">
        <f t="shared" si="44"/>
        <v>-25.482110122271752</v>
      </c>
      <c r="BE69" s="68">
        <f t="shared" si="33"/>
        <v>4.7455003252365833</v>
      </c>
      <c r="BF69" s="68">
        <f t="shared" si="33"/>
        <v>4.7455008498091518</v>
      </c>
      <c r="BG69" s="68">
        <f t="shared" si="33"/>
        <v>4.7455167370699769</v>
      </c>
      <c r="BH69" s="68">
        <f t="shared" si="33"/>
        <v>4.7459943434400547</v>
      </c>
      <c r="BI69" s="68">
        <f t="shared" si="33"/>
        <v>4.7580786679488254</v>
      </c>
      <c r="BJ69" s="68">
        <f t="shared" si="33"/>
        <v>4.8748191523359372</v>
      </c>
      <c r="BK69" s="68">
        <f t="shared" si="33"/>
        <v>5.2284701411282395</v>
      </c>
      <c r="BL69" s="68">
        <f t="shared" si="45"/>
        <v>5.7420752415142902</v>
      </c>
    </row>
    <row r="70" spans="1:64" s="68" customFormat="1" ht="12.95" customHeight="1" x14ac:dyDescent="0.2">
      <c r="A70" s="51" t="s">
        <v>174</v>
      </c>
      <c r="B70" s="98"/>
      <c r="C70" s="69">
        <v>33041.440000000002</v>
      </c>
      <c r="D70" s="69"/>
      <c r="E70" s="68">
        <f t="shared" si="11"/>
        <v>-76.981240062808425</v>
      </c>
      <c r="F70" s="51">
        <f t="shared" si="12"/>
        <v>-77</v>
      </c>
      <c r="G70" s="69">
        <f t="shared" si="13"/>
        <v>6.0835999975097366E-3</v>
      </c>
      <c r="H70" s="68">
        <f t="shared" si="36"/>
        <v>6.0835999975097366E-3</v>
      </c>
      <c r="Q70" s="82">
        <f t="shared" si="15"/>
        <v>18022.940000000002</v>
      </c>
      <c r="R70" s="68">
        <f t="shared" si="16"/>
        <v>3.701018892970047E-5</v>
      </c>
      <c r="S70" s="74">
        <v>0.2</v>
      </c>
      <c r="Z70" s="68">
        <f t="shared" si="17"/>
        <v>-77</v>
      </c>
      <c r="AA70" s="68">
        <f t="shared" si="18"/>
        <v>2.1689357744761988E-3</v>
      </c>
      <c r="AB70" s="68">
        <f t="shared" si="19"/>
        <v>3.2534541874169536E-2</v>
      </c>
      <c r="AC70" s="68">
        <f t="shared" si="20"/>
        <v>6.0835999975097366E-3</v>
      </c>
      <c r="AD70" s="68">
        <f t="shared" si="21"/>
        <v>3.9146642230335378E-3</v>
      </c>
      <c r="AE70" s="68">
        <f t="shared" si="22"/>
        <v>3.0649191958197546E-6</v>
      </c>
      <c r="AF70" s="68">
        <f t="shared" si="23"/>
        <v>6.0835999975097366E-3</v>
      </c>
      <c r="AG70" s="74"/>
      <c r="AH70" s="68">
        <f t="shared" si="24"/>
        <v>-2.6450941876659799E-2</v>
      </c>
      <c r="AI70" s="68">
        <f t="shared" si="25"/>
        <v>3.3240395221402208E-3</v>
      </c>
      <c r="AJ70" s="68">
        <f t="shared" si="26"/>
        <v>-0.28447665972162911</v>
      </c>
      <c r="AK70" s="68">
        <f t="shared" si="27"/>
        <v>-2.9804164585310003E-2</v>
      </c>
      <c r="AL70" s="68">
        <f t="shared" si="28"/>
        <v>-3.1116979970798972</v>
      </c>
      <c r="AM70" s="68">
        <f t="shared" si="29"/>
        <v>-66.896605709610441</v>
      </c>
      <c r="AN70" s="68">
        <f t="shared" si="37"/>
        <v>3.8917960807831329</v>
      </c>
      <c r="AO70" s="68">
        <f t="shared" si="37"/>
        <v>3.9792602523406173</v>
      </c>
      <c r="AP70" s="68">
        <f t="shared" si="37"/>
        <v>3.8562619113448791</v>
      </c>
      <c r="AQ70" s="68">
        <f t="shared" si="37"/>
        <v>4.0342173031692505</v>
      </c>
      <c r="AR70" s="68">
        <f t="shared" si="37"/>
        <v>3.7854087214329586</v>
      </c>
      <c r="AS70" s="68">
        <f t="shared" si="37"/>
        <v>4.1571581548603334</v>
      </c>
      <c r="AT70" s="68">
        <f t="shared" si="37"/>
        <v>3.6387809870035026</v>
      </c>
      <c r="AU70" s="68">
        <f t="shared" si="31"/>
        <v>4.6327414072137243</v>
      </c>
      <c r="AW70" s="68">
        <v>28000</v>
      </c>
      <c r="AX70" s="68">
        <f t="shared" si="38"/>
        <v>1.1134623659964909E-3</v>
      </c>
      <c r="AY70" s="68">
        <f t="shared" si="39"/>
        <v>-1.2959588006608786E-2</v>
      </c>
      <c r="AZ70" s="68">
        <f t="shared" si="40"/>
        <v>1.4073050372605277E-2</v>
      </c>
      <c r="BA70" s="68">
        <f t="shared" si="41"/>
        <v>6.222614617040767E-3</v>
      </c>
      <c r="BB70" s="68">
        <f t="shared" si="42"/>
        <v>-0.23423621574195286</v>
      </c>
      <c r="BC70" s="68">
        <f t="shared" si="43"/>
        <v>-3.0596703608224436</v>
      </c>
      <c r="BD70" s="68">
        <f t="shared" si="44"/>
        <v>-24.399723978273414</v>
      </c>
      <c r="BE70" s="68">
        <f t="shared" si="33"/>
        <v>4.7888366273979459</v>
      </c>
      <c r="BF70" s="68">
        <f t="shared" si="33"/>
        <v>4.7888495194003173</v>
      </c>
      <c r="BG70" s="68">
        <f t="shared" si="33"/>
        <v>4.789018594333089</v>
      </c>
      <c r="BH70" s="68">
        <f t="shared" ref="BH70:BK127" si="46">$BL70+$AB$7*SIN(BI70)</f>
        <v>4.7912024659670438</v>
      </c>
      <c r="BI70" s="68">
        <f t="shared" si="46"/>
        <v>4.8153358581967192</v>
      </c>
      <c r="BJ70" s="68">
        <f t="shared" si="46"/>
        <v>4.9558785302539903</v>
      </c>
      <c r="BK70" s="68">
        <f t="shared" si="46"/>
        <v>5.3048764235047763</v>
      </c>
      <c r="BL70" s="68">
        <f t="shared" si="45"/>
        <v>5.7830448405947115</v>
      </c>
    </row>
    <row r="71" spans="1:64" s="68" customFormat="1" ht="12.95" customHeight="1" x14ac:dyDescent="0.2">
      <c r="A71" s="51" t="s">
        <v>172</v>
      </c>
      <c r="B71" s="98"/>
      <c r="C71" s="69">
        <v>33053.432999999997</v>
      </c>
      <c r="D71" s="69"/>
      <c r="E71" s="68">
        <f t="shared" si="11"/>
        <v>-39.998544498280552</v>
      </c>
      <c r="F71" s="51">
        <f t="shared" si="12"/>
        <v>-40</v>
      </c>
      <c r="G71" s="69">
        <f t="shared" si="13"/>
        <v>4.7199999244185165E-4</v>
      </c>
      <c r="H71" s="68">
        <f t="shared" si="36"/>
        <v>4.7199999244185165E-4</v>
      </c>
      <c r="Q71" s="82">
        <f t="shared" si="15"/>
        <v>18034.932999999997</v>
      </c>
      <c r="R71" s="68">
        <f t="shared" si="16"/>
        <v>2.2278399286510801E-7</v>
      </c>
      <c r="S71" s="74">
        <v>0.2</v>
      </c>
      <c r="Z71" s="68">
        <f t="shared" si="17"/>
        <v>-40</v>
      </c>
      <c r="AA71" s="68">
        <f t="shared" si="18"/>
        <v>2.1692984198142008E-3</v>
      </c>
      <c r="AB71" s="68">
        <f t="shared" si="19"/>
        <v>2.687868037048868E-2</v>
      </c>
      <c r="AC71" s="68">
        <f t="shared" si="20"/>
        <v>4.7199999244185165E-4</v>
      </c>
      <c r="AD71" s="68">
        <f t="shared" si="21"/>
        <v>-1.6972984273723492E-3</v>
      </c>
      <c r="AE71" s="68">
        <f t="shared" si="22"/>
        <v>5.7616439031212993E-7</v>
      </c>
      <c r="AF71" s="68">
        <f t="shared" si="23"/>
        <v>4.7199999244185165E-4</v>
      </c>
      <c r="AG71" s="74"/>
      <c r="AH71" s="68">
        <f t="shared" si="24"/>
        <v>-2.6406680378046828E-2</v>
      </c>
      <c r="AI71" s="68">
        <f t="shared" si="25"/>
        <v>3.3255186516466528E-3</v>
      </c>
      <c r="AJ71" s="68">
        <f t="shared" si="26"/>
        <v>-0.28442912099750689</v>
      </c>
      <c r="AK71" s="68">
        <f t="shared" si="27"/>
        <v>-2.9853586888063638E-2</v>
      </c>
      <c r="AL71" s="68">
        <f t="shared" si="28"/>
        <v>-3.1116484099107709</v>
      </c>
      <c r="AM71" s="68">
        <f t="shared" si="29"/>
        <v>-66.785809528150281</v>
      </c>
      <c r="AN71" s="68">
        <f t="shared" ref="AN71:AT80" si="47">$AU71+$AB$7*SIN(AO71)</f>
        <v>3.8929268993968531</v>
      </c>
      <c r="AO71" s="68">
        <f t="shared" si="47"/>
        <v>3.9798374986465128</v>
      </c>
      <c r="AP71" s="68">
        <f t="shared" si="47"/>
        <v>3.8575088804512485</v>
      </c>
      <c r="AQ71" s="68">
        <f t="shared" si="47"/>
        <v>4.034647279418488</v>
      </c>
      <c r="AR71" s="68">
        <f t="shared" si="47"/>
        <v>3.786771032120916</v>
      </c>
      <c r="AS71" s="68">
        <f t="shared" si="47"/>
        <v>4.1574503812785517</v>
      </c>
      <c r="AT71" s="68">
        <f t="shared" si="47"/>
        <v>3.6401777432211939</v>
      </c>
      <c r="AU71" s="68">
        <f t="shared" si="31"/>
        <v>4.6342572823796999</v>
      </c>
      <c r="AW71" s="68">
        <v>29000</v>
      </c>
      <c r="AX71" s="68">
        <f t="shared" si="38"/>
        <v>1.3617987352179551E-3</v>
      </c>
      <c r="AY71" s="68">
        <f t="shared" si="39"/>
        <v>-1.4745839066721471E-2</v>
      </c>
      <c r="AZ71" s="68">
        <f t="shared" si="40"/>
        <v>1.6107637801939426E-2</v>
      </c>
      <c r="BA71" s="68">
        <f t="shared" si="41"/>
        <v>6.542058337511647E-3</v>
      </c>
      <c r="BB71" s="68">
        <f t="shared" si="42"/>
        <v>-0.23051508876051202</v>
      </c>
      <c r="BC71" s="68">
        <f t="shared" si="43"/>
        <v>-3.0558445025725978</v>
      </c>
      <c r="BD71" s="68">
        <f t="shared" si="44"/>
        <v>-23.309824976064093</v>
      </c>
      <c r="BE71" s="68">
        <f t="shared" ref="BE71:BG127" si="48">$BL71+$AB$7*SIN(BF71)</f>
        <v>4.8343049314683126</v>
      </c>
      <c r="BF71" s="68">
        <f t="shared" si="48"/>
        <v>4.834393919888015</v>
      </c>
      <c r="BG71" s="68">
        <f t="shared" si="48"/>
        <v>4.8351250473860787</v>
      </c>
      <c r="BH71" s="68">
        <f t="shared" si="46"/>
        <v>4.8409754769228241</v>
      </c>
      <c r="BI71" s="68">
        <f t="shared" si="46"/>
        <v>4.8806539327318106</v>
      </c>
      <c r="BJ71" s="68">
        <f t="shared" si="46"/>
        <v>5.0422609528767186</v>
      </c>
      <c r="BK71" s="68">
        <f t="shared" si="46"/>
        <v>5.3820852031588196</v>
      </c>
      <c r="BL71" s="68">
        <f t="shared" si="45"/>
        <v>5.8240144396751328</v>
      </c>
    </row>
    <row r="72" spans="1:64" s="68" customFormat="1" ht="12.95" customHeight="1" x14ac:dyDescent="0.2">
      <c r="A72" s="51" t="s">
        <v>172</v>
      </c>
      <c r="B72" s="98"/>
      <c r="C72" s="69">
        <v>33054.406000000003</v>
      </c>
      <c r="D72" s="69"/>
      <c r="E72" s="68">
        <f t="shared" si="11"/>
        <v>-36.998114015123626</v>
      </c>
      <c r="F72" s="51">
        <f t="shared" si="12"/>
        <v>-37</v>
      </c>
      <c r="G72" s="69">
        <f t="shared" si="13"/>
        <v>6.1160000041127205E-4</v>
      </c>
      <c r="H72" s="68">
        <f t="shared" si="36"/>
        <v>6.1160000041127205E-4</v>
      </c>
      <c r="Q72" s="82">
        <f t="shared" si="15"/>
        <v>18035.906000000003</v>
      </c>
      <c r="R72" s="68">
        <f t="shared" si="16"/>
        <v>3.7405456050306797E-7</v>
      </c>
      <c r="S72" s="74">
        <v>0.2</v>
      </c>
      <c r="Z72" s="68">
        <f t="shared" si="17"/>
        <v>-37</v>
      </c>
      <c r="AA72" s="68">
        <f t="shared" si="18"/>
        <v>2.1693271011573798E-3</v>
      </c>
      <c r="AB72" s="68">
        <f t="shared" si="19"/>
        <v>2.7014691070492269E-2</v>
      </c>
      <c r="AC72" s="68">
        <f t="shared" si="20"/>
        <v>6.1160000041127205E-4</v>
      </c>
      <c r="AD72" s="68">
        <f t="shared" si="21"/>
        <v>-1.5577271007461077E-3</v>
      </c>
      <c r="AE72" s="68">
        <f t="shared" si="22"/>
        <v>4.8530274407977487E-7</v>
      </c>
      <c r="AF72" s="68">
        <f t="shared" si="23"/>
        <v>6.1160000041127205E-4</v>
      </c>
      <c r="AG72" s="74"/>
      <c r="AH72" s="68">
        <f t="shared" si="24"/>
        <v>-2.6403091070080997E-2</v>
      </c>
      <c r="AI72" s="68">
        <f t="shared" si="25"/>
        <v>3.3256386858201425E-3</v>
      </c>
      <c r="AJ72" s="68">
        <f t="shared" si="26"/>
        <v>-0.28442526656094935</v>
      </c>
      <c r="AK72" s="68">
        <f t="shared" si="27"/>
        <v>-2.9857594009967018E-2</v>
      </c>
      <c r="AL72" s="68">
        <f t="shared" si="28"/>
        <v>-3.1116443894184038</v>
      </c>
      <c r="AM72" s="68">
        <f t="shared" si="29"/>
        <v>-66.776842331588171</v>
      </c>
      <c r="AN72" s="68">
        <f t="shared" si="47"/>
        <v>3.8930185633134045</v>
      </c>
      <c r="AO72" s="68">
        <f t="shared" si="47"/>
        <v>3.9798843547455407</v>
      </c>
      <c r="AP72" s="68">
        <f t="shared" si="47"/>
        <v>3.8576099757307496</v>
      </c>
      <c r="AQ72" s="68">
        <f t="shared" si="47"/>
        <v>4.0346821689360226</v>
      </c>
      <c r="AR72" s="68">
        <f t="shared" si="47"/>
        <v>3.7868815175695656</v>
      </c>
      <c r="AS72" s="68">
        <f t="shared" si="47"/>
        <v>4.1574740283849421</v>
      </c>
      <c r="AT72" s="68">
        <f t="shared" si="47"/>
        <v>3.6402910938359043</v>
      </c>
      <c r="AU72" s="68">
        <f t="shared" si="31"/>
        <v>4.6343801911769411</v>
      </c>
      <c r="AW72" s="68">
        <v>30000</v>
      </c>
      <c r="AX72" s="68">
        <f t="shared" si="38"/>
        <v>1.6651354213905109E-3</v>
      </c>
      <c r="AY72" s="68">
        <f t="shared" si="39"/>
        <v>-1.655309247521361E-2</v>
      </c>
      <c r="AZ72" s="68">
        <f t="shared" si="40"/>
        <v>1.8218227896604121E-2</v>
      </c>
      <c r="BA72" s="68">
        <f t="shared" si="41"/>
        <v>6.9144363538731213E-3</v>
      </c>
      <c r="BB72" s="68">
        <f t="shared" si="42"/>
        <v>-0.22637235298379968</v>
      </c>
      <c r="BC72" s="68">
        <f t="shared" si="43"/>
        <v>-3.051589241805273</v>
      </c>
      <c r="BD72" s="68">
        <f t="shared" si="44"/>
        <v>-22.206377243973307</v>
      </c>
      <c r="BE72" s="68">
        <f t="shared" si="48"/>
        <v>4.8822802975298742</v>
      </c>
      <c r="BF72" s="68">
        <f t="shared" si="48"/>
        <v>4.8826496457315809</v>
      </c>
      <c r="BG72" s="68">
        <f t="shared" si="48"/>
        <v>4.8848220420272321</v>
      </c>
      <c r="BH72" s="68">
        <f t="shared" si="46"/>
        <v>4.8970881035676577</v>
      </c>
      <c r="BI72" s="68">
        <f t="shared" si="46"/>
        <v>4.9550996246220738</v>
      </c>
      <c r="BJ72" s="68">
        <f t="shared" si="46"/>
        <v>5.1338038717019057</v>
      </c>
      <c r="BK72" s="68">
        <f t="shared" si="46"/>
        <v>5.4600356608419407</v>
      </c>
      <c r="BL72" s="68">
        <f t="shared" si="45"/>
        <v>5.8649840387555541</v>
      </c>
    </row>
    <row r="73" spans="1:64" s="68" customFormat="1" ht="12.95" customHeight="1" x14ac:dyDescent="0.2">
      <c r="A73" s="51" t="s">
        <v>172</v>
      </c>
      <c r="B73" s="98"/>
      <c r="C73" s="69">
        <v>33056.517999999996</v>
      </c>
      <c r="D73" s="69"/>
      <c r="E73" s="68">
        <f t="shared" si="11"/>
        <v>-30.485360489560104</v>
      </c>
      <c r="F73" s="51">
        <f t="shared" si="12"/>
        <v>-30.5</v>
      </c>
      <c r="G73" s="69">
        <f t="shared" si="13"/>
        <v>4.7473999948124401E-3</v>
      </c>
      <c r="H73" s="68">
        <f t="shared" si="36"/>
        <v>4.7473999948124401E-3</v>
      </c>
      <c r="Q73" s="82">
        <f t="shared" si="15"/>
        <v>18038.017999999996</v>
      </c>
      <c r="R73" s="68">
        <f t="shared" si="16"/>
        <v>2.2537806710745156E-5</v>
      </c>
      <c r="S73" s="74">
        <v>0.2</v>
      </c>
      <c r="Z73" s="68">
        <f t="shared" si="17"/>
        <v>-30.5</v>
      </c>
      <c r="AA73" s="68">
        <f t="shared" si="18"/>
        <v>2.1693888710756747E-3</v>
      </c>
      <c r="AB73" s="68">
        <f t="shared" si="19"/>
        <v>3.1142713955511877E-2</v>
      </c>
      <c r="AC73" s="68">
        <f t="shared" si="20"/>
        <v>4.7473999948124401E-3</v>
      </c>
      <c r="AD73" s="68">
        <f t="shared" si="21"/>
        <v>2.5780111237367655E-3</v>
      </c>
      <c r="AE73" s="68">
        <f t="shared" si="22"/>
        <v>1.3292282708221001E-6</v>
      </c>
      <c r="AF73" s="68">
        <f t="shared" si="23"/>
        <v>4.7473999948124401E-3</v>
      </c>
      <c r="AG73" s="74"/>
      <c r="AH73" s="68">
        <f t="shared" si="24"/>
        <v>-2.6395313960699437E-2</v>
      </c>
      <c r="AI73" s="68">
        <f t="shared" si="25"/>
        <v>3.3258988137587764E-3</v>
      </c>
      <c r="AJ73" s="68">
        <f t="shared" si="26"/>
        <v>-0.28441691531001917</v>
      </c>
      <c r="AK73" s="68">
        <f t="shared" si="27"/>
        <v>-2.9866276059973922E-2</v>
      </c>
      <c r="AL73" s="68">
        <f t="shared" si="28"/>
        <v>-3.1116356783975561</v>
      </c>
      <c r="AM73" s="68">
        <f t="shared" si="29"/>
        <v>-66.757421764685631</v>
      </c>
      <c r="AN73" s="68">
        <f t="shared" si="47"/>
        <v>3.893217156067724</v>
      </c>
      <c r="AO73" s="68">
        <f t="shared" si="47"/>
        <v>3.9799859032638141</v>
      </c>
      <c r="AP73" s="68">
        <f t="shared" si="47"/>
        <v>3.8578290101554353</v>
      </c>
      <c r="AQ73" s="68">
        <f t="shared" si="47"/>
        <v>4.0347577766336586</v>
      </c>
      <c r="AR73" s="68">
        <f t="shared" si="47"/>
        <v>3.7871209169860238</v>
      </c>
      <c r="AS73" s="68">
        <f t="shared" si="47"/>
        <v>4.1575252396974607</v>
      </c>
      <c r="AT73" s="68">
        <f t="shared" si="47"/>
        <v>3.6405367383522451</v>
      </c>
      <c r="AU73" s="68">
        <f t="shared" si="31"/>
        <v>4.6346464935709637</v>
      </c>
      <c r="AW73" s="68">
        <v>31000</v>
      </c>
      <c r="AX73" s="68">
        <f t="shared" si="38"/>
        <v>2.0362021742174295E-3</v>
      </c>
      <c r="AY73" s="68">
        <f t="shared" si="39"/>
        <v>-1.8381348232085197E-2</v>
      </c>
      <c r="AZ73" s="68">
        <f t="shared" si="40"/>
        <v>2.0417550406302627E-2</v>
      </c>
      <c r="BA73" s="68">
        <f t="shared" si="41"/>
        <v>7.3561170922463726E-3</v>
      </c>
      <c r="BB73" s="68">
        <f t="shared" si="42"/>
        <v>-0.22169384429108324</v>
      </c>
      <c r="BC73" s="68">
        <f t="shared" si="43"/>
        <v>-3.0467887056536473</v>
      </c>
      <c r="BD73" s="68">
        <f t="shared" si="44"/>
        <v>-21.08036484040537</v>
      </c>
      <c r="BE73" s="68">
        <f t="shared" si="48"/>
        <v>4.9333214128682883</v>
      </c>
      <c r="BF73" s="68">
        <f t="shared" si="48"/>
        <v>4.9344752387384396</v>
      </c>
      <c r="BG73" s="68">
        <f t="shared" si="48"/>
        <v>4.9396690051425907</v>
      </c>
      <c r="BH73" s="68">
        <f t="shared" si="46"/>
        <v>4.9617345379812932</v>
      </c>
      <c r="BI73" s="68">
        <f t="shared" si="46"/>
        <v>5.0395922804572866</v>
      </c>
      <c r="BJ73" s="68">
        <f t="shared" si="46"/>
        <v>5.2302855948630684</v>
      </c>
      <c r="BK73" s="68">
        <f t="shared" si="46"/>
        <v>5.5386657325672948</v>
      </c>
      <c r="BL73" s="68">
        <f t="shared" si="45"/>
        <v>5.9059536378359754</v>
      </c>
    </row>
    <row r="74" spans="1:64" s="68" customFormat="1" ht="12.95" customHeight="1" x14ac:dyDescent="0.2">
      <c r="A74" s="51" t="s">
        <v>174</v>
      </c>
      <c r="B74" s="98"/>
      <c r="C74" s="69">
        <v>33066.404000000002</v>
      </c>
      <c r="D74" s="69"/>
      <c r="E74" s="68">
        <f t="shared" si="11"/>
        <v>0</v>
      </c>
      <c r="F74" s="51">
        <f t="shared" si="12"/>
        <v>0</v>
      </c>
      <c r="G74" s="69">
        <f t="shared" si="13"/>
        <v>0</v>
      </c>
      <c r="H74" s="68">
        <f t="shared" si="36"/>
        <v>0</v>
      </c>
      <c r="Q74" s="82">
        <f t="shared" si="15"/>
        <v>18047.904000000002</v>
      </c>
      <c r="R74" s="68">
        <f t="shared" si="16"/>
        <v>0</v>
      </c>
      <c r="S74" s="74">
        <v>0.2</v>
      </c>
      <c r="Z74" s="68">
        <f t="shared" si="17"/>
        <v>0</v>
      </c>
      <c r="AA74" s="68">
        <f t="shared" si="18"/>
        <v>2.1696718777519525E-3</v>
      </c>
      <c r="AB74" s="68">
        <f t="shared" si="19"/>
        <v>2.6358816356735853E-2</v>
      </c>
      <c r="AC74" s="68">
        <f t="shared" si="20"/>
        <v>0</v>
      </c>
      <c r="AD74" s="68">
        <f t="shared" si="21"/>
        <v>-2.1696718777519525E-3</v>
      </c>
      <c r="AE74" s="68">
        <f t="shared" si="22"/>
        <v>9.4149521142153674E-7</v>
      </c>
      <c r="AF74" s="68">
        <f t="shared" si="23"/>
        <v>0</v>
      </c>
      <c r="AG74" s="74"/>
      <c r="AH74" s="68">
        <f t="shared" si="24"/>
        <v>-2.6358816356735853E-2</v>
      </c>
      <c r="AI74" s="68">
        <f t="shared" si="25"/>
        <v>3.3271203989185816E-3</v>
      </c>
      <c r="AJ74" s="68">
        <f t="shared" si="26"/>
        <v>-0.28437772919069304</v>
      </c>
      <c r="AK74" s="68">
        <f t="shared" si="27"/>
        <v>-2.9907014039867796E-2</v>
      </c>
      <c r="AL74" s="68">
        <f t="shared" si="28"/>
        <v>-3.111594804450089</v>
      </c>
      <c r="AM74" s="68">
        <f t="shared" si="29"/>
        <v>-66.66644698241015</v>
      </c>
      <c r="AN74" s="68">
        <f t="shared" si="47"/>
        <v>3.8941487876800305</v>
      </c>
      <c r="AO74" s="68">
        <f t="shared" si="47"/>
        <v>3.9804628935938986</v>
      </c>
      <c r="AP74" s="68">
        <f t="shared" si="47"/>
        <v>3.8588566887911893</v>
      </c>
      <c r="AQ74" s="68">
        <f t="shared" si="47"/>
        <v>4.0351128034119901</v>
      </c>
      <c r="AR74" s="68">
        <f t="shared" si="47"/>
        <v>3.7882445129982338</v>
      </c>
      <c r="AS74" s="68">
        <f t="shared" si="47"/>
        <v>4.157765099778902</v>
      </c>
      <c r="AT74" s="68">
        <f t="shared" si="47"/>
        <v>3.6416903195493102</v>
      </c>
      <c r="AU74" s="68">
        <f t="shared" si="31"/>
        <v>4.6358960663429167</v>
      </c>
      <c r="AW74" s="68">
        <v>32000</v>
      </c>
      <c r="AX74" s="68">
        <f t="shared" si="38"/>
        <v>2.4980889663963543E-3</v>
      </c>
      <c r="AY74" s="68">
        <f t="shared" si="39"/>
        <v>-2.0230606337336247E-2</v>
      </c>
      <c r="AZ74" s="68">
        <f t="shared" si="40"/>
        <v>2.2728695303732602E-2</v>
      </c>
      <c r="BA74" s="68">
        <f t="shared" si="41"/>
        <v>7.893169428009883E-3</v>
      </c>
      <c r="BB74" s="68">
        <f t="shared" si="42"/>
        <v>-0.2162990363797298</v>
      </c>
      <c r="BC74" s="68">
        <f t="shared" si="43"/>
        <v>-3.0412596762806032</v>
      </c>
      <c r="BD74" s="68">
        <f t="shared" si="44"/>
        <v>-19.916900580843667</v>
      </c>
      <c r="BE74" s="68">
        <f t="shared" si="48"/>
        <v>4.9883438082064728</v>
      </c>
      <c r="BF74" s="68">
        <f t="shared" si="48"/>
        <v>4.9913331825494209</v>
      </c>
      <c r="BG74" s="68">
        <f t="shared" si="48"/>
        <v>5.002022264977656</v>
      </c>
      <c r="BH74" s="68">
        <f t="shared" si="46"/>
        <v>5.0374578476577074</v>
      </c>
      <c r="BI74" s="68">
        <f t="shared" si="46"/>
        <v>5.1348300351038301</v>
      </c>
      <c r="BJ74" s="68">
        <f t="shared" si="46"/>
        <v>5.3314260571181311</v>
      </c>
      <c r="BK74" s="68">
        <f t="shared" si="46"/>
        <v>5.6179122137699462</v>
      </c>
      <c r="BL74" s="68">
        <f t="shared" si="45"/>
        <v>5.9469232369163967</v>
      </c>
    </row>
    <row r="75" spans="1:64" s="68" customFormat="1" ht="12.95" customHeight="1" x14ac:dyDescent="0.2">
      <c r="A75" s="51" t="s">
        <v>73</v>
      </c>
      <c r="B75" s="98"/>
      <c r="C75" s="69">
        <v>33066.404000000002</v>
      </c>
      <c r="D75" s="69" t="s">
        <v>75</v>
      </c>
      <c r="E75" s="68">
        <f t="shared" si="11"/>
        <v>0</v>
      </c>
      <c r="F75" s="51">
        <f t="shared" si="12"/>
        <v>0</v>
      </c>
      <c r="G75" s="69">
        <f t="shared" si="13"/>
        <v>0</v>
      </c>
      <c r="I75" s="68">
        <f>G75</f>
        <v>0</v>
      </c>
      <c r="Q75" s="82">
        <f t="shared" si="15"/>
        <v>18047.904000000002</v>
      </c>
      <c r="R75" s="68">
        <f t="shared" si="16"/>
        <v>0</v>
      </c>
      <c r="S75" s="74">
        <v>0.1</v>
      </c>
      <c r="Z75" s="68">
        <f t="shared" si="17"/>
        <v>0</v>
      </c>
      <c r="AA75" s="68">
        <f t="shared" si="18"/>
        <v>2.1696718777519525E-3</v>
      </c>
      <c r="AB75" s="68">
        <f t="shared" si="19"/>
        <v>2.6358816356735853E-2</v>
      </c>
      <c r="AC75" s="68">
        <f t="shared" si="20"/>
        <v>0</v>
      </c>
      <c r="AD75" s="68">
        <f t="shared" si="21"/>
        <v>-2.1696718777519525E-3</v>
      </c>
      <c r="AE75" s="68">
        <f t="shared" si="22"/>
        <v>4.7074760571076837E-7</v>
      </c>
      <c r="AF75" s="68">
        <f t="shared" si="23"/>
        <v>0</v>
      </c>
      <c r="AG75" s="74"/>
      <c r="AH75" s="68">
        <f t="shared" si="24"/>
        <v>-2.6358816356735853E-2</v>
      </c>
      <c r="AI75" s="68">
        <f t="shared" si="25"/>
        <v>3.3271203989185816E-3</v>
      </c>
      <c r="AJ75" s="68">
        <f t="shared" si="26"/>
        <v>-0.28437772919069304</v>
      </c>
      <c r="AK75" s="68">
        <f t="shared" si="27"/>
        <v>-2.9907014039867796E-2</v>
      </c>
      <c r="AL75" s="68">
        <f t="shared" si="28"/>
        <v>-3.111594804450089</v>
      </c>
      <c r="AM75" s="68">
        <f t="shared" si="29"/>
        <v>-66.66644698241015</v>
      </c>
      <c r="AN75" s="68">
        <f t="shared" si="47"/>
        <v>3.8941487876800305</v>
      </c>
      <c r="AO75" s="68">
        <f t="shared" si="47"/>
        <v>3.9804628935938986</v>
      </c>
      <c r="AP75" s="68">
        <f t="shared" si="47"/>
        <v>3.8588566887911893</v>
      </c>
      <c r="AQ75" s="68">
        <f t="shared" si="47"/>
        <v>4.0351128034119901</v>
      </c>
      <c r="AR75" s="68">
        <f t="shared" si="47"/>
        <v>3.7882445129982338</v>
      </c>
      <c r="AS75" s="68">
        <f t="shared" si="47"/>
        <v>4.157765099778902</v>
      </c>
      <c r="AT75" s="68">
        <f t="shared" si="47"/>
        <v>3.6416903195493102</v>
      </c>
      <c r="AU75" s="68">
        <f t="shared" si="31"/>
        <v>4.6358960663429167</v>
      </c>
      <c r="AW75" s="68">
        <v>33000</v>
      </c>
      <c r="AX75" s="68">
        <f t="shared" si="38"/>
        <v>3.0939137416952298E-3</v>
      </c>
      <c r="AY75" s="68">
        <f t="shared" si="39"/>
        <v>-2.2100866790966751E-2</v>
      </c>
      <c r="AZ75" s="68">
        <f t="shared" si="40"/>
        <v>2.519478053266198E-2</v>
      </c>
      <c r="BA75" s="68">
        <f t="shared" si="41"/>
        <v>8.5712455585299496E-3</v>
      </c>
      <c r="BB75" s="68">
        <f t="shared" si="42"/>
        <v>-0.20987552563822526</v>
      </c>
      <c r="BC75" s="68">
        <f t="shared" si="43"/>
        <v>-3.0346851564240129</v>
      </c>
      <c r="BD75" s="68">
        <f t="shared" si="44"/>
        <v>-18.689940567266675</v>
      </c>
      <c r="BE75" s="68">
        <f t="shared" si="48"/>
        <v>5.048957181748067</v>
      </c>
      <c r="BF75" s="68">
        <f t="shared" si="48"/>
        <v>5.0556973912323633</v>
      </c>
      <c r="BG75" s="68">
        <f t="shared" si="48"/>
        <v>5.0752460635133838</v>
      </c>
      <c r="BH75" s="68">
        <f t="shared" si="46"/>
        <v>5.1269793002313353</v>
      </c>
      <c r="BI75" s="68">
        <f t="shared" si="46"/>
        <v>5.2412172216409649</v>
      </c>
      <c r="BJ75" s="68">
        <f t="shared" si="46"/>
        <v>5.4368886198726205</v>
      </c>
      <c r="BK75" s="68">
        <f t="shared" si="46"/>
        <v>5.6977108653814081</v>
      </c>
      <c r="BL75" s="68">
        <f t="shared" si="45"/>
        <v>5.987892835996818</v>
      </c>
    </row>
    <row r="76" spans="1:64" s="68" customFormat="1" ht="12.95" customHeight="1" x14ac:dyDescent="0.2">
      <c r="A76" s="51" t="s">
        <v>172</v>
      </c>
      <c r="B76" s="98"/>
      <c r="C76" s="69">
        <v>33068.527000000002</v>
      </c>
      <c r="D76" s="69"/>
      <c r="E76" s="68">
        <f t="shared" si="11"/>
        <v>6.5466741168607312</v>
      </c>
      <c r="F76" s="51">
        <f t="shared" si="12"/>
        <v>6.5</v>
      </c>
      <c r="G76" s="69">
        <f t="shared" si="13"/>
        <v>1.5135800000280142E-2</v>
      </c>
      <c r="H76" s="68">
        <f t="shared" ref="H76:H95" si="49">G76</f>
        <v>1.5135800000280142E-2</v>
      </c>
      <c r="Q76" s="82">
        <f t="shared" si="15"/>
        <v>18050.027000000002</v>
      </c>
      <c r="R76" s="68">
        <f t="shared" si="16"/>
        <v>2.2909244164848034E-4</v>
      </c>
      <c r="S76" s="74">
        <v>0.2</v>
      </c>
      <c r="Z76" s="68">
        <f t="shared" si="17"/>
        <v>6.5</v>
      </c>
      <c r="AA76" s="68">
        <f t="shared" si="18"/>
        <v>2.1697307289568583E-3</v>
      </c>
      <c r="AB76" s="68">
        <f t="shared" si="19"/>
        <v>4.1486837115283039E-2</v>
      </c>
      <c r="AC76" s="68">
        <f t="shared" si="20"/>
        <v>1.5135800000280142E-2</v>
      </c>
      <c r="AD76" s="68">
        <f t="shared" si="21"/>
        <v>1.2966069271323283E-2</v>
      </c>
      <c r="AE76" s="68">
        <f t="shared" si="22"/>
        <v>3.3623790469750779E-5</v>
      </c>
      <c r="AF76" s="68">
        <f t="shared" si="23"/>
        <v>1.5135800000280142E-2</v>
      </c>
      <c r="AG76" s="74"/>
      <c r="AH76" s="68">
        <f t="shared" si="24"/>
        <v>-2.6351037115002897E-2</v>
      </c>
      <c r="AI76" s="68">
        <f t="shared" si="25"/>
        <v>3.3273809465912407E-3</v>
      </c>
      <c r="AJ76" s="68">
        <f t="shared" si="26"/>
        <v>-0.2843693781619086</v>
      </c>
      <c r="AK76" s="68">
        <f t="shared" si="27"/>
        <v>-2.9915695718319663E-2</v>
      </c>
      <c r="AL76" s="68">
        <f t="shared" si="28"/>
        <v>-3.1115860937890845</v>
      </c>
      <c r="AM76" s="68">
        <f t="shared" si="29"/>
        <v>-66.647091350190934</v>
      </c>
      <c r="AN76" s="68">
        <f t="shared" si="47"/>
        <v>3.8943472837831932</v>
      </c>
      <c r="AO76" s="68">
        <f t="shared" si="47"/>
        <v>3.9805646525554241</v>
      </c>
      <c r="AP76" s="68">
        <f t="shared" si="47"/>
        <v>3.8590756811982798</v>
      </c>
      <c r="AQ76" s="68">
        <f t="shared" si="47"/>
        <v>4.0351885188444925</v>
      </c>
      <c r="AR76" s="68">
        <f t="shared" si="47"/>
        <v>3.7884840232088601</v>
      </c>
      <c r="AS76" s="68">
        <f t="shared" si="47"/>
        <v>4.15781612414313</v>
      </c>
      <c r="AT76" s="68">
        <f t="shared" si="47"/>
        <v>3.64193636538847</v>
      </c>
      <c r="AU76" s="68">
        <f t="shared" si="31"/>
        <v>4.6361623687369393</v>
      </c>
      <c r="AW76" s="68">
        <v>34000</v>
      </c>
      <c r="AX76" s="68">
        <f t="shared" si="38"/>
        <v>3.9018663479693065E-3</v>
      </c>
      <c r="AY76" s="68">
        <f t="shared" si="39"/>
        <v>-2.399212959297671E-2</v>
      </c>
      <c r="AZ76" s="68">
        <f t="shared" si="40"/>
        <v>2.7893995940946017E-2</v>
      </c>
      <c r="BA76" s="68">
        <f t="shared" si="41"/>
        <v>9.4789634493422925E-3</v>
      </c>
      <c r="BB76" s="68">
        <f t="shared" si="42"/>
        <v>-0.20183458107495908</v>
      </c>
      <c r="BC76" s="68">
        <f t="shared" si="43"/>
        <v>-3.0264681995099183</v>
      </c>
      <c r="BD76" s="68">
        <f t="shared" si="44"/>
        <v>-17.353312012497604</v>
      </c>
      <c r="BE76" s="68">
        <f t="shared" si="48"/>
        <v>5.1180893654228869</v>
      </c>
      <c r="BF76" s="68">
        <f t="shared" si="48"/>
        <v>5.1316198019301948</v>
      </c>
      <c r="BG76" s="68">
        <f t="shared" si="48"/>
        <v>5.1637991908766505</v>
      </c>
      <c r="BH76" s="68">
        <f t="shared" si="46"/>
        <v>5.2329092932758732</v>
      </c>
      <c r="BI76" s="68">
        <f t="shared" si="46"/>
        <v>5.3587995864822773</v>
      </c>
      <c r="BJ76" s="68">
        <f t="shared" si="46"/>
        <v>5.5462829050046523</v>
      </c>
      <c r="BK76" s="68">
        <f t="shared" si="46"/>
        <v>5.7779965216403486</v>
      </c>
      <c r="BL76" s="68">
        <f t="shared" si="45"/>
        <v>6.0288624350772393</v>
      </c>
    </row>
    <row r="77" spans="1:64" s="68" customFormat="1" ht="12.95" customHeight="1" x14ac:dyDescent="0.2">
      <c r="A77" s="51" t="s">
        <v>172</v>
      </c>
      <c r="B77" s="98"/>
      <c r="C77" s="69">
        <v>33069.487999999998</v>
      </c>
      <c r="D77" s="69"/>
      <c r="E77" s="68">
        <f t="shared" si="11"/>
        <v>9.5101003185923236</v>
      </c>
      <c r="F77" s="51">
        <f t="shared" si="12"/>
        <v>9.5</v>
      </c>
      <c r="G77" s="69">
        <f t="shared" si="13"/>
        <v>3.2753999985288829E-3</v>
      </c>
      <c r="H77" s="68">
        <f t="shared" si="49"/>
        <v>3.2753999985288829E-3</v>
      </c>
      <c r="Q77" s="82">
        <f t="shared" si="15"/>
        <v>18050.987999999998</v>
      </c>
      <c r="R77" s="68">
        <f t="shared" si="16"/>
        <v>1.0728245150363005E-5</v>
      </c>
      <c r="S77" s="74">
        <v>0.2</v>
      </c>
      <c r="Z77" s="68">
        <f t="shared" si="17"/>
        <v>9.5</v>
      </c>
      <c r="AA77" s="68">
        <f t="shared" si="18"/>
        <v>2.1697577173250444E-3</v>
      </c>
      <c r="AB77" s="68">
        <f t="shared" si="19"/>
        <v>2.9622846568713342E-2</v>
      </c>
      <c r="AC77" s="68">
        <f t="shared" si="20"/>
        <v>3.2753999985288829E-3</v>
      </c>
      <c r="AD77" s="68">
        <f t="shared" si="21"/>
        <v>1.1056422812038384E-3</v>
      </c>
      <c r="AE77" s="68">
        <f t="shared" si="22"/>
        <v>2.4448897079712556E-7</v>
      </c>
      <c r="AF77" s="68">
        <f t="shared" si="23"/>
        <v>3.2753999985288829E-3</v>
      </c>
      <c r="AG77" s="74"/>
      <c r="AH77" s="68">
        <f t="shared" si="24"/>
        <v>-2.6347446570184459E-2</v>
      </c>
      <c r="AI77" s="68">
        <f t="shared" si="25"/>
        <v>3.327501224227869E-3</v>
      </c>
      <c r="AJ77" s="68">
        <f t="shared" si="26"/>
        <v>-0.28436552385420233</v>
      </c>
      <c r="AK77" s="68">
        <f t="shared" si="27"/>
        <v>-2.9919702624708236E-2</v>
      </c>
      <c r="AL77" s="68">
        <f t="shared" si="28"/>
        <v>-3.1115820735054389</v>
      </c>
      <c r="AM77" s="68">
        <f t="shared" si="29"/>
        <v>-66.638161818467424</v>
      </c>
      <c r="AN77" s="68">
        <f t="shared" si="47"/>
        <v>3.894438891638119</v>
      </c>
      <c r="AO77" s="68">
        <f t="shared" si="47"/>
        <v>3.9806116307202308</v>
      </c>
      <c r="AP77" s="68">
        <f t="shared" si="47"/>
        <v>3.8591767521058582</v>
      </c>
      <c r="AQ77" s="68">
        <f t="shared" si="47"/>
        <v>4.0352234708527224</v>
      </c>
      <c r="AR77" s="68">
        <f t="shared" si="47"/>
        <v>3.7885945729227135</v>
      </c>
      <c r="AS77" s="68">
        <f t="shared" si="47"/>
        <v>4.1578396628118197</v>
      </c>
      <c r="AT77" s="68">
        <f t="shared" si="47"/>
        <v>3.6420499487870899</v>
      </c>
      <c r="AU77" s="68">
        <f t="shared" si="31"/>
        <v>4.6362852775341805</v>
      </c>
      <c r="AW77" s="68">
        <v>35000</v>
      </c>
      <c r="AX77" s="68">
        <f t="shared" si="38"/>
        <v>5.0514339613440089E-3</v>
      </c>
      <c r="AY77" s="68">
        <f t="shared" si="39"/>
        <v>-2.5904394743366116E-2</v>
      </c>
      <c r="AZ77" s="68">
        <f t="shared" si="40"/>
        <v>3.0955828704710125E-2</v>
      </c>
      <c r="BA77" s="68">
        <f t="shared" si="41"/>
        <v>1.0807636611354865E-2</v>
      </c>
      <c r="BB77" s="68">
        <f t="shared" si="42"/>
        <v>-0.19097983851694936</v>
      </c>
      <c r="BC77" s="68">
        <f t="shared" si="43"/>
        <v>-3.0153977696204741</v>
      </c>
      <c r="BD77" s="68">
        <f t="shared" si="44"/>
        <v>-15.827464957204421</v>
      </c>
      <c r="BE77" s="68">
        <f t="shared" si="48"/>
        <v>5.2010414671396026</v>
      </c>
      <c r="BF77" s="68">
        <f t="shared" si="48"/>
        <v>5.2253430095343987</v>
      </c>
      <c r="BG77" s="68">
        <f t="shared" si="48"/>
        <v>5.2730065305336788</v>
      </c>
      <c r="BH77" s="68">
        <f t="shared" si="46"/>
        <v>5.3573456802118535</v>
      </c>
      <c r="BI77" s="68">
        <f t="shared" si="46"/>
        <v>5.4872144051381602</v>
      </c>
      <c r="BJ77" s="68">
        <f t="shared" si="46"/>
        <v>5.6591686403375059</v>
      </c>
      <c r="BK77" s="68">
        <f t="shared" si="46"/>
        <v>5.8587031994585494</v>
      </c>
      <c r="BL77" s="68">
        <f t="shared" si="45"/>
        <v>6.0698320341576606</v>
      </c>
    </row>
    <row r="78" spans="1:64" s="68" customFormat="1" ht="12.95" customHeight="1" x14ac:dyDescent="0.2">
      <c r="A78" s="51" t="s">
        <v>172</v>
      </c>
      <c r="B78" s="98"/>
      <c r="C78" s="69">
        <v>33350.478999999999</v>
      </c>
      <c r="D78" s="69"/>
      <c r="E78" s="68">
        <f t="shared" si="11"/>
        <v>875.9992697821715</v>
      </c>
      <c r="F78" s="51">
        <f t="shared" si="12"/>
        <v>876</v>
      </c>
      <c r="G78" s="69">
        <f t="shared" si="13"/>
        <v>-2.3680000595049933E-4</v>
      </c>
      <c r="H78" s="68">
        <f t="shared" si="49"/>
        <v>-2.3680000595049933E-4</v>
      </c>
      <c r="Q78" s="82">
        <f t="shared" si="15"/>
        <v>18331.978999999999</v>
      </c>
      <c r="R78" s="68">
        <f t="shared" si="16"/>
        <v>5.6074242818156516E-8</v>
      </c>
      <c r="S78" s="74">
        <v>0.2</v>
      </c>
      <c r="Z78" s="68">
        <f t="shared" si="17"/>
        <v>876</v>
      </c>
      <c r="AA78" s="68">
        <f t="shared" si="18"/>
        <v>2.17268144050883E-3</v>
      </c>
      <c r="AB78" s="68">
        <f t="shared" si="19"/>
        <v>2.5070537139966209E-2</v>
      </c>
      <c r="AC78" s="68">
        <f t="shared" si="20"/>
        <v>-2.3680000595049933E-4</v>
      </c>
      <c r="AD78" s="68">
        <f t="shared" si="21"/>
        <v>-2.4094814464593294E-3</v>
      </c>
      <c r="AE78" s="68">
        <f t="shared" si="22"/>
        <v>1.1611201681663485E-6</v>
      </c>
      <c r="AF78" s="68">
        <f t="shared" si="23"/>
        <v>-2.3680000595049933E-4</v>
      </c>
      <c r="AG78" s="74"/>
      <c r="AH78" s="68">
        <f t="shared" si="24"/>
        <v>-2.5307337145916708E-2</v>
      </c>
      <c r="AI78" s="68">
        <f t="shared" si="25"/>
        <v>3.3628972242869537E-3</v>
      </c>
      <c r="AJ78" s="68">
        <f t="shared" si="26"/>
        <v>-0.28325264853608673</v>
      </c>
      <c r="AK78" s="68">
        <f t="shared" si="27"/>
        <v>-3.1076418582668883E-2</v>
      </c>
      <c r="AL78" s="68">
        <f t="shared" si="28"/>
        <v>-3.1104214752449177</v>
      </c>
      <c r="AM78" s="68">
        <f t="shared" si="29"/>
        <v>-64.156639664313587</v>
      </c>
      <c r="AN78" s="68">
        <f t="shared" si="47"/>
        <v>3.9207455023262359</v>
      </c>
      <c r="AO78" s="68">
        <f t="shared" si="47"/>
        <v>3.9945182818550133</v>
      </c>
      <c r="AP78" s="68">
        <f t="shared" si="47"/>
        <v>3.8882951393434664</v>
      </c>
      <c r="AQ78" s="68">
        <f t="shared" si="47"/>
        <v>4.0455037583507547</v>
      </c>
      <c r="AR78" s="68">
        <f t="shared" si="47"/>
        <v>3.8206883965463616</v>
      </c>
      <c r="AS78" s="68">
        <f t="shared" si="47"/>
        <v>4.1643617529928996</v>
      </c>
      <c r="AT78" s="68">
        <f t="shared" si="47"/>
        <v>3.6754857870435043</v>
      </c>
      <c r="AU78" s="68">
        <f t="shared" si="31"/>
        <v>4.671785435137366</v>
      </c>
      <c r="AW78" s="68">
        <v>36000</v>
      </c>
      <c r="AX78" s="68">
        <f t="shared" si="38"/>
        <v>6.7152518908258456E-3</v>
      </c>
      <c r="AY78" s="68">
        <f t="shared" si="39"/>
        <v>-2.7837662242134981E-2</v>
      </c>
      <c r="AZ78" s="68">
        <f t="shared" si="40"/>
        <v>3.4552914132960827E-2</v>
      </c>
      <c r="BA78" s="68">
        <f t="shared" si="41"/>
        <v>1.3021888879957255E-2</v>
      </c>
      <c r="BB78" s="68">
        <f t="shared" si="42"/>
        <v>-0.17469593747879703</v>
      </c>
      <c r="BC78" s="68">
        <f t="shared" si="43"/>
        <v>-2.9988344566067813</v>
      </c>
      <c r="BD78" s="68">
        <f t="shared" si="44"/>
        <v>-13.985902298040362</v>
      </c>
      <c r="BE78" s="68">
        <f t="shared" si="48"/>
        <v>5.3069495892358569</v>
      </c>
      <c r="BF78" s="68">
        <f t="shared" si="48"/>
        <v>5.345530654349977</v>
      </c>
      <c r="BG78" s="68">
        <f t="shared" si="48"/>
        <v>5.4082840867275497</v>
      </c>
      <c r="BH78" s="68">
        <f t="shared" si="46"/>
        <v>5.501402685982665</v>
      </c>
      <c r="BI78" s="68">
        <f t="shared" si="46"/>
        <v>5.625662291867469</v>
      </c>
      <c r="BJ78" s="68">
        <f t="shared" si="46"/>
        <v>5.77506046829303</v>
      </c>
      <c r="BK78" s="68">
        <f t="shared" si="46"/>
        <v>5.9397642091585574</v>
      </c>
      <c r="BL78" s="68">
        <f t="shared" si="45"/>
        <v>6.110801633238081</v>
      </c>
    </row>
    <row r="79" spans="1:64" s="68" customFormat="1" ht="12.95" customHeight="1" x14ac:dyDescent="0.2">
      <c r="A79" s="51" t="s">
        <v>175</v>
      </c>
      <c r="B79" s="98"/>
      <c r="C79" s="69">
        <v>33358.425999999999</v>
      </c>
      <c r="D79" s="69"/>
      <c r="E79" s="68">
        <f t="shared" si="11"/>
        <v>900.50535513624732</v>
      </c>
      <c r="F79" s="51">
        <f t="shared" si="12"/>
        <v>900.5</v>
      </c>
      <c r="G79" s="69">
        <f t="shared" si="13"/>
        <v>1.7365999956382439E-3</v>
      </c>
      <c r="H79" s="68">
        <f t="shared" si="49"/>
        <v>1.7365999956382439E-3</v>
      </c>
      <c r="Q79" s="82">
        <f t="shared" si="15"/>
        <v>18339.925999999999</v>
      </c>
      <c r="R79" s="68">
        <f t="shared" si="16"/>
        <v>3.0157795448507484E-6</v>
      </c>
      <c r="S79" s="74">
        <v>0.2</v>
      </c>
      <c r="Z79" s="68">
        <f t="shared" si="17"/>
        <v>900.5</v>
      </c>
      <c r="AA79" s="68">
        <f t="shared" si="18"/>
        <v>2.1726151808369766E-3</v>
      </c>
      <c r="AB79" s="68">
        <f t="shared" si="19"/>
        <v>2.7014448084279274E-2</v>
      </c>
      <c r="AC79" s="68">
        <f t="shared" si="20"/>
        <v>1.7365999956382439E-3</v>
      </c>
      <c r="AD79" s="68">
        <f t="shared" si="21"/>
        <v>-4.3601518519873275E-4</v>
      </c>
      <c r="AE79" s="68">
        <f t="shared" si="22"/>
        <v>3.8021848344777044E-8</v>
      </c>
      <c r="AF79" s="68">
        <f t="shared" si="23"/>
        <v>1.7365999956382439E-3</v>
      </c>
      <c r="AG79" s="74"/>
      <c r="AH79" s="68">
        <f t="shared" si="24"/>
        <v>-2.5277848088641031E-2</v>
      </c>
      <c r="AI79" s="68">
        <f t="shared" si="25"/>
        <v>3.3639170038213262E-3</v>
      </c>
      <c r="AJ79" s="68">
        <f t="shared" si="26"/>
        <v>-0.28322119364251547</v>
      </c>
      <c r="AK79" s="68">
        <f t="shared" si="27"/>
        <v>-3.1109106241202656E-2</v>
      </c>
      <c r="AL79" s="68">
        <f t="shared" si="28"/>
        <v>-3.1103886772734564</v>
      </c>
      <c r="AM79" s="68">
        <f t="shared" si="29"/>
        <v>-64.089194778777966</v>
      </c>
      <c r="AN79" s="68">
        <f t="shared" si="47"/>
        <v>3.9214848589249249</v>
      </c>
      <c r="AO79" s="68">
        <f t="shared" si="47"/>
        <v>3.9949214898189491</v>
      </c>
      <c r="AP79" s="68">
        <f t="shared" si="47"/>
        <v>3.8891160728045158</v>
      </c>
      <c r="AQ79" s="68">
        <f t="shared" si="47"/>
        <v>4.0458002364566887</v>
      </c>
      <c r="AR79" s="68">
        <f t="shared" si="47"/>
        <v>3.821600287970353</v>
      </c>
      <c r="AS79" s="68">
        <f t="shared" si="47"/>
        <v>4.1645386081236451</v>
      </c>
      <c r="AT79" s="68">
        <f t="shared" si="47"/>
        <v>3.6764494165894424</v>
      </c>
      <c r="AU79" s="68">
        <f t="shared" si="31"/>
        <v>4.6727891903148357</v>
      </c>
      <c r="AW79" s="68">
        <v>37000</v>
      </c>
      <c r="AX79" s="68">
        <f t="shared" si="38"/>
        <v>8.9929890140549168E-3</v>
      </c>
      <c r="AY79" s="68">
        <f t="shared" si="39"/>
        <v>-2.9791932089283303E-2</v>
      </c>
      <c r="AZ79" s="68">
        <f t="shared" si="40"/>
        <v>3.878492110333822E-2</v>
      </c>
      <c r="BA79" s="68">
        <f t="shared" si="41"/>
        <v>1.7444061965968816E-2</v>
      </c>
      <c r="BB79" s="68">
        <f t="shared" si="42"/>
        <v>-0.14669062310217956</v>
      </c>
      <c r="BC79" s="68">
        <f t="shared" si="43"/>
        <v>-2.9704593765507608</v>
      </c>
      <c r="BD79" s="68">
        <f t="shared" si="44"/>
        <v>-11.658261622707302</v>
      </c>
      <c r="BE79" s="68">
        <f t="shared" si="48"/>
        <v>5.4498118450539916</v>
      </c>
      <c r="BF79" s="68">
        <f t="shared" si="48"/>
        <v>5.502191165826182</v>
      </c>
      <c r="BG79" s="68">
        <f t="shared" si="48"/>
        <v>5.5736842779619264</v>
      </c>
      <c r="BH79" s="68">
        <f t="shared" si="46"/>
        <v>5.6647563705750361</v>
      </c>
      <c r="BI79" s="68">
        <f t="shared" si="46"/>
        <v>5.772906233744818</v>
      </c>
      <c r="BJ79" s="68">
        <f t="shared" si="46"/>
        <v>5.8934336434412904</v>
      </c>
      <c r="BK79" s="68">
        <f t="shared" si="46"/>
        <v>6.0211122663971954</v>
      </c>
      <c r="BL79" s="68">
        <f t="shared" si="45"/>
        <v>6.1517712323185023</v>
      </c>
    </row>
    <row r="80" spans="1:64" s="68" customFormat="1" ht="12.95" customHeight="1" x14ac:dyDescent="0.2">
      <c r="A80" s="51" t="s">
        <v>172</v>
      </c>
      <c r="B80" s="98"/>
      <c r="C80" s="69">
        <v>33362.481</v>
      </c>
      <c r="D80" s="69"/>
      <c r="E80" s="68">
        <f t="shared" si="11"/>
        <v>913.00971855776277</v>
      </c>
      <c r="F80" s="51">
        <f t="shared" si="12"/>
        <v>913</v>
      </c>
      <c r="G80" s="69">
        <f t="shared" si="13"/>
        <v>3.1515999944531359E-3</v>
      </c>
      <c r="H80" s="68">
        <f t="shared" si="49"/>
        <v>3.1515999944531359E-3</v>
      </c>
      <c r="Q80" s="82">
        <f t="shared" si="15"/>
        <v>18343.981</v>
      </c>
      <c r="R80" s="68">
        <f t="shared" si="16"/>
        <v>9.9325825250370056E-6</v>
      </c>
      <c r="S80" s="74">
        <v>0.2</v>
      </c>
      <c r="Z80" s="68">
        <f t="shared" si="17"/>
        <v>913</v>
      </c>
      <c r="AA80" s="68">
        <f t="shared" si="18"/>
        <v>2.1725780631097237E-3</v>
      </c>
      <c r="AB80" s="68">
        <f t="shared" si="19"/>
        <v>2.841440110068778E-2</v>
      </c>
      <c r="AC80" s="68">
        <f t="shared" si="20"/>
        <v>3.1515999944531359E-3</v>
      </c>
      <c r="AD80" s="68">
        <f t="shared" si="21"/>
        <v>9.7902193134341217E-4</v>
      </c>
      <c r="AE80" s="68">
        <f t="shared" si="22"/>
        <v>1.9169678841027698E-7</v>
      </c>
      <c r="AF80" s="68">
        <f t="shared" si="23"/>
        <v>3.1515999944531359E-3</v>
      </c>
      <c r="AG80" s="74"/>
      <c r="AH80" s="68">
        <f t="shared" si="24"/>
        <v>-2.5262801106234644E-2</v>
      </c>
      <c r="AI80" s="68">
        <f t="shared" si="25"/>
        <v>3.3644377010130233E-3</v>
      </c>
      <c r="AJ80" s="68">
        <f t="shared" si="26"/>
        <v>-0.28320514546493969</v>
      </c>
      <c r="AK80" s="68">
        <f t="shared" si="27"/>
        <v>-3.1125783236323895E-2</v>
      </c>
      <c r="AL80" s="68">
        <f t="shared" si="28"/>
        <v>-3.1103719439845841</v>
      </c>
      <c r="AM80" s="68">
        <f t="shared" si="29"/>
        <v>-64.054839470263389</v>
      </c>
      <c r="AN80" s="68">
        <f t="shared" si="47"/>
        <v>3.9218619869638123</v>
      </c>
      <c r="AO80" s="68">
        <f t="shared" si="47"/>
        <v>3.9951274244678516</v>
      </c>
      <c r="AP80" s="68">
        <f t="shared" si="47"/>
        <v>3.8895348612396035</v>
      </c>
      <c r="AQ80" s="68">
        <f t="shared" si="47"/>
        <v>4.0459516333454921</v>
      </c>
      <c r="AR80" s="68">
        <f t="shared" si="47"/>
        <v>3.8220656267893722</v>
      </c>
      <c r="AS80" s="68">
        <f t="shared" si="47"/>
        <v>4.1646286904404919</v>
      </c>
      <c r="AT80" s="68">
        <f t="shared" si="47"/>
        <v>3.6769414510486778</v>
      </c>
      <c r="AU80" s="68">
        <f t="shared" si="31"/>
        <v>4.6733013103033407</v>
      </c>
      <c r="AW80" s="68">
        <v>38000</v>
      </c>
      <c r="AX80" s="68">
        <f t="shared" si="38"/>
        <v>1.1532089256955688E-2</v>
      </c>
      <c r="AY80" s="68">
        <f t="shared" si="39"/>
        <v>-3.1767204284811078E-2</v>
      </c>
      <c r="AZ80" s="68">
        <f t="shared" si="40"/>
        <v>4.3299293541766766E-2</v>
      </c>
      <c r="BA80" s="68">
        <f t="shared" si="41"/>
        <v>2.8978936949893286E-2</v>
      </c>
      <c r="BB80" s="68">
        <f t="shared" si="42"/>
        <v>-8.8930856243515807E-2</v>
      </c>
      <c r="BC80" s="68">
        <f t="shared" si="43"/>
        <v>-2.9122860047972363</v>
      </c>
      <c r="BD80" s="68">
        <f t="shared" si="44"/>
        <v>-8.6836937827284775</v>
      </c>
      <c r="BE80" s="68">
        <f t="shared" si="48"/>
        <v>5.6462758692046924</v>
      </c>
      <c r="BF80" s="68">
        <f t="shared" si="48"/>
        <v>5.7031631024626224</v>
      </c>
      <c r="BG80" s="68">
        <f t="shared" si="48"/>
        <v>5.76995829947065</v>
      </c>
      <c r="BH80" s="68">
        <f t="shared" si="46"/>
        <v>5.8453245256554736</v>
      </c>
      <c r="BI80" s="68">
        <f t="shared" si="46"/>
        <v>5.9273011722460884</v>
      </c>
      <c r="BJ80" s="68">
        <f t="shared" si="46"/>
        <v>6.0137305202399807</v>
      </c>
      <c r="BK80" s="68">
        <f t="shared" si="46"/>
        <v>6.1026796050870677</v>
      </c>
      <c r="BL80" s="68">
        <f t="shared" si="45"/>
        <v>6.1927408313989236</v>
      </c>
    </row>
    <row r="81" spans="1:64" s="68" customFormat="1" ht="12.95" customHeight="1" x14ac:dyDescent="0.2">
      <c r="A81" s="51" t="s">
        <v>175</v>
      </c>
      <c r="B81" s="98"/>
      <c r="C81" s="69">
        <v>33365.394</v>
      </c>
      <c r="D81" s="69"/>
      <c r="E81" s="68">
        <f t="shared" si="11"/>
        <v>921.99250786648724</v>
      </c>
      <c r="F81" s="51">
        <f t="shared" si="12"/>
        <v>922</v>
      </c>
      <c r="G81" s="69">
        <f t="shared" si="13"/>
        <v>-2.4296000046888366E-3</v>
      </c>
      <c r="H81" s="68">
        <f t="shared" si="49"/>
        <v>-2.4296000046888366E-3</v>
      </c>
      <c r="Q81" s="82">
        <f t="shared" si="15"/>
        <v>18346.894</v>
      </c>
      <c r="R81" s="68">
        <f t="shared" si="16"/>
        <v>5.9029561827839948E-6</v>
      </c>
      <c r="S81" s="74">
        <v>0.2</v>
      </c>
      <c r="Z81" s="68">
        <f t="shared" si="17"/>
        <v>922</v>
      </c>
      <c r="AA81" s="68">
        <f t="shared" si="18"/>
        <v>2.1725499496647004E-3</v>
      </c>
      <c r="AB81" s="68">
        <f t="shared" si="19"/>
        <v>2.2822366630917402E-2</v>
      </c>
      <c r="AC81" s="68">
        <f t="shared" si="20"/>
        <v>-2.4296000046888366E-3</v>
      </c>
      <c r="AD81" s="68">
        <f t="shared" si="21"/>
        <v>-4.602149954353537E-3</v>
      </c>
      <c r="AE81" s="68">
        <f t="shared" si="22"/>
        <v>4.2359568404712526E-6</v>
      </c>
      <c r="AF81" s="68">
        <f t="shared" si="23"/>
        <v>-2.4296000046888366E-3</v>
      </c>
      <c r="AG81" s="74"/>
      <c r="AH81" s="68">
        <f t="shared" si="24"/>
        <v>-2.5251966635606238E-2</v>
      </c>
      <c r="AI81" s="68">
        <f t="shared" si="25"/>
        <v>3.3648127709728914E-3</v>
      </c>
      <c r="AJ81" s="68">
        <f t="shared" si="26"/>
        <v>-0.28319359087621854</v>
      </c>
      <c r="AK81" s="68">
        <f t="shared" si="27"/>
        <v>-3.1137790513372517E-2</v>
      </c>
      <c r="AL81" s="68">
        <f t="shared" si="28"/>
        <v>-3.1103598961711585</v>
      </c>
      <c r="AM81" s="68">
        <f t="shared" si="29"/>
        <v>-64.030126757475998</v>
      </c>
      <c r="AN81" s="68">
        <f t="shared" ref="AN81:AT90" si="50">$AU81+$AB$7*SIN(AO81)</f>
        <v>3.9221334795225187</v>
      </c>
      <c r="AO81" s="68">
        <f t="shared" si="50"/>
        <v>3.9952757879991241</v>
      </c>
      <c r="AP81" s="68">
        <f t="shared" si="50"/>
        <v>3.8898363657332422</v>
      </c>
      <c r="AQ81" s="68">
        <f t="shared" si="50"/>
        <v>4.0460606947632058</v>
      </c>
      <c r="AR81" s="68">
        <f t="shared" si="50"/>
        <v>3.8224007074618447</v>
      </c>
      <c r="AS81" s="68">
        <f t="shared" si="50"/>
        <v>4.1646934872197816</v>
      </c>
      <c r="AT81" s="68">
        <f t="shared" si="50"/>
        <v>3.6772958776635325</v>
      </c>
      <c r="AU81" s="68">
        <f t="shared" si="31"/>
        <v>4.6736700366950643</v>
      </c>
      <c r="AW81" s="68">
        <v>39000</v>
      </c>
      <c r="AX81" s="68">
        <f t="shared" si="38"/>
        <v>1.2926578609124093E-2</v>
      </c>
      <c r="AY81" s="68">
        <f t="shared" si="39"/>
        <v>-3.3763478828718302E-2</v>
      </c>
      <c r="AZ81" s="68">
        <f t="shared" si="40"/>
        <v>4.6690057437842394E-2</v>
      </c>
      <c r="BA81" s="68">
        <f t="shared" si="41"/>
        <v>7.8758964225026484E-2</v>
      </c>
      <c r="BB81" s="68">
        <f t="shared" si="42"/>
        <v>7.4220839119260654E-2</v>
      </c>
      <c r="BC81" s="68">
        <f t="shared" si="43"/>
        <v>-2.7489483558007999</v>
      </c>
      <c r="BD81" s="68">
        <f t="shared" si="44"/>
        <v>-5.0280592913705151</v>
      </c>
      <c r="BE81" s="68">
        <f t="shared" si="48"/>
        <v>5.9059444592133916</v>
      </c>
      <c r="BF81" s="68">
        <f t="shared" si="48"/>
        <v>5.9482456575483269</v>
      </c>
      <c r="BG81" s="68">
        <f t="shared" si="48"/>
        <v>5.9928339854592476</v>
      </c>
      <c r="BH81" s="68">
        <f t="shared" si="46"/>
        <v>6.0391999957910132</v>
      </c>
      <c r="BI81" s="68">
        <f t="shared" si="46"/>
        <v>6.086854496225274</v>
      </c>
      <c r="BJ81" s="68">
        <f t="shared" si="46"/>
        <v>6.1353677101086319</v>
      </c>
      <c r="BK81" s="68">
        <f t="shared" si="46"/>
        <v>6.1843980911265781</v>
      </c>
      <c r="BL81" s="68">
        <f t="shared" si="45"/>
        <v>6.2337104304793449</v>
      </c>
    </row>
    <row r="82" spans="1:64" s="68" customFormat="1" ht="12.95" customHeight="1" x14ac:dyDescent="0.2">
      <c r="A82" s="51" t="s">
        <v>172</v>
      </c>
      <c r="B82" s="98"/>
      <c r="C82" s="69">
        <v>33391.343999999997</v>
      </c>
      <c r="D82" s="69"/>
      <c r="E82" s="68">
        <f t="shared" si="11"/>
        <v>1002.0142663839388</v>
      </c>
      <c r="F82" s="51">
        <f t="shared" si="12"/>
        <v>1002</v>
      </c>
      <c r="G82" s="69">
        <f t="shared" si="13"/>
        <v>4.6263999975053594E-3</v>
      </c>
      <c r="H82" s="68">
        <f t="shared" si="49"/>
        <v>4.6263999975053594E-3</v>
      </c>
      <c r="Q82" s="82">
        <f t="shared" si="15"/>
        <v>18372.843999999997</v>
      </c>
      <c r="R82" s="68">
        <f t="shared" si="16"/>
        <v>2.140357693691759E-5</v>
      </c>
      <c r="S82" s="74">
        <v>0.2</v>
      </c>
      <c r="Z82" s="68">
        <f t="shared" si="17"/>
        <v>1002</v>
      </c>
      <c r="AA82" s="68">
        <f t="shared" si="18"/>
        <v>2.1722487046715727E-3</v>
      </c>
      <c r="AB82" s="68">
        <f t="shared" si="19"/>
        <v>2.9782036806869583E-2</v>
      </c>
      <c r="AC82" s="68">
        <f t="shared" si="20"/>
        <v>4.6263999975053594E-3</v>
      </c>
      <c r="AD82" s="68">
        <f t="shared" si="21"/>
        <v>2.4541512928337866E-3</v>
      </c>
      <c r="AE82" s="68">
        <f t="shared" si="22"/>
        <v>1.2045717136235493E-6</v>
      </c>
      <c r="AF82" s="68">
        <f t="shared" si="23"/>
        <v>4.6263999975053594E-3</v>
      </c>
      <c r="AG82" s="74"/>
      <c r="AH82" s="68">
        <f t="shared" si="24"/>
        <v>-2.5155636809364224E-2</v>
      </c>
      <c r="AI82" s="68">
        <f t="shared" si="25"/>
        <v>3.3681529071445393E-3</v>
      </c>
      <c r="AJ82" s="68">
        <f t="shared" si="26"/>
        <v>-0.28309088704711716</v>
      </c>
      <c r="AK82" s="68">
        <f t="shared" si="27"/>
        <v>-3.124451602082548E-2</v>
      </c>
      <c r="AL82" s="68">
        <f t="shared" si="28"/>
        <v>-3.1102528101605906</v>
      </c>
      <c r="AM82" s="68">
        <f t="shared" si="29"/>
        <v>-63.811304743971817</v>
      </c>
      <c r="AN82" s="68">
        <f t="shared" si="50"/>
        <v>3.9245452883822387</v>
      </c>
      <c r="AO82" s="68">
        <f t="shared" si="50"/>
        <v>3.9965979152232416</v>
      </c>
      <c r="AP82" s="68">
        <f t="shared" si="50"/>
        <v>3.8925155447758892</v>
      </c>
      <c r="AQ82" s="68">
        <f t="shared" si="50"/>
        <v>4.0470321939631564</v>
      </c>
      <c r="AR82" s="68">
        <f t="shared" si="50"/>
        <v>3.8253805427389036</v>
      </c>
      <c r="AS82" s="68">
        <f t="shared" si="50"/>
        <v>4.1652671774405663</v>
      </c>
      <c r="AT82" s="68">
        <f t="shared" si="50"/>
        <v>3.6804522905035615</v>
      </c>
      <c r="AU82" s="68">
        <f t="shared" si="31"/>
        <v>4.6769476046214988</v>
      </c>
      <c r="AW82" s="68">
        <v>40000</v>
      </c>
      <c r="AX82" s="68">
        <f t="shared" si="38"/>
        <v>1.0852936724736278E-2</v>
      </c>
      <c r="AY82" s="68">
        <f t="shared" si="39"/>
        <v>-3.5780755721004989E-2</v>
      </c>
      <c r="AZ82" s="68">
        <f t="shared" si="40"/>
        <v>4.6633692445741268E-2</v>
      </c>
      <c r="BA82" s="68">
        <f t="shared" si="41"/>
        <v>1.1196047584341158</v>
      </c>
      <c r="BB82" s="68">
        <f t="shared" si="42"/>
        <v>0.98043921193424688</v>
      </c>
      <c r="BC82" s="68">
        <f t="shared" si="43"/>
        <v>-1.4505567716603893</v>
      </c>
      <c r="BD82" s="68">
        <f t="shared" si="44"/>
        <v>-0.88645019648405643</v>
      </c>
      <c r="BE82" s="68">
        <f t="shared" si="48"/>
        <v>6.2159027689747557</v>
      </c>
      <c r="BF82" s="68">
        <f t="shared" si="48"/>
        <v>6.2242041759641324</v>
      </c>
      <c r="BG82" s="68">
        <f t="shared" si="48"/>
        <v>6.2325420937433718</v>
      </c>
      <c r="BH82" s="68">
        <f t="shared" si="46"/>
        <v>6.2409131380937621</v>
      </c>
      <c r="BI82" s="68">
        <f t="shared" si="46"/>
        <v>6.249314460731112</v>
      </c>
      <c r="BJ82" s="68">
        <f t="shared" si="46"/>
        <v>6.2577437679213137</v>
      </c>
      <c r="BK82" s="68">
        <f t="shared" si="46"/>
        <v>6.266199336747575</v>
      </c>
      <c r="BL82" s="68">
        <f t="shared" si="45"/>
        <v>6.2746800295597662</v>
      </c>
    </row>
    <row r="83" spans="1:64" s="68" customFormat="1" ht="12.95" customHeight="1" x14ac:dyDescent="0.2">
      <c r="A83" s="51" t="s">
        <v>172</v>
      </c>
      <c r="B83" s="98"/>
      <c r="C83" s="69">
        <v>33410.476999999999</v>
      </c>
      <c r="D83" s="69"/>
      <c r="E83" s="68">
        <f t="shared" si="11"/>
        <v>1061.0145093787248</v>
      </c>
      <c r="F83" s="51">
        <f t="shared" si="12"/>
        <v>1061</v>
      </c>
      <c r="G83" s="69">
        <f t="shared" si="13"/>
        <v>4.7051999936229549E-3</v>
      </c>
      <c r="H83" s="68">
        <f t="shared" si="49"/>
        <v>4.7051999936229549E-3</v>
      </c>
      <c r="Q83" s="82">
        <f t="shared" si="15"/>
        <v>18391.976999999999</v>
      </c>
      <c r="R83" s="68">
        <f t="shared" si="16"/>
        <v>2.2138906979989455E-5</v>
      </c>
      <c r="S83" s="74">
        <v>0.2</v>
      </c>
      <c r="Z83" s="68">
        <f t="shared" si="17"/>
        <v>1061</v>
      </c>
      <c r="AA83" s="68">
        <f t="shared" si="18"/>
        <v>2.1719669785925828E-3</v>
      </c>
      <c r="AB83" s="68">
        <f t="shared" si="19"/>
        <v>2.9789766993900724E-2</v>
      </c>
      <c r="AC83" s="68">
        <f t="shared" si="20"/>
        <v>4.7051999936229549E-3</v>
      </c>
      <c r="AD83" s="68">
        <f t="shared" si="21"/>
        <v>2.5332330150303721E-3</v>
      </c>
      <c r="AE83" s="68">
        <f t="shared" si="22"/>
        <v>1.283453901687974E-6</v>
      </c>
      <c r="AF83" s="68">
        <f t="shared" si="23"/>
        <v>4.7051999936229549E-3</v>
      </c>
      <c r="AG83" s="74"/>
      <c r="AH83" s="68">
        <f t="shared" si="24"/>
        <v>-2.5084567000277769E-2</v>
      </c>
      <c r="AI83" s="68">
        <f t="shared" si="25"/>
        <v>3.3706233770391947E-3</v>
      </c>
      <c r="AJ83" s="68">
        <f t="shared" si="26"/>
        <v>-0.28301514710886433</v>
      </c>
      <c r="AK83" s="68">
        <f t="shared" si="27"/>
        <v>-3.132321939426249E-2</v>
      </c>
      <c r="AL83" s="68">
        <f t="shared" si="28"/>
        <v>-3.1101738407084589</v>
      </c>
      <c r="AM83" s="68">
        <f t="shared" si="29"/>
        <v>-63.650892260394777</v>
      </c>
      <c r="AN83" s="68">
        <f t="shared" si="50"/>
        <v>3.9263223175705901</v>
      </c>
      <c r="AO83" s="68">
        <f t="shared" si="50"/>
        <v>3.9975768433850303</v>
      </c>
      <c r="AP83" s="68">
        <f t="shared" si="50"/>
        <v>3.8944904343642417</v>
      </c>
      <c r="AQ83" s="68">
        <f t="shared" si="50"/>
        <v>4.0477510799444909</v>
      </c>
      <c r="AR83" s="68">
        <f t="shared" si="50"/>
        <v>3.8275796969339941</v>
      </c>
      <c r="AS83" s="68">
        <f t="shared" si="50"/>
        <v>4.165687677178588</v>
      </c>
      <c r="AT83" s="68">
        <f t="shared" si="50"/>
        <v>3.6827870034988646</v>
      </c>
      <c r="AU83" s="68">
        <f t="shared" si="31"/>
        <v>4.6793648109672432</v>
      </c>
      <c r="AW83" s="68">
        <v>41000</v>
      </c>
      <c r="AX83" s="68">
        <f t="shared" si="38"/>
        <v>4.0941827747445134E-3</v>
      </c>
      <c r="AY83" s="68">
        <f t="shared" si="39"/>
        <v>-3.7819034961671133E-2</v>
      </c>
      <c r="AZ83" s="68">
        <f t="shared" si="40"/>
        <v>4.1913217736415646E-2</v>
      </c>
      <c r="BA83" s="68">
        <f t="shared" si="41"/>
        <v>0.16621133255834486</v>
      </c>
      <c r="BB83" s="68">
        <f t="shared" si="42"/>
        <v>-0.78260664500494215</v>
      </c>
      <c r="BC83" s="68">
        <f t="shared" si="43"/>
        <v>2.5611056628154705</v>
      </c>
      <c r="BD83" s="68">
        <f t="shared" si="44"/>
        <v>3.3480874110352143</v>
      </c>
      <c r="BE83" s="68">
        <f t="shared" si="48"/>
        <v>6.536048699901607</v>
      </c>
      <c r="BF83" s="68">
        <f t="shared" si="48"/>
        <v>6.5060612320476281</v>
      </c>
      <c r="BG83" s="68">
        <f t="shared" si="48"/>
        <v>6.4753266703720467</v>
      </c>
      <c r="BH83" s="68">
        <f t="shared" si="46"/>
        <v>6.4440157639498503</v>
      </c>
      <c r="BI83" s="68">
        <f t="shared" si="46"/>
        <v>6.4122802865482846</v>
      </c>
      <c r="BJ83" s="68">
        <f t="shared" si="46"/>
        <v>6.3802472527407952</v>
      </c>
      <c r="BK83" s="68">
        <f t="shared" si="46"/>
        <v>6.3480148152887095</v>
      </c>
      <c r="BL83" s="68">
        <f t="shared" si="45"/>
        <v>6.3156496286401875</v>
      </c>
    </row>
    <row r="84" spans="1:64" s="68" customFormat="1" ht="12.95" customHeight="1" x14ac:dyDescent="0.2">
      <c r="A84" s="51" t="s">
        <v>172</v>
      </c>
      <c r="B84" s="98"/>
      <c r="C84" s="69">
        <v>33434.478000000003</v>
      </c>
      <c r="D84" s="69"/>
      <c r="E84" s="68">
        <f t="shared" si="11"/>
        <v>1135.026155859568</v>
      </c>
      <c r="F84" s="51">
        <f t="shared" si="12"/>
        <v>1135</v>
      </c>
      <c r="G84" s="69">
        <f t="shared" si="13"/>
        <v>8.4819999974570237E-3</v>
      </c>
      <c r="H84" s="68">
        <f t="shared" si="49"/>
        <v>8.4819999974570237E-3</v>
      </c>
      <c r="Q84" s="82">
        <f t="shared" si="15"/>
        <v>18415.978000000003</v>
      </c>
      <c r="R84" s="68">
        <f t="shared" si="16"/>
        <v>7.1944323956860945E-5</v>
      </c>
      <c r="S84" s="74">
        <v>0.2</v>
      </c>
      <c r="Z84" s="68">
        <f t="shared" si="17"/>
        <v>1135</v>
      </c>
      <c r="AA84" s="68">
        <f t="shared" si="18"/>
        <v>2.1715414495865198E-3</v>
      </c>
      <c r="AB84" s="68">
        <f t="shared" si="19"/>
        <v>3.3477397418214261E-2</v>
      </c>
      <c r="AC84" s="68">
        <f t="shared" si="20"/>
        <v>8.4819999974570237E-3</v>
      </c>
      <c r="AD84" s="68">
        <f t="shared" si="21"/>
        <v>6.3104585478705039E-3</v>
      </c>
      <c r="AE84" s="68">
        <f t="shared" si="22"/>
        <v>7.9643774168783814E-6</v>
      </c>
      <c r="AF84" s="68">
        <f t="shared" si="23"/>
        <v>8.4819999974570237E-3</v>
      </c>
      <c r="AG84" s="74"/>
      <c r="AH84" s="68">
        <f t="shared" si="24"/>
        <v>-2.4995397420757234E-2</v>
      </c>
      <c r="AI84" s="68">
        <f t="shared" si="25"/>
        <v>3.3737304770774523E-3</v>
      </c>
      <c r="AJ84" s="68">
        <f t="shared" si="26"/>
        <v>-0.28292015613464078</v>
      </c>
      <c r="AK84" s="68">
        <f t="shared" si="27"/>
        <v>-3.1421924159980151E-2</v>
      </c>
      <c r="AL84" s="68">
        <f t="shared" si="28"/>
        <v>-3.110074801966662</v>
      </c>
      <c r="AM84" s="68">
        <f t="shared" si="29"/>
        <v>-63.450848702390012</v>
      </c>
      <c r="AN84" s="68">
        <f t="shared" si="50"/>
        <v>3.9285491179706185</v>
      </c>
      <c r="AO84" s="68">
        <f t="shared" si="50"/>
        <v>3.9988093034735468</v>
      </c>
      <c r="AP84" s="68">
        <f t="shared" si="50"/>
        <v>3.8969661855851951</v>
      </c>
      <c r="AQ84" s="68">
        <f t="shared" si="50"/>
        <v>4.0486556676422616</v>
      </c>
      <c r="AR84" s="68">
        <f t="shared" si="50"/>
        <v>3.8303397574825944</v>
      </c>
      <c r="AS84" s="68">
        <f t="shared" si="50"/>
        <v>4.1662120205904172</v>
      </c>
      <c r="AT84" s="68">
        <f t="shared" si="50"/>
        <v>3.6857235193160993</v>
      </c>
      <c r="AU84" s="68">
        <f t="shared" si="31"/>
        <v>4.6823965612991945</v>
      </c>
      <c r="AW84" s="68">
        <v>42000</v>
      </c>
      <c r="AX84" s="68">
        <f t="shared" si="38"/>
        <v>-5.7376315090112151E-3</v>
      </c>
      <c r="AY84" s="68">
        <f t="shared" si="39"/>
        <v>-3.9878316550716719E-2</v>
      </c>
      <c r="AZ84" s="68">
        <f t="shared" si="40"/>
        <v>3.4140685041705504E-2</v>
      </c>
      <c r="BA84" s="68">
        <f t="shared" si="41"/>
        <v>4.0180756062118017E-2</v>
      </c>
      <c r="BB84" s="68">
        <f t="shared" si="42"/>
        <v>-0.5586417812584874</v>
      </c>
      <c r="BC84" s="68">
        <f t="shared" si="43"/>
        <v>2.867200477883916</v>
      </c>
      <c r="BD84" s="68">
        <f t="shared" si="44"/>
        <v>7.2430480536791109</v>
      </c>
      <c r="BE84" s="68">
        <f t="shared" si="48"/>
        <v>6.8198830935076025</v>
      </c>
      <c r="BF84" s="68">
        <f t="shared" si="48"/>
        <v>6.7663695385777087</v>
      </c>
      <c r="BG84" s="68">
        <f t="shared" si="48"/>
        <v>6.7066627410855348</v>
      </c>
      <c r="BH84" s="68">
        <f t="shared" si="46"/>
        <v>6.6418818438760958</v>
      </c>
      <c r="BI84" s="68">
        <f t="shared" si="46"/>
        <v>6.5733250384753514</v>
      </c>
      <c r="BJ84" s="68">
        <f t="shared" si="46"/>
        <v>6.5022649967354607</v>
      </c>
      <c r="BK84" s="68">
        <f t="shared" si="46"/>
        <v>6.4297759762019053</v>
      </c>
      <c r="BL84" s="68">
        <f t="shared" si="45"/>
        <v>6.3566192277206088</v>
      </c>
    </row>
    <row r="85" spans="1:64" s="68" customFormat="1" ht="12.95" customHeight="1" x14ac:dyDescent="0.2">
      <c r="A85" s="51" t="s">
        <v>172</v>
      </c>
      <c r="B85" s="98"/>
      <c r="C85" s="69">
        <v>33437.4</v>
      </c>
      <c r="D85" s="69"/>
      <c r="E85" s="68">
        <f t="shared" ref="E85:E148" si="51">+(C85-C$7)/C$8</f>
        <v>1144.0366983793333</v>
      </c>
      <c r="F85" s="51">
        <f t="shared" ref="F85:F148" si="52">ROUND(2*E85,0)/2</f>
        <v>1144</v>
      </c>
      <c r="G85" s="69">
        <f t="shared" ref="G85:G148" si="53">+C85-(C$7+F85*C$8)</f>
        <v>1.1900799996510614E-2</v>
      </c>
      <c r="H85" s="68">
        <f t="shared" si="49"/>
        <v>1.1900799996510614E-2</v>
      </c>
      <c r="Q85" s="82">
        <f t="shared" ref="Q85:Q148" si="54">+C85-15018.5</f>
        <v>18418.900000000001</v>
      </c>
      <c r="R85" s="68">
        <f t="shared" ref="R85:R148" si="55">+(P85-G85)^2</f>
        <v>1.4162904055694701E-4</v>
      </c>
      <c r="S85" s="74">
        <v>0.2</v>
      </c>
      <c r="Z85" s="68">
        <f t="shared" ref="Z85:Z148" si="56">F85</f>
        <v>1144</v>
      </c>
      <c r="AA85" s="68">
        <f t="shared" ref="AA85:AA148" si="57">AB$3+AB$4*Z85+AB$5*Z85^2+AH85</f>
        <v>2.171484182962799E-3</v>
      </c>
      <c r="AB85" s="68">
        <f t="shared" ref="AB85:AB148" si="58">IF(S85&lt;&gt;0,G85-AH85, -9999)</f>
        <v>3.6885350137126079E-2</v>
      </c>
      <c r="AC85" s="68">
        <f t="shared" ref="AC85:AC148" si="59">+G85-P85</f>
        <v>1.1900799996510614E-2</v>
      </c>
      <c r="AD85" s="68">
        <f t="shared" ref="AD85:AD148" si="60">IF(S85&lt;&gt;0,G85-AA85, -9999)</f>
        <v>9.7293158135478147E-3</v>
      </c>
      <c r="AE85" s="68">
        <f t="shared" ref="AE85:AE148" si="61">+(G85-AA85)^2*S85</f>
        <v>1.8931917239950316E-5</v>
      </c>
      <c r="AF85" s="68">
        <f t="shared" ref="AF85:AF148" si="62">IF(S85&lt;&gt;0,G85-P85, -9999)</f>
        <v>1.1900799996510614E-2</v>
      </c>
      <c r="AG85" s="74"/>
      <c r="AH85" s="68">
        <f t="shared" ref="AH85:AH148" si="63">$AB$6*($AB$11/AI85*AJ85+$AB$12)</f>
        <v>-2.4984550140615465E-2</v>
      </c>
      <c r="AI85" s="68">
        <f t="shared" ref="AI85:AI148" si="64">1+$AB$7*COS(AL85)</f>
        <v>3.3741090161967247E-3</v>
      </c>
      <c r="AJ85" s="68">
        <f t="shared" ref="AJ85:AJ148" si="65">SIN(AL85+RADIANS($AB$9))</f>
        <v>-0.28290860354395825</v>
      </c>
      <c r="AK85" s="68">
        <f t="shared" ref="AK85:AK148" si="66">$AB$7*SIN(AL85)</f>
        <v>-3.1433928196022497E-2</v>
      </c>
      <c r="AL85" s="68">
        <f t="shared" ref="AL85:AL148" si="67">2*ATAN(AM85)</f>
        <v>-3.110062757292857</v>
      </c>
      <c r="AM85" s="68">
        <f t="shared" ref="AM85:AM148" si="68">SQRT((1+$AB$7)/(1-$AB$7))*TAN(AN85/2)</f>
        <v>-63.426605953945987</v>
      </c>
      <c r="AN85" s="68">
        <f t="shared" si="50"/>
        <v>3.9288197920635191</v>
      </c>
      <c r="AO85" s="68">
        <f t="shared" si="50"/>
        <v>3.9989595513564882</v>
      </c>
      <c r="AP85" s="68">
        <f t="shared" si="50"/>
        <v>3.8972671960373333</v>
      </c>
      <c r="AQ85" s="68">
        <f t="shared" si="50"/>
        <v>4.0487659101595312</v>
      </c>
      <c r="AR85" s="68">
        <f t="shared" si="50"/>
        <v>3.8306755754873532</v>
      </c>
      <c r="AS85" s="68">
        <f t="shared" si="50"/>
        <v>4.1662755623236176</v>
      </c>
      <c r="AT85" s="68">
        <f t="shared" si="50"/>
        <v>3.6860812879516516</v>
      </c>
      <c r="AU85" s="68">
        <f t="shared" ref="AU85:AU148" si="69">RADIANS($AB$9)+$AB$18*(F85-AB$15)</f>
        <v>4.682765287690918</v>
      </c>
      <c r="AW85" s="68">
        <v>43000</v>
      </c>
      <c r="AX85" s="68">
        <f t="shared" si="38"/>
        <v>-1.5860054012170985E-2</v>
      </c>
      <c r="AY85" s="68">
        <f t="shared" si="39"/>
        <v>-4.1958600488141762E-2</v>
      </c>
      <c r="AZ85" s="68">
        <f t="shared" si="40"/>
        <v>2.6098546475970777E-2</v>
      </c>
      <c r="BA85" s="68">
        <f t="shared" si="41"/>
        <v>2.0776876193634886E-2</v>
      </c>
      <c r="BB85" s="68">
        <f t="shared" si="42"/>
        <v>-0.48652936872231184</v>
      </c>
      <c r="BC85" s="68">
        <f t="shared" si="43"/>
        <v>2.9518349604968135</v>
      </c>
      <c r="BD85" s="68">
        <f t="shared" si="44"/>
        <v>10.508111858146474</v>
      </c>
      <c r="BE85" s="68">
        <f t="shared" si="48"/>
        <v>7.0423682430051722</v>
      </c>
      <c r="BF85" s="68">
        <f t="shared" si="48"/>
        <v>6.986357646578246</v>
      </c>
      <c r="BG85" s="68">
        <f t="shared" si="48"/>
        <v>6.9148245157208512</v>
      </c>
      <c r="BH85" s="68">
        <f t="shared" si="46"/>
        <v>6.8285487627654469</v>
      </c>
      <c r="BI85" s="68">
        <f t="shared" si="46"/>
        <v>6.7301207687569953</v>
      </c>
      <c r="BJ85" s="68">
        <f t="shared" si="46"/>
        <v>6.6231904101343195</v>
      </c>
      <c r="BK85" s="68">
        <f t="shared" si="46"/>
        <v>6.5114143600989101</v>
      </c>
      <c r="BL85" s="68">
        <f t="shared" si="45"/>
        <v>6.3975888268010301</v>
      </c>
    </row>
    <row r="86" spans="1:64" s="68" customFormat="1" ht="12.95" customHeight="1" x14ac:dyDescent="0.2">
      <c r="A86" s="51" t="s">
        <v>176</v>
      </c>
      <c r="B86" s="98"/>
      <c r="C86" s="69">
        <v>33744.491999999998</v>
      </c>
      <c r="D86" s="69"/>
      <c r="E86" s="68">
        <f t="shared" si="51"/>
        <v>2091.0132635679161</v>
      </c>
      <c r="F86" s="51">
        <f t="shared" si="52"/>
        <v>2091</v>
      </c>
      <c r="G86" s="69">
        <f t="shared" si="53"/>
        <v>4.3011999950977042E-3</v>
      </c>
      <c r="H86" s="68">
        <f t="shared" si="49"/>
        <v>4.3011999950977042E-3</v>
      </c>
      <c r="Q86" s="82">
        <f t="shared" si="54"/>
        <v>18725.991999999998</v>
      </c>
      <c r="R86" s="68">
        <f t="shared" si="55"/>
        <v>1.8500321397828492E-5</v>
      </c>
      <c r="S86" s="74">
        <v>0.2</v>
      </c>
      <c r="Z86" s="68">
        <f t="shared" si="56"/>
        <v>2091</v>
      </c>
      <c r="AA86" s="68">
        <f t="shared" si="57"/>
        <v>2.1584996831265739E-3</v>
      </c>
      <c r="AB86" s="68">
        <f t="shared" si="58"/>
        <v>2.8141826943526904E-2</v>
      </c>
      <c r="AC86" s="68">
        <f t="shared" si="59"/>
        <v>4.3011999950977042E-3</v>
      </c>
      <c r="AD86" s="68">
        <f t="shared" si="60"/>
        <v>2.1427003119711303E-3</v>
      </c>
      <c r="AE86" s="68">
        <f t="shared" si="61"/>
        <v>9.1823292538423591E-7</v>
      </c>
      <c r="AF86" s="68">
        <f t="shared" si="62"/>
        <v>4.3011999950977042E-3</v>
      </c>
      <c r="AG86" s="74"/>
      <c r="AH86" s="68">
        <f t="shared" si="63"/>
        <v>-2.38406269484292E-2</v>
      </c>
      <c r="AI86" s="68">
        <f t="shared" si="64"/>
        <v>3.4147271667410717E-3</v>
      </c>
      <c r="AJ86" s="68">
        <f t="shared" si="65"/>
        <v>-0.28169338896614271</v>
      </c>
      <c r="AK86" s="68">
        <f t="shared" si="66"/>
        <v>-3.2696366662849169E-2</v>
      </c>
      <c r="AL86" s="68">
        <f t="shared" si="67"/>
        <v>-3.1087960191559931</v>
      </c>
      <c r="AM86" s="68">
        <f t="shared" si="68"/>
        <v>-60.976400824025973</v>
      </c>
      <c r="AN86" s="68">
        <f t="shared" si="50"/>
        <v>3.9571161238301356</v>
      </c>
      <c r="AO86" s="68">
        <f t="shared" si="50"/>
        <v>4.015206428004868</v>
      </c>
      <c r="AP86" s="68">
        <f t="shared" si="50"/>
        <v>3.9288159946419778</v>
      </c>
      <c r="AQ86" s="68">
        <f t="shared" si="50"/>
        <v>4.0606596236611177</v>
      </c>
      <c r="AR86" s="68">
        <f t="shared" si="50"/>
        <v>3.8661603305747754</v>
      </c>
      <c r="AS86" s="68">
        <f t="shared" si="50"/>
        <v>4.1727078213625601</v>
      </c>
      <c r="AT86" s="68">
        <f t="shared" si="50"/>
        <v>3.7244839761778863</v>
      </c>
      <c r="AU86" s="68">
        <f t="shared" si="69"/>
        <v>4.7215634980200774</v>
      </c>
      <c r="AW86" s="68">
        <v>44000</v>
      </c>
      <c r="AX86" s="68">
        <f t="shared" si="38"/>
        <v>-2.4702616454155914E-2</v>
      </c>
      <c r="AY86" s="68">
        <f t="shared" si="39"/>
        <v>-4.4059886773946268E-2</v>
      </c>
      <c r="AZ86" s="68">
        <f t="shared" si="40"/>
        <v>1.9357270319790353E-2</v>
      </c>
      <c r="BA86" s="68">
        <f t="shared" si="41"/>
        <v>1.4451382894664633E-2</v>
      </c>
      <c r="BB86" s="68">
        <f t="shared" si="42"/>
        <v>-0.45365247717506035</v>
      </c>
      <c r="BC86" s="68">
        <f t="shared" si="43"/>
        <v>2.9890882358873059</v>
      </c>
      <c r="BD86" s="68">
        <f t="shared" si="44"/>
        <v>13.088946933203939</v>
      </c>
      <c r="BE86" s="68">
        <f t="shared" si="48"/>
        <v>7.2055467123878865</v>
      </c>
      <c r="BF86" s="68">
        <f t="shared" si="48"/>
        <v>7.1607774017283772</v>
      </c>
      <c r="BG86" s="68">
        <f t="shared" si="48"/>
        <v>7.0932095572425515</v>
      </c>
      <c r="BH86" s="68">
        <f t="shared" si="46"/>
        <v>6.9994090872826646</v>
      </c>
      <c r="BI86" s="68">
        <f t="shared" si="46"/>
        <v>6.880555123113326</v>
      </c>
      <c r="BJ86" s="68">
        <f t="shared" si="46"/>
        <v>6.7424316490196237</v>
      </c>
      <c r="BK86" s="68">
        <f t="shared" si="46"/>
        <v>6.5928617136448553</v>
      </c>
      <c r="BL86" s="68">
        <f t="shared" si="45"/>
        <v>6.4385584258814514</v>
      </c>
    </row>
    <row r="87" spans="1:64" s="68" customFormat="1" ht="12.95" customHeight="1" x14ac:dyDescent="0.2">
      <c r="A87" s="51" t="s">
        <v>176</v>
      </c>
      <c r="B87" s="98"/>
      <c r="C87" s="69">
        <v>33792.495000000003</v>
      </c>
      <c r="D87" s="69"/>
      <c r="E87" s="68">
        <f t="shared" si="51"/>
        <v>2239.039640219708</v>
      </c>
      <c r="F87" s="51">
        <f t="shared" si="52"/>
        <v>2239</v>
      </c>
      <c r="G87" s="69">
        <f t="shared" si="53"/>
        <v>1.285479999933159E-2</v>
      </c>
      <c r="H87" s="68">
        <f t="shared" si="49"/>
        <v>1.285479999933159E-2</v>
      </c>
      <c r="Q87" s="82">
        <f t="shared" si="54"/>
        <v>18773.995000000003</v>
      </c>
      <c r="R87" s="68">
        <f t="shared" si="55"/>
        <v>1.6524588302281544E-4</v>
      </c>
      <c r="S87" s="74">
        <v>0.2</v>
      </c>
      <c r="Z87" s="68">
        <f t="shared" si="56"/>
        <v>2239</v>
      </c>
      <c r="AA87" s="68">
        <f t="shared" si="57"/>
        <v>2.155177808493676E-3</v>
      </c>
      <c r="AB87" s="68">
        <f t="shared" si="58"/>
        <v>3.6516241998493806E-2</v>
      </c>
      <c r="AC87" s="68">
        <f t="shared" si="59"/>
        <v>1.285479999933159E-2</v>
      </c>
      <c r="AD87" s="68">
        <f t="shared" si="60"/>
        <v>1.0699622190837914E-2</v>
      </c>
      <c r="AE87" s="68">
        <f t="shared" si="61"/>
        <v>2.2896383005334227E-5</v>
      </c>
      <c r="AF87" s="68">
        <f t="shared" si="62"/>
        <v>1.285479999933159E-2</v>
      </c>
      <c r="AG87" s="74"/>
      <c r="AH87" s="68">
        <f t="shared" si="63"/>
        <v>-2.3661441999162217E-2</v>
      </c>
      <c r="AI87" s="68">
        <f t="shared" si="64"/>
        <v>3.4212165237881287E-3</v>
      </c>
      <c r="AJ87" s="68">
        <f t="shared" si="65"/>
        <v>-0.28150351995504608</v>
      </c>
      <c r="AK87" s="68">
        <f t="shared" si="66"/>
        <v>-3.2893566941973991E-2</v>
      </c>
      <c r="AL87" s="68">
        <f t="shared" si="67"/>
        <v>-3.1085981425408122</v>
      </c>
      <c r="AM87" s="68">
        <f t="shared" si="68"/>
        <v>-60.6106438162562</v>
      </c>
      <c r="AN87" s="68">
        <f t="shared" si="50"/>
        <v>3.9615056023555937</v>
      </c>
      <c r="AO87" s="68">
        <f t="shared" si="50"/>
        <v>4.0178253189893463</v>
      </c>
      <c r="AP87" s="68">
        <f t="shared" si="50"/>
        <v>3.9337225132531382</v>
      </c>
      <c r="AQ87" s="68">
        <f t="shared" si="50"/>
        <v>4.0625749772177597</v>
      </c>
      <c r="AR87" s="68">
        <f t="shared" si="50"/>
        <v>3.8717299107597527</v>
      </c>
      <c r="AS87" s="68">
        <f t="shared" si="50"/>
        <v>4.1736725651374558</v>
      </c>
      <c r="AT87" s="68">
        <f t="shared" si="50"/>
        <v>3.7306212745634566</v>
      </c>
      <c r="AU87" s="68">
        <f t="shared" si="69"/>
        <v>4.7276269986839798</v>
      </c>
      <c r="AW87" s="68">
        <v>45000</v>
      </c>
      <c r="AX87" s="68">
        <f t="shared" si="38"/>
        <v>-3.2089052649156222E-2</v>
      </c>
      <c r="AY87" s="68">
        <f t="shared" si="39"/>
        <v>-4.618217540813023E-2</v>
      </c>
      <c r="AZ87" s="68">
        <f t="shared" si="40"/>
        <v>1.409312275897401E-2</v>
      </c>
      <c r="BA87" s="68">
        <f t="shared" si="41"/>
        <v>1.1574918874716178E-2</v>
      </c>
      <c r="BB87" s="68">
        <f t="shared" si="42"/>
        <v>-0.43543672365335045</v>
      </c>
      <c r="BC87" s="68">
        <f t="shared" si="43"/>
        <v>3.0094244488270889</v>
      </c>
      <c r="BD87" s="68">
        <f t="shared" si="44"/>
        <v>15.11019802288703</v>
      </c>
      <c r="BE87" s="68">
        <f t="shared" si="48"/>
        <v>7.324833633127672</v>
      </c>
      <c r="BF87" s="68">
        <f t="shared" si="48"/>
        <v>7.2949061824786101</v>
      </c>
      <c r="BG87" s="68">
        <f t="shared" si="48"/>
        <v>7.2406450010004004</v>
      </c>
      <c r="BH87" s="68">
        <f t="shared" si="46"/>
        <v>7.151613091518298</v>
      </c>
      <c r="BI87" s="68">
        <f t="shared" si="46"/>
        <v>7.0228296908255983</v>
      </c>
      <c r="BJ87" s="68">
        <f t="shared" si="46"/>
        <v>6.8594194767715546</v>
      </c>
      <c r="BK87" s="68">
        <f t="shared" si="46"/>
        <v>6.6740501041060067</v>
      </c>
      <c r="BL87" s="68">
        <f t="shared" si="45"/>
        <v>6.4795280249618727</v>
      </c>
    </row>
    <row r="88" spans="1:64" s="68" customFormat="1" ht="12.95" customHeight="1" x14ac:dyDescent="0.2">
      <c r="A88" s="51" t="s">
        <v>176</v>
      </c>
      <c r="B88" s="98"/>
      <c r="C88" s="69">
        <v>33799.453999999998</v>
      </c>
      <c r="D88" s="69"/>
      <c r="E88" s="68">
        <f t="shared" si="51"/>
        <v>2260.4990397388842</v>
      </c>
      <c r="F88" s="51">
        <f t="shared" si="52"/>
        <v>2260.5</v>
      </c>
      <c r="G88" s="69">
        <f t="shared" si="53"/>
        <v>-3.1140000646701083E-4</v>
      </c>
      <c r="H88" s="68">
        <f t="shared" si="49"/>
        <v>-3.1140000646701083E-4</v>
      </c>
      <c r="Q88" s="82">
        <f t="shared" si="54"/>
        <v>18780.953999999998</v>
      </c>
      <c r="R88" s="68">
        <f t="shared" si="55"/>
        <v>9.6969964027654384E-8</v>
      </c>
      <c r="S88" s="74">
        <v>0.2</v>
      </c>
      <c r="Z88" s="68">
        <f t="shared" si="56"/>
        <v>2260.5</v>
      </c>
      <c r="AA88" s="68">
        <f t="shared" si="57"/>
        <v>2.1546652412554532E-3</v>
      </c>
      <c r="AB88" s="68">
        <f t="shared" si="58"/>
        <v>2.3324003475395282E-2</v>
      </c>
      <c r="AC88" s="68">
        <f t="shared" si="59"/>
        <v>-3.1140000646701083E-4</v>
      </c>
      <c r="AD88" s="68">
        <f t="shared" si="60"/>
        <v>-2.466065247722464E-3</v>
      </c>
      <c r="AE88" s="68">
        <f t="shared" si="61"/>
        <v>1.2162955612048915E-6</v>
      </c>
      <c r="AF88" s="68">
        <f t="shared" si="62"/>
        <v>-3.1140000646701083E-4</v>
      </c>
      <c r="AG88" s="74"/>
      <c r="AH88" s="68">
        <f t="shared" si="63"/>
        <v>-2.3635403481862292E-2</v>
      </c>
      <c r="AI88" s="68">
        <f t="shared" si="64"/>
        <v>3.4221624305265097E-3</v>
      </c>
      <c r="AJ88" s="68">
        <f t="shared" si="65"/>
        <v>-0.28147593817186889</v>
      </c>
      <c r="AK88" s="68">
        <f t="shared" si="66"/>
        <v>-3.2922212660218962E-2</v>
      </c>
      <c r="AL88" s="68">
        <f t="shared" si="67"/>
        <v>-3.1085693984692822</v>
      </c>
      <c r="AM88" s="68">
        <f t="shared" si="68"/>
        <v>-60.557877577544801</v>
      </c>
      <c r="AN88" s="68">
        <f t="shared" si="50"/>
        <v>3.9621425358613016</v>
      </c>
      <c r="AO88" s="68">
        <f t="shared" si="50"/>
        <v>4.0182075907780295</v>
      </c>
      <c r="AP88" s="68">
        <f t="shared" si="50"/>
        <v>3.9344347054072863</v>
      </c>
      <c r="AQ88" s="68">
        <f t="shared" si="50"/>
        <v>4.0628545830195977</v>
      </c>
      <c r="AR88" s="68">
        <f t="shared" si="50"/>
        <v>3.8725394782809515</v>
      </c>
      <c r="AS88" s="68">
        <f t="shared" si="50"/>
        <v>4.1738119182327038</v>
      </c>
      <c r="AT88" s="68">
        <f t="shared" si="50"/>
        <v>3.7315158909243826</v>
      </c>
      <c r="AU88" s="68">
        <f t="shared" si="69"/>
        <v>4.7285078450642084</v>
      </c>
      <c r="AW88" s="68">
        <v>46000</v>
      </c>
      <c r="AX88" s="68">
        <f t="shared" si="38"/>
        <v>-3.8391708589660484E-2</v>
      </c>
      <c r="AY88" s="68">
        <f t="shared" si="39"/>
        <v>-4.8325466390693642E-2</v>
      </c>
      <c r="AZ88" s="68">
        <f t="shared" si="40"/>
        <v>9.9337578010331579E-3</v>
      </c>
      <c r="BA88" s="68">
        <f t="shared" si="41"/>
        <v>9.9622770238647629E-3</v>
      </c>
      <c r="BB88" s="68">
        <f t="shared" si="42"/>
        <v>-0.42378941522639896</v>
      </c>
      <c r="BC88" s="68">
        <f t="shared" si="43"/>
        <v>3.0223228711626038</v>
      </c>
      <c r="BD88" s="68">
        <f t="shared" si="44"/>
        <v>16.748823690988587</v>
      </c>
      <c r="BE88" s="68">
        <f t="shared" si="48"/>
        <v>7.4159364676607673</v>
      </c>
      <c r="BF88" s="68">
        <f t="shared" si="48"/>
        <v>7.3984421565711518</v>
      </c>
      <c r="BG88" s="68">
        <f t="shared" si="48"/>
        <v>7.3600569358304897</v>
      </c>
      <c r="BH88" s="68">
        <f t="shared" si="46"/>
        <v>7.284133600252825</v>
      </c>
      <c r="BI88" s="68">
        <f t="shared" si="46"/>
        <v>7.1555326493789346</v>
      </c>
      <c r="BJ88" s="68">
        <f t="shared" si="46"/>
        <v>6.9736146589104253</v>
      </c>
      <c r="BK88" s="68">
        <f t="shared" si="46"/>
        <v>6.7549120333594566</v>
      </c>
      <c r="BL88" s="68">
        <f t="shared" si="45"/>
        <v>6.520497624042294</v>
      </c>
    </row>
    <row r="89" spans="1:64" s="68" customFormat="1" ht="12.95" customHeight="1" x14ac:dyDescent="0.2">
      <c r="A89" s="51" t="s">
        <v>177</v>
      </c>
      <c r="B89" s="98"/>
      <c r="C89" s="69">
        <v>34120.345999999998</v>
      </c>
      <c r="D89" s="69"/>
      <c r="E89" s="68">
        <f t="shared" si="51"/>
        <v>3250.0305285321374</v>
      </c>
      <c r="F89" s="51">
        <f t="shared" si="52"/>
        <v>3250</v>
      </c>
      <c r="G89" s="69">
        <f t="shared" si="53"/>
        <v>9.899999997287523E-3</v>
      </c>
      <c r="H89" s="68">
        <f t="shared" si="49"/>
        <v>9.899999997287523E-3</v>
      </c>
      <c r="Q89" s="82">
        <f t="shared" si="54"/>
        <v>19101.845999999998</v>
      </c>
      <c r="R89" s="68">
        <f t="shared" si="55"/>
        <v>9.8009999946292953E-5</v>
      </c>
      <c r="S89" s="74">
        <v>0.2</v>
      </c>
      <c r="Z89" s="68">
        <f t="shared" si="56"/>
        <v>3250</v>
      </c>
      <c r="AA89" s="68">
        <f t="shared" si="57"/>
        <v>2.1226503331523011E-3</v>
      </c>
      <c r="AB89" s="68">
        <f t="shared" si="58"/>
        <v>3.2334945819524792E-2</v>
      </c>
      <c r="AC89" s="68">
        <f t="shared" si="59"/>
        <v>9.899999997287523E-3</v>
      </c>
      <c r="AD89" s="68">
        <f t="shared" si="60"/>
        <v>7.7773496641352219E-3</v>
      </c>
      <c r="AE89" s="68">
        <f t="shared" si="61"/>
        <v>1.209743355964485E-5</v>
      </c>
      <c r="AF89" s="68">
        <f t="shared" si="62"/>
        <v>9.899999997287523E-3</v>
      </c>
      <c r="AG89" s="74"/>
      <c r="AH89" s="68">
        <f t="shared" si="63"/>
        <v>-2.2434945822237269E-2</v>
      </c>
      <c r="AI89" s="68">
        <f t="shared" si="64"/>
        <v>3.466580828454302E-3</v>
      </c>
      <c r="AJ89" s="68">
        <f t="shared" si="65"/>
        <v>-0.28020645939998162</v>
      </c>
      <c r="AK89" s="68">
        <f t="shared" si="66"/>
        <v>-3.4240369381196283E-2</v>
      </c>
      <c r="AL89" s="68">
        <f t="shared" si="67"/>
        <v>-3.1072466860272794</v>
      </c>
      <c r="AM89" s="68">
        <f t="shared" si="68"/>
        <v>-58.225274478386488</v>
      </c>
      <c r="AN89" s="68">
        <f t="shared" si="50"/>
        <v>3.991260846053184</v>
      </c>
      <c r="AO89" s="68">
        <f t="shared" si="50"/>
        <v>4.0363092081672232</v>
      </c>
      <c r="AP89" s="68">
        <f t="shared" si="50"/>
        <v>3.9670430695351184</v>
      </c>
      <c r="AQ89" s="68">
        <f t="shared" si="50"/>
        <v>4.0761218857563968</v>
      </c>
      <c r="AR89" s="68">
        <f t="shared" si="50"/>
        <v>3.9099092658704757</v>
      </c>
      <c r="AS89" s="68">
        <f t="shared" si="50"/>
        <v>4.1800419187434459</v>
      </c>
      <c r="AT89" s="68">
        <f t="shared" si="50"/>
        <v>3.773525809233806</v>
      </c>
      <c r="AU89" s="68">
        <f t="shared" si="69"/>
        <v>4.7690472633542855</v>
      </c>
      <c r="AW89" s="68">
        <v>47000</v>
      </c>
      <c r="AX89" s="68">
        <f t="shared" si="38"/>
        <v>-4.399877245930861E-2</v>
      </c>
      <c r="AY89" s="68">
        <f t="shared" si="39"/>
        <v>-5.0489759721636496E-2</v>
      </c>
      <c r="AZ89" s="68">
        <f t="shared" si="40"/>
        <v>6.4909872623278844E-3</v>
      </c>
      <c r="BA89" s="68">
        <f t="shared" si="41"/>
        <v>8.9126751938738424E-3</v>
      </c>
      <c r="BB89" s="68">
        <f t="shared" si="42"/>
        <v>-0.41543873161162004</v>
      </c>
      <c r="BC89" s="68">
        <f t="shared" si="43"/>
        <v>3.0315227256596482</v>
      </c>
      <c r="BD89" s="68">
        <f t="shared" si="44"/>
        <v>18.15191849598564</v>
      </c>
      <c r="BE89" s="68">
        <f t="shared" si="48"/>
        <v>7.4899790715858119</v>
      </c>
      <c r="BF89" s="68">
        <f t="shared" si="48"/>
        <v>7.4808554033845844</v>
      </c>
      <c r="BG89" s="68">
        <f t="shared" si="48"/>
        <v>7.456509097315557</v>
      </c>
      <c r="BH89" s="68">
        <f t="shared" si="46"/>
        <v>7.3975380735865359</v>
      </c>
      <c r="BI89" s="68">
        <f t="shared" si="46"/>
        <v>7.2776813241042584</v>
      </c>
      <c r="BJ89" s="68">
        <f t="shared" si="46"/>
        <v>7.0845147445859533</v>
      </c>
      <c r="BK89" s="68">
        <f t="shared" si="46"/>
        <v>6.8353805511734187</v>
      </c>
      <c r="BL89" s="68">
        <f t="shared" si="45"/>
        <v>6.5614672231227154</v>
      </c>
    </row>
    <row r="90" spans="1:64" s="68" customFormat="1" ht="12.95" customHeight="1" x14ac:dyDescent="0.2">
      <c r="A90" s="51" t="s">
        <v>177</v>
      </c>
      <c r="B90" s="98"/>
      <c r="C90" s="69">
        <v>34123.423999999999</v>
      </c>
      <c r="D90" s="69"/>
      <c r="E90" s="68">
        <f t="shared" si="51"/>
        <v>3259.5221267100505</v>
      </c>
      <c r="F90" s="51">
        <f t="shared" si="52"/>
        <v>3259.5</v>
      </c>
      <c r="G90" s="69">
        <f t="shared" si="53"/>
        <v>7.175399994594045E-3</v>
      </c>
      <c r="H90" s="68">
        <f t="shared" si="49"/>
        <v>7.175399994594045E-3</v>
      </c>
      <c r="Q90" s="82">
        <f t="shared" si="54"/>
        <v>19104.923999999999</v>
      </c>
      <c r="R90" s="68">
        <f t="shared" si="55"/>
        <v>5.1486365082420222E-5</v>
      </c>
      <c r="S90" s="74">
        <v>0.2</v>
      </c>
      <c r="Z90" s="68">
        <f t="shared" si="56"/>
        <v>3259.5</v>
      </c>
      <c r="AA90" s="68">
        <f t="shared" si="57"/>
        <v>2.1222618022923613E-3</v>
      </c>
      <c r="AB90" s="68">
        <f t="shared" si="58"/>
        <v>2.959880195320673E-2</v>
      </c>
      <c r="AC90" s="68">
        <f t="shared" si="59"/>
        <v>7.175399994594045E-3</v>
      </c>
      <c r="AD90" s="68">
        <f t="shared" si="60"/>
        <v>5.0531381923016837E-3</v>
      </c>
      <c r="AE90" s="68">
        <f t="shared" si="61"/>
        <v>5.1068411180995859E-6</v>
      </c>
      <c r="AF90" s="68">
        <f t="shared" si="62"/>
        <v>7.175399994594045E-3</v>
      </c>
      <c r="AG90" s="74"/>
      <c r="AH90" s="68">
        <f t="shared" si="63"/>
        <v>-2.2423401958612685E-2</v>
      </c>
      <c r="AI90" s="68">
        <f t="shared" si="64"/>
        <v>3.4670157494900433E-3</v>
      </c>
      <c r="AJ90" s="68">
        <f t="shared" si="65"/>
        <v>-0.28019426847933537</v>
      </c>
      <c r="AK90" s="68">
        <f t="shared" si="66"/>
        <v>-3.4253025003132535E-2</v>
      </c>
      <c r="AL90" s="68">
        <f t="shared" si="67"/>
        <v>-3.1072339863782217</v>
      </c>
      <c r="AM90" s="68">
        <f t="shared" si="68"/>
        <v>-58.203749022404089</v>
      </c>
      <c r="AN90" s="68">
        <f t="shared" si="50"/>
        <v>3.991538593158698</v>
      </c>
      <c r="AO90" s="68">
        <f t="shared" si="50"/>
        <v>4.0364878739460535</v>
      </c>
      <c r="AP90" s="68">
        <f t="shared" si="50"/>
        <v>3.9673544536977268</v>
      </c>
      <c r="AQ90" s="68">
        <f t="shared" si="50"/>
        <v>4.0762532540125651</v>
      </c>
      <c r="AR90" s="68">
        <f t="shared" si="50"/>
        <v>3.9102689361306568</v>
      </c>
      <c r="AS90" s="68">
        <f t="shared" si="50"/>
        <v>4.1801002918483681</v>
      </c>
      <c r="AT90" s="68">
        <f t="shared" si="50"/>
        <v>3.773937072626107</v>
      </c>
      <c r="AU90" s="68">
        <f t="shared" si="69"/>
        <v>4.7694364745455493</v>
      </c>
      <c r="AW90" s="68">
        <v>48000</v>
      </c>
      <c r="AX90" s="68">
        <f t="shared" si="38"/>
        <v>-4.9174563120749026E-2</v>
      </c>
      <c r="AY90" s="68">
        <f t="shared" si="39"/>
        <v>-5.267505540095882E-2</v>
      </c>
      <c r="AZ90" s="68">
        <f t="shared" si="40"/>
        <v>3.500492280209792E-3</v>
      </c>
      <c r="BA90" s="68">
        <f t="shared" si="41"/>
        <v>8.1538825024873862E-3</v>
      </c>
      <c r="BB90" s="68">
        <f t="shared" si="42"/>
        <v>-0.40891563117675522</v>
      </c>
      <c r="BC90" s="68">
        <f t="shared" si="43"/>
        <v>3.038682308972295</v>
      </c>
      <c r="BD90" s="68">
        <f t="shared" si="44"/>
        <v>19.417237460005744</v>
      </c>
      <c r="BE90" s="68">
        <f t="shared" si="48"/>
        <v>7.5536674733382574</v>
      </c>
      <c r="BF90" s="68">
        <f t="shared" si="48"/>
        <v>7.5494139537517961</v>
      </c>
      <c r="BG90" s="68">
        <f t="shared" si="48"/>
        <v>7.5354966035500413</v>
      </c>
      <c r="BH90" s="68">
        <f t="shared" si="46"/>
        <v>7.4935746046817355</v>
      </c>
      <c r="BI90" s="68">
        <f t="shared" si="46"/>
        <v>7.3887336577764859</v>
      </c>
      <c r="BJ90" s="68">
        <f t="shared" si="46"/>
        <v>7.1916601055260196</v>
      </c>
      <c r="BK90" s="68">
        <f t="shared" si="46"/>
        <v>6.9153893675680118</v>
      </c>
      <c r="BL90" s="68">
        <f t="shared" si="45"/>
        <v>6.6024368222031367</v>
      </c>
    </row>
    <row r="91" spans="1:64" s="68" customFormat="1" ht="12.95" customHeight="1" x14ac:dyDescent="0.2">
      <c r="A91" s="51" t="s">
        <v>177</v>
      </c>
      <c r="B91" s="98"/>
      <c r="C91" s="69">
        <v>34155.362999999998</v>
      </c>
      <c r="D91" s="69"/>
      <c r="E91" s="68">
        <f t="shared" si="51"/>
        <v>3358.0121053339062</v>
      </c>
      <c r="F91" s="51">
        <f t="shared" si="52"/>
        <v>3358</v>
      </c>
      <c r="G91" s="69">
        <f t="shared" si="53"/>
        <v>3.9255999945453368E-3</v>
      </c>
      <c r="H91" s="68">
        <f t="shared" si="49"/>
        <v>3.9255999945453368E-3</v>
      </c>
      <c r="Q91" s="82">
        <f t="shared" si="54"/>
        <v>19136.862999999998</v>
      </c>
      <c r="R91" s="68">
        <f t="shared" si="55"/>
        <v>1.541033531717435E-5</v>
      </c>
      <c r="S91" s="74">
        <v>0.2</v>
      </c>
      <c r="Z91" s="68">
        <f t="shared" si="56"/>
        <v>3358</v>
      </c>
      <c r="AA91" s="68">
        <f t="shared" si="57"/>
        <v>2.1181412955305692E-3</v>
      </c>
      <c r="AB91" s="68">
        <f t="shared" si="58"/>
        <v>2.6229290658247188E-2</v>
      </c>
      <c r="AC91" s="68">
        <f t="shared" si="59"/>
        <v>3.9255999945453368E-3</v>
      </c>
      <c r="AD91" s="68">
        <f t="shared" si="60"/>
        <v>1.8074586990147676E-3</v>
      </c>
      <c r="AE91" s="68">
        <f t="shared" si="61"/>
        <v>6.533813897288313E-7</v>
      </c>
      <c r="AF91" s="68">
        <f t="shared" si="62"/>
        <v>3.9255999945453368E-3</v>
      </c>
      <c r="AG91" s="74"/>
      <c r="AH91" s="68">
        <f t="shared" si="63"/>
        <v>-2.2303690663701851E-2</v>
      </c>
      <c r="AI91" s="68">
        <f t="shared" si="64"/>
        <v>3.471534794785458E-3</v>
      </c>
      <c r="AJ91" s="68">
        <f t="shared" si="65"/>
        <v>-0.28006786162958125</v>
      </c>
      <c r="AK91" s="68">
        <f t="shared" si="66"/>
        <v>-3.4384247219214098E-2</v>
      </c>
      <c r="AL91" s="68">
        <f t="shared" si="67"/>
        <v>-3.107102307331469</v>
      </c>
      <c r="AM91" s="68">
        <f t="shared" si="68"/>
        <v>-57.98149189612375</v>
      </c>
      <c r="AN91" s="68">
        <f t="shared" ref="AN91:AT100" si="70">$AU91+$AB$7*SIN(AO91)</f>
        <v>3.9944164192663476</v>
      </c>
      <c r="AO91" s="68">
        <f t="shared" si="70"/>
        <v>4.038345878483292</v>
      </c>
      <c r="AP91" s="68">
        <f t="shared" si="70"/>
        <v>3.9705810410437525</v>
      </c>
      <c r="AQ91" s="68">
        <f t="shared" si="70"/>
        <v>4.0776200552934379</v>
      </c>
      <c r="AR91" s="68">
        <f t="shared" si="70"/>
        <v>3.9139989486104696</v>
      </c>
      <c r="AS91" s="68">
        <f t="shared" si="70"/>
        <v>4.1807042880416061</v>
      </c>
      <c r="AT91" s="68">
        <f t="shared" si="70"/>
        <v>3.7782101118161275</v>
      </c>
      <c r="AU91" s="68">
        <f t="shared" si="69"/>
        <v>4.7734719800549712</v>
      </c>
      <c r="AW91" s="68">
        <v>49000</v>
      </c>
      <c r="AX91" s="68">
        <f t="shared" si="38"/>
        <v>-5.4074001191148233E-2</v>
      </c>
      <c r="AY91" s="68">
        <f t="shared" si="39"/>
        <v>-5.4881353428660601E-2</v>
      </c>
      <c r="AZ91" s="68">
        <f t="shared" si="40"/>
        <v>8.0735223751237067E-4</v>
      </c>
      <c r="BA91" s="68">
        <f t="shared" si="41"/>
        <v>7.5655156440181948E-3</v>
      </c>
      <c r="BB91" s="68">
        <f t="shared" si="42"/>
        <v>-0.4035122593708953</v>
      </c>
      <c r="BC91" s="68">
        <f t="shared" si="43"/>
        <v>3.0445955443028576</v>
      </c>
      <c r="BD91" s="68">
        <f t="shared" si="44"/>
        <v>20.60300245594069</v>
      </c>
      <c r="BE91" s="68">
        <f t="shared" si="48"/>
        <v>7.6107585738235706</v>
      </c>
      <c r="BF91" s="68">
        <f t="shared" si="48"/>
        <v>7.6090121543819915</v>
      </c>
      <c r="BG91" s="68">
        <f t="shared" si="48"/>
        <v>7.6018917732233584</v>
      </c>
      <c r="BH91" s="68">
        <f t="shared" si="46"/>
        <v>7.5746949762830216</v>
      </c>
      <c r="BI91" s="68">
        <f t="shared" si="46"/>
        <v>7.4885707586370902</v>
      </c>
      <c r="BJ91" s="68">
        <f t="shared" si="46"/>
        <v>7.2946391242179311</v>
      </c>
      <c r="BK91" s="68">
        <f t="shared" si="46"/>
        <v>6.994872964067965</v>
      </c>
      <c r="BL91" s="68">
        <f t="shared" si="45"/>
        <v>6.643406421283558</v>
      </c>
    </row>
    <row r="92" spans="1:64" s="68" customFormat="1" ht="12.95" customHeight="1" x14ac:dyDescent="0.2">
      <c r="A92" s="51" t="s">
        <v>178</v>
      </c>
      <c r="B92" s="98"/>
      <c r="C92" s="69">
        <v>34451.43</v>
      </c>
      <c r="D92" s="69"/>
      <c r="E92" s="68">
        <f t="shared" si="51"/>
        <v>4270.9909869905223</v>
      </c>
      <c r="F92" s="51">
        <f t="shared" si="52"/>
        <v>4271</v>
      </c>
      <c r="G92" s="69">
        <f t="shared" si="53"/>
        <v>-2.9227999984868802E-3</v>
      </c>
      <c r="H92" s="68">
        <f t="shared" si="49"/>
        <v>-2.9227999984868802E-3</v>
      </c>
      <c r="Q92" s="82">
        <f t="shared" si="54"/>
        <v>19432.93</v>
      </c>
      <c r="R92" s="68">
        <f t="shared" si="55"/>
        <v>8.5427598311549065E-6</v>
      </c>
      <c r="S92" s="74">
        <v>0.2</v>
      </c>
      <c r="Z92" s="68">
        <f t="shared" si="56"/>
        <v>4271</v>
      </c>
      <c r="AA92" s="68">
        <f t="shared" si="57"/>
        <v>2.0719292834114542E-3</v>
      </c>
      <c r="AB92" s="68">
        <f t="shared" si="58"/>
        <v>1.8269603478402101E-2</v>
      </c>
      <c r="AC92" s="68">
        <f t="shared" si="59"/>
        <v>-2.9227999984868802E-3</v>
      </c>
      <c r="AD92" s="68">
        <f t="shared" si="60"/>
        <v>-4.9947292818983344E-3</v>
      </c>
      <c r="AE92" s="68">
        <f t="shared" si="61"/>
        <v>4.9894641198905309E-6</v>
      </c>
      <c r="AF92" s="68">
        <f t="shared" si="62"/>
        <v>-2.9227999984868802E-3</v>
      </c>
      <c r="AG92" s="74"/>
      <c r="AH92" s="68">
        <f t="shared" si="63"/>
        <v>-2.1192403476888982E-2</v>
      </c>
      <c r="AI92" s="68">
        <f t="shared" si="64"/>
        <v>3.5142668996507309E-3</v>
      </c>
      <c r="AJ92" s="68">
        <f t="shared" si="65"/>
        <v>-0.27889535232555573</v>
      </c>
      <c r="AK92" s="68">
        <f t="shared" si="66"/>
        <v>-3.560115375310105E-2</v>
      </c>
      <c r="AL92" s="68">
        <f t="shared" si="67"/>
        <v>-3.1058811355167428</v>
      </c>
      <c r="AM92" s="68">
        <f t="shared" si="68"/>
        <v>-55.998387951588306</v>
      </c>
      <c r="AN92" s="68">
        <f t="shared" si="70"/>
        <v>4.0209256864637704</v>
      </c>
      <c r="AO92" s="68">
        <f t="shared" si="70"/>
        <v>4.0560506932561271</v>
      </c>
      <c r="AP92" s="68">
        <f t="shared" si="70"/>
        <v>4.0003107548751622</v>
      </c>
      <c r="AQ92" s="68">
        <f t="shared" si="70"/>
        <v>4.0907180153423814</v>
      </c>
      <c r="AR92" s="68">
        <f t="shared" si="70"/>
        <v>3.9486255576420741</v>
      </c>
      <c r="AS92" s="68">
        <f t="shared" si="70"/>
        <v>4.1862267547423428</v>
      </c>
      <c r="AT92" s="68">
        <f t="shared" si="70"/>
        <v>3.8185878362805781</v>
      </c>
      <c r="AU92" s="68">
        <f t="shared" si="69"/>
        <v>4.8108772240153961</v>
      </c>
      <c r="AW92" s="68">
        <v>50000</v>
      </c>
      <c r="AX92" s="68">
        <f t="shared" si="38"/>
        <v>-5.8782914481572496E-2</v>
      </c>
      <c r="AY92" s="68">
        <f t="shared" si="39"/>
        <v>-5.7108653804741824E-2</v>
      </c>
      <c r="AZ92" s="68">
        <f t="shared" si="40"/>
        <v>-1.6742606768306728E-3</v>
      </c>
      <c r="BA92" s="68">
        <f t="shared" si="41"/>
        <v>7.0882071333002727E-3</v>
      </c>
      <c r="BB92" s="68">
        <f t="shared" si="42"/>
        <v>-0.39886341901148958</v>
      </c>
      <c r="BC92" s="68">
        <f t="shared" si="43"/>
        <v>3.0496707293490037</v>
      </c>
      <c r="BD92" s="68">
        <f t="shared" si="44"/>
        <v>21.742272529478882</v>
      </c>
      <c r="BE92" s="68">
        <f t="shared" si="48"/>
        <v>7.6633119135630157</v>
      </c>
      <c r="BF92" s="68">
        <f t="shared" si="48"/>
        <v>7.6627027752415753</v>
      </c>
      <c r="BG92" s="68">
        <f t="shared" si="48"/>
        <v>7.6595156884001065</v>
      </c>
      <c r="BH92" s="68">
        <f t="shared" si="46"/>
        <v>7.6436164539315836</v>
      </c>
      <c r="BI92" s="68">
        <f t="shared" si="46"/>
        <v>7.5774552486127487</v>
      </c>
      <c r="BJ92" s="68">
        <f t="shared" si="46"/>
        <v>7.3930924466769588</v>
      </c>
      <c r="BK92" s="68">
        <f t="shared" si="46"/>
        <v>7.0737667036605227</v>
      </c>
      <c r="BL92" s="68">
        <f t="shared" si="45"/>
        <v>6.6843760203639793</v>
      </c>
    </row>
    <row r="93" spans="1:64" s="68" customFormat="1" ht="12.95" customHeight="1" x14ac:dyDescent="0.2">
      <c r="A93" s="51" t="s">
        <v>178</v>
      </c>
      <c r="B93" s="98"/>
      <c r="C93" s="69">
        <v>34458.406000000003</v>
      </c>
      <c r="D93" s="69"/>
      <c r="E93" s="68">
        <f t="shared" si="51"/>
        <v>4292.5028092416969</v>
      </c>
      <c r="F93" s="51">
        <f t="shared" si="52"/>
        <v>4292.5</v>
      </c>
      <c r="G93" s="69">
        <f t="shared" si="53"/>
        <v>9.110000028158538E-4</v>
      </c>
      <c r="H93" s="68">
        <f t="shared" si="49"/>
        <v>9.110000028158538E-4</v>
      </c>
      <c r="Q93" s="82">
        <f t="shared" si="54"/>
        <v>19439.906000000003</v>
      </c>
      <c r="R93" s="68">
        <f t="shared" si="55"/>
        <v>8.2992100513048559E-7</v>
      </c>
      <c r="S93" s="74">
        <v>0.2</v>
      </c>
      <c r="Z93" s="68">
        <f t="shared" si="56"/>
        <v>4292.5</v>
      </c>
      <c r="AA93" s="68">
        <f t="shared" si="57"/>
        <v>2.0706666664636955E-3</v>
      </c>
      <c r="AB93" s="68">
        <f t="shared" si="58"/>
        <v>2.2077197461518448E-2</v>
      </c>
      <c r="AC93" s="68">
        <f t="shared" si="59"/>
        <v>9.110000028158538E-4</v>
      </c>
      <c r="AD93" s="68">
        <f t="shared" si="60"/>
        <v>-1.1596666636478417E-3</v>
      </c>
      <c r="AE93" s="68">
        <f t="shared" si="61"/>
        <v>2.6896535415522333E-7</v>
      </c>
      <c r="AF93" s="68">
        <f t="shared" si="62"/>
        <v>9.110000028158538E-4</v>
      </c>
      <c r="AG93" s="74"/>
      <c r="AH93" s="68">
        <f t="shared" si="63"/>
        <v>-2.1166197458702594E-2</v>
      </c>
      <c r="AI93" s="68">
        <f t="shared" si="64"/>
        <v>3.5152918536E-3</v>
      </c>
      <c r="AJ93" s="68">
        <f t="shared" si="65"/>
        <v>-0.27886771577297653</v>
      </c>
      <c r="AK93" s="68">
        <f t="shared" si="66"/>
        <v>-3.5629830921247309E-2</v>
      </c>
      <c r="AL93" s="68">
        <f t="shared" si="67"/>
        <v>-3.1058523571991614</v>
      </c>
      <c r="AM93" s="68">
        <f t="shared" si="68"/>
        <v>-55.953288098470857</v>
      </c>
      <c r="AN93" s="68">
        <f t="shared" si="70"/>
        <v>4.0215464893626516</v>
      </c>
      <c r="AO93" s="68">
        <f t="shared" si="70"/>
        <v>4.0564781891924069</v>
      </c>
      <c r="AP93" s="68">
        <f t="shared" si="70"/>
        <v>4.00100686258744</v>
      </c>
      <c r="AQ93" s="68">
        <f t="shared" si="70"/>
        <v>4.0910362072052235</v>
      </c>
      <c r="AR93" s="68">
        <f t="shared" si="70"/>
        <v>3.9494417565660571</v>
      </c>
      <c r="AS93" s="68">
        <f t="shared" si="70"/>
        <v>4.186355864495642</v>
      </c>
      <c r="AT93" s="68">
        <f t="shared" si="70"/>
        <v>3.8195554311184203</v>
      </c>
      <c r="AU93" s="68">
        <f t="shared" si="69"/>
        <v>4.8117580703956246</v>
      </c>
      <c r="AW93" s="68">
        <v>51000</v>
      </c>
      <c r="AX93" s="68">
        <f t="shared" si="38"/>
        <v>-6.33487902923692E-2</v>
      </c>
      <c r="AY93" s="68">
        <f t="shared" si="39"/>
        <v>-5.9356956529202511E-2</v>
      </c>
      <c r="AZ93" s="68">
        <f t="shared" si="40"/>
        <v>-3.9918337631666828E-3</v>
      </c>
      <c r="BA93" s="68">
        <f t="shared" si="41"/>
        <v>6.6894581503778028E-3</v>
      </c>
      <c r="BB93" s="68">
        <f t="shared" si="42"/>
        <v>-0.39476528070682015</v>
      </c>
      <c r="BC93" s="68">
        <f t="shared" si="43"/>
        <v>3.0541354298326202</v>
      </c>
      <c r="BD93" s="68">
        <f t="shared" si="44"/>
        <v>22.853744462305666</v>
      </c>
      <c r="BE93" s="68">
        <f t="shared" si="48"/>
        <v>7.7124771840989883</v>
      </c>
      <c r="BF93" s="68">
        <f t="shared" si="48"/>
        <v>7.7123092310417274</v>
      </c>
      <c r="BG93" s="68">
        <f t="shared" si="48"/>
        <v>7.7111212662834676</v>
      </c>
      <c r="BH93" s="68">
        <f t="shared" si="46"/>
        <v>7.702983373504634</v>
      </c>
      <c r="BI93" s="68">
        <f t="shared" si="46"/>
        <v>7.6559718002342469</v>
      </c>
      <c r="BJ93" s="68">
        <f t="shared" si="46"/>
        <v>7.4867162405040695</v>
      </c>
      <c r="BK93" s="68">
        <f t="shared" si="46"/>
        <v>7.1520069392740151</v>
      </c>
      <c r="BL93" s="68">
        <f t="shared" si="45"/>
        <v>6.7253456194444006</v>
      </c>
    </row>
    <row r="94" spans="1:64" s="68" customFormat="1" ht="12.95" customHeight="1" x14ac:dyDescent="0.2">
      <c r="A94" s="51" t="s">
        <v>178</v>
      </c>
      <c r="B94" s="98"/>
      <c r="C94" s="69">
        <v>34490.353000000003</v>
      </c>
      <c r="D94" s="69"/>
      <c r="E94" s="68">
        <f t="shared" si="51"/>
        <v>4391.0174573864879</v>
      </c>
      <c r="F94" s="51">
        <f t="shared" si="52"/>
        <v>4391</v>
      </c>
      <c r="G94" s="69">
        <f t="shared" si="53"/>
        <v>5.6611999971210025E-3</v>
      </c>
      <c r="H94" s="68">
        <f t="shared" si="49"/>
        <v>5.6611999971210025E-3</v>
      </c>
      <c r="Q94" s="82">
        <f t="shared" si="54"/>
        <v>19471.853000000003</v>
      </c>
      <c r="R94" s="68">
        <f t="shared" si="55"/>
        <v>3.2049185407402841E-5</v>
      </c>
      <c r="S94" s="74">
        <v>0.2</v>
      </c>
      <c r="Z94" s="68">
        <f t="shared" si="56"/>
        <v>4391</v>
      </c>
      <c r="AA94" s="68">
        <f t="shared" si="57"/>
        <v>2.064780009026549E-3</v>
      </c>
      <c r="AB94" s="68">
        <f t="shared" si="58"/>
        <v>2.6707315312139334E-2</v>
      </c>
      <c r="AC94" s="68">
        <f t="shared" si="59"/>
        <v>5.6611999971210025E-3</v>
      </c>
      <c r="AD94" s="68">
        <f t="shared" si="60"/>
        <v>3.5964199880944535E-3</v>
      </c>
      <c r="AE94" s="68">
        <f t="shared" si="61"/>
        <v>2.5868473461530622E-6</v>
      </c>
      <c r="AF94" s="68">
        <f t="shared" si="62"/>
        <v>5.6611999971210025E-3</v>
      </c>
      <c r="AG94" s="74"/>
      <c r="AH94" s="68">
        <f t="shared" si="63"/>
        <v>-2.1046115315018332E-2</v>
      </c>
      <c r="AI94" s="68">
        <f t="shared" si="64"/>
        <v>3.5199987435300395E-3</v>
      </c>
      <c r="AJ94" s="68">
        <f t="shared" si="65"/>
        <v>-0.27874108221737492</v>
      </c>
      <c r="AK94" s="68">
        <f t="shared" si="66"/>
        <v>-3.5761229243388239E-2</v>
      </c>
      <c r="AL94" s="68">
        <f t="shared" si="67"/>
        <v>-3.1057204950328816</v>
      </c>
      <c r="AM94" s="68">
        <f t="shared" si="68"/>
        <v>-55.747566001664012</v>
      </c>
      <c r="AN94" s="68">
        <f t="shared" si="70"/>
        <v>4.0243886904233737</v>
      </c>
      <c r="AO94" s="68">
        <f t="shared" si="70"/>
        <v>4.0584429645372824</v>
      </c>
      <c r="AP94" s="68">
        <f t="shared" si="70"/>
        <v>4.004193594445951</v>
      </c>
      <c r="AQ94" s="68">
        <f t="shared" si="70"/>
        <v>4.0924999473063304</v>
      </c>
      <c r="AR94" s="68">
        <f t="shared" si="70"/>
        <v>3.9531813297513918</v>
      </c>
      <c r="AS94" s="68">
        <f t="shared" si="70"/>
        <v>4.1869472484826726</v>
      </c>
      <c r="AT94" s="68">
        <f t="shared" si="70"/>
        <v>3.8239982071980059</v>
      </c>
      <c r="AU94" s="68">
        <f t="shared" si="69"/>
        <v>4.8157935759050465</v>
      </c>
      <c r="AW94" s="68">
        <v>52000</v>
      </c>
      <c r="AX94" s="68">
        <f t="shared" si="38"/>
        <v>-6.7799179255017425E-2</v>
      </c>
      <c r="AY94" s="68">
        <f t="shared" si="39"/>
        <v>-6.1626261602042653E-2</v>
      </c>
      <c r="AZ94" s="68">
        <f t="shared" si="40"/>
        <v>-6.1729176529747732E-3</v>
      </c>
      <c r="BA94" s="68">
        <f t="shared" si="41"/>
        <v>6.3496214274230134E-3</v>
      </c>
      <c r="BB94" s="68">
        <f t="shared" si="42"/>
        <v>-0.39109357314561721</v>
      </c>
      <c r="BC94" s="68">
        <f t="shared" si="43"/>
        <v>3.0581282925903563</v>
      </c>
      <c r="BD94" s="68">
        <f t="shared" si="44"/>
        <v>23.948410930280218</v>
      </c>
      <c r="BE94" s="68">
        <f t="shared" si="48"/>
        <v>7.7589330066619562</v>
      </c>
      <c r="BF94" s="68">
        <f t="shared" si="48"/>
        <v>7.7589016283860497</v>
      </c>
      <c r="BG94" s="68">
        <f t="shared" si="48"/>
        <v>7.7585707308169294</v>
      </c>
      <c r="BH94" s="68">
        <f t="shared" si="46"/>
        <v>7.7551484869010556</v>
      </c>
      <c r="BI94" s="68">
        <f t="shared" si="46"/>
        <v>7.7249569431612315</v>
      </c>
      <c r="BJ94" s="68">
        <f t="shared" si="46"/>
        <v>7.57526442515125</v>
      </c>
      <c r="BK94" s="68">
        <f t="shared" si="46"/>
        <v>7.2295311205950386</v>
      </c>
      <c r="BL94" s="68">
        <f t="shared" si="45"/>
        <v>6.7663152185248219</v>
      </c>
    </row>
    <row r="95" spans="1:64" s="68" customFormat="1" ht="12.95" customHeight="1" x14ac:dyDescent="0.2">
      <c r="A95" s="51" t="s">
        <v>178</v>
      </c>
      <c r="B95" s="98"/>
      <c r="C95" s="69">
        <v>34513.379000000001</v>
      </c>
      <c r="D95" s="69"/>
      <c r="E95" s="68">
        <f t="shared" si="51"/>
        <v>4462.0225060039402</v>
      </c>
      <c r="F95" s="51">
        <f t="shared" si="52"/>
        <v>4462</v>
      </c>
      <c r="G95" s="69">
        <f t="shared" si="53"/>
        <v>7.2983999998541549E-3</v>
      </c>
      <c r="H95" s="68">
        <f t="shared" si="49"/>
        <v>7.2983999998541549E-3</v>
      </c>
      <c r="Q95" s="82">
        <f t="shared" si="54"/>
        <v>19494.879000000001</v>
      </c>
      <c r="R95" s="68">
        <f t="shared" si="55"/>
        <v>5.326664255787113E-5</v>
      </c>
      <c r="S95" s="74">
        <v>0.2</v>
      </c>
      <c r="Z95" s="68">
        <f t="shared" si="56"/>
        <v>4462</v>
      </c>
      <c r="AA95" s="68">
        <f t="shared" si="57"/>
        <v>2.0604330409944686E-3</v>
      </c>
      <c r="AB95" s="68">
        <f t="shared" si="58"/>
        <v>2.8257936060030173E-2</v>
      </c>
      <c r="AC95" s="68">
        <f t="shared" si="59"/>
        <v>7.2983999998541549E-3</v>
      </c>
      <c r="AD95" s="68">
        <f t="shared" si="60"/>
        <v>5.2379669588596862E-3</v>
      </c>
      <c r="AE95" s="68">
        <f t="shared" si="61"/>
        <v>5.4872595724211578E-6</v>
      </c>
      <c r="AF95" s="68">
        <f t="shared" si="62"/>
        <v>7.2983999998541549E-3</v>
      </c>
      <c r="AG95" s="74"/>
      <c r="AH95" s="68">
        <f t="shared" si="63"/>
        <v>-2.0959536060176018E-2</v>
      </c>
      <c r="AI95" s="68">
        <f t="shared" si="64"/>
        <v>3.5234029401984834E-3</v>
      </c>
      <c r="AJ95" s="68">
        <f t="shared" si="65"/>
        <v>-0.27864978232664417</v>
      </c>
      <c r="AK95" s="68">
        <f t="shared" si="66"/>
        <v>-3.5855960916012002E-2</v>
      </c>
      <c r="AL95" s="68">
        <f t="shared" si="67"/>
        <v>-3.1056254285646681</v>
      </c>
      <c r="AM95" s="68">
        <f t="shared" si="68"/>
        <v>-55.600185643316337</v>
      </c>
      <c r="AN95" s="68">
        <f t="shared" si="70"/>
        <v>4.0264354244903915</v>
      </c>
      <c r="AO95" s="68">
        <f t="shared" si="70"/>
        <v>4.0598655633485636</v>
      </c>
      <c r="AP95" s="68">
        <f t="shared" si="70"/>
        <v>4.0064881621428015</v>
      </c>
      <c r="AQ95" s="68">
        <f t="shared" si="70"/>
        <v>4.0935611591924861</v>
      </c>
      <c r="AR95" s="68">
        <f t="shared" si="70"/>
        <v>3.955877065478608</v>
      </c>
      <c r="AS95" s="68">
        <f t="shared" si="70"/>
        <v>4.1873734878087321</v>
      </c>
      <c r="AT95" s="68">
        <f t="shared" si="70"/>
        <v>3.8272106318366603</v>
      </c>
      <c r="AU95" s="68">
        <f t="shared" si="69"/>
        <v>4.8187024174397557</v>
      </c>
      <c r="AW95" s="68">
        <v>53000</v>
      </c>
      <c r="AX95" s="68">
        <f t="shared" si="38"/>
        <v>-7.215160024285236E-2</v>
      </c>
      <c r="AY95" s="68">
        <f t="shared" si="39"/>
        <v>-6.3916569023262232E-2</v>
      </c>
      <c r="AZ95" s="68">
        <f t="shared" si="40"/>
        <v>-8.2350312195901224E-3</v>
      </c>
      <c r="BA95" s="68">
        <f t="shared" si="41"/>
        <v>6.0557486900443269E-3</v>
      </c>
      <c r="BB95" s="68">
        <f t="shared" si="42"/>
        <v>-0.38776557833664921</v>
      </c>
      <c r="BC95" s="68">
        <f t="shared" si="43"/>
        <v>3.0617415329435795</v>
      </c>
      <c r="BD95" s="68">
        <f t="shared" si="44"/>
        <v>25.033301607141723</v>
      </c>
      <c r="BE95" s="68">
        <f t="shared" si="48"/>
        <v>7.803116545463058</v>
      </c>
      <c r="BF95" s="68">
        <f t="shared" si="48"/>
        <v>7.8031139490960486</v>
      </c>
      <c r="BG95" s="68">
        <f t="shared" si="48"/>
        <v>7.8030627638160901</v>
      </c>
      <c r="BH95" s="68">
        <f t="shared" si="46"/>
        <v>7.8020639810919654</v>
      </c>
      <c r="BI95" s="68">
        <f t="shared" si="46"/>
        <v>7.7854250157376121</v>
      </c>
      <c r="BJ95" s="68">
        <f t="shared" si="46"/>
        <v>7.6585498675016526</v>
      </c>
      <c r="BK95" s="68">
        <f t="shared" si="46"/>
        <v>7.3062778990449742</v>
      </c>
      <c r="BL95" s="68">
        <f t="shared" si="45"/>
        <v>6.8072848176052432</v>
      </c>
    </row>
    <row r="96" spans="1:64" s="68" customFormat="1" ht="12.95" customHeight="1" x14ac:dyDescent="0.2">
      <c r="A96" s="51" t="s">
        <v>179</v>
      </c>
      <c r="B96" s="98"/>
      <c r="C96" s="69">
        <v>34548.720999999998</v>
      </c>
      <c r="D96" s="69"/>
      <c r="E96" s="68">
        <f t="shared" si="51"/>
        <v>4571.0062820934909</v>
      </c>
      <c r="F96" s="51">
        <f t="shared" si="52"/>
        <v>4571</v>
      </c>
      <c r="G96" s="69">
        <f t="shared" si="53"/>
        <v>2.0371999926283024E-3</v>
      </c>
      <c r="I96" s="68">
        <f>G96</f>
        <v>2.0371999926283024E-3</v>
      </c>
      <c r="Q96" s="82">
        <f t="shared" si="54"/>
        <v>19530.220999999998</v>
      </c>
      <c r="R96" s="68">
        <f t="shared" si="55"/>
        <v>4.1501838099647558E-6</v>
      </c>
      <c r="S96" s="74">
        <v>0.1</v>
      </c>
      <c r="Z96" s="68">
        <f t="shared" si="56"/>
        <v>4571</v>
      </c>
      <c r="AA96" s="68">
        <f t="shared" si="57"/>
        <v>2.0535907640612631E-3</v>
      </c>
      <c r="AB96" s="68">
        <f t="shared" si="58"/>
        <v>2.2863781334822336E-2</v>
      </c>
      <c r="AC96" s="68">
        <f t="shared" si="59"/>
        <v>2.0371999926283024E-3</v>
      </c>
      <c r="AD96" s="68">
        <f t="shared" si="60"/>
        <v>-1.6390771432960721E-5</v>
      </c>
      <c r="AE96" s="68">
        <f t="shared" si="61"/>
        <v>2.6865738816756126E-11</v>
      </c>
      <c r="AF96" s="68">
        <f t="shared" si="62"/>
        <v>2.0371999926283024E-3</v>
      </c>
      <c r="AG96" s="74"/>
      <c r="AH96" s="68">
        <f t="shared" si="63"/>
        <v>-2.0826581342194034E-2</v>
      </c>
      <c r="AI96" s="68">
        <f t="shared" si="64"/>
        <v>3.5286478051822501E-3</v>
      </c>
      <c r="AJ96" s="68">
        <f t="shared" si="65"/>
        <v>-0.2785095813718893</v>
      </c>
      <c r="AK96" s="68">
        <f t="shared" si="66"/>
        <v>-3.6001426029035763E-2</v>
      </c>
      <c r="AL96" s="68">
        <f t="shared" si="67"/>
        <v>-3.105479448723278</v>
      </c>
      <c r="AM96" s="68">
        <f t="shared" si="68"/>
        <v>-55.37538532159563</v>
      </c>
      <c r="AN96" s="68">
        <f t="shared" si="70"/>
        <v>4.0295744449444042</v>
      </c>
      <c r="AO96" s="68">
        <f t="shared" si="70"/>
        <v>4.0620599381928839</v>
      </c>
      <c r="AP96" s="68">
        <f t="shared" si="70"/>
        <v>4.0100067607156085</v>
      </c>
      <c r="AQ96" s="68">
        <f t="shared" si="70"/>
        <v>4.0952004424966786</v>
      </c>
      <c r="AR96" s="68">
        <f t="shared" si="70"/>
        <v>3.9600158250893132</v>
      </c>
      <c r="AS96" s="68">
        <f t="shared" si="70"/>
        <v>4.1880279940887597</v>
      </c>
      <c r="AT96" s="68">
        <f t="shared" si="70"/>
        <v>3.832158707479457</v>
      </c>
      <c r="AU96" s="68">
        <f t="shared" si="69"/>
        <v>4.8231681037395218</v>
      </c>
      <c r="AW96" s="68">
        <v>54000</v>
      </c>
      <c r="AX96" s="68">
        <f t="shared" si="38"/>
        <v>-7.641851705690697E-2</v>
      </c>
      <c r="AY96" s="68">
        <f t="shared" si="39"/>
        <v>-6.6227878792861281E-2</v>
      </c>
      <c r="AZ96" s="68">
        <f t="shared" si="40"/>
        <v>-1.0190638264045688E-2</v>
      </c>
      <c r="BA96" s="68">
        <f t="shared" si="41"/>
        <v>5.7987148313549675E-3</v>
      </c>
      <c r="BB96" s="68">
        <f t="shared" si="42"/>
        <v>-0.3847219698795093</v>
      </c>
      <c r="BC96" s="68">
        <f t="shared" si="43"/>
        <v>3.0650412091354546</v>
      </c>
      <c r="BD96" s="68">
        <f t="shared" si="44"/>
        <v>26.113461758551001</v>
      </c>
      <c r="BE96" s="68">
        <f t="shared" si="48"/>
        <v>7.8453386601708175</v>
      </c>
      <c r="BF96" s="68">
        <f t="shared" si="48"/>
        <v>7.845338654081357</v>
      </c>
      <c r="BG96" s="68">
        <f t="shared" si="48"/>
        <v>7.845337947511843</v>
      </c>
      <c r="BH96" s="68">
        <f t="shared" si="46"/>
        <v>7.8452563516300264</v>
      </c>
      <c r="BI96" s="68">
        <f t="shared" si="46"/>
        <v>7.8384962301914181</v>
      </c>
      <c r="BJ96" s="68">
        <f t="shared" si="46"/>
        <v>7.7364445611734274</v>
      </c>
      <c r="BK96" s="68">
        <f t="shared" si="46"/>
        <v>7.382187230739671</v>
      </c>
      <c r="BL96" s="68">
        <f t="shared" si="45"/>
        <v>6.8482544166856645</v>
      </c>
    </row>
    <row r="97" spans="1:64" s="68" customFormat="1" ht="12.95" customHeight="1" x14ac:dyDescent="0.2">
      <c r="A97" s="51" t="s">
        <v>179</v>
      </c>
      <c r="B97" s="98"/>
      <c r="C97" s="69">
        <v>34894.733999999997</v>
      </c>
      <c r="D97" s="69"/>
      <c r="E97" s="68">
        <f t="shared" si="51"/>
        <v>5638.0031502978063</v>
      </c>
      <c r="F97" s="51">
        <f t="shared" si="52"/>
        <v>5638</v>
      </c>
      <c r="G97" s="69">
        <f t="shared" si="53"/>
        <v>1.0215999936917797E-3</v>
      </c>
      <c r="I97" s="68">
        <f>G97</f>
        <v>1.0215999936917797E-3</v>
      </c>
      <c r="Q97" s="82">
        <f t="shared" si="54"/>
        <v>19876.233999999997</v>
      </c>
      <c r="R97" s="68">
        <f t="shared" si="55"/>
        <v>1.0436665471110443E-6</v>
      </c>
      <c r="S97" s="74">
        <v>0.1</v>
      </c>
      <c r="Z97" s="68">
        <f t="shared" si="56"/>
        <v>5638</v>
      </c>
      <c r="AA97" s="68">
        <f t="shared" si="57"/>
        <v>1.9760127554967338E-3</v>
      </c>
      <c r="AB97" s="68">
        <f t="shared" si="58"/>
        <v>2.0544111054402913E-2</v>
      </c>
      <c r="AC97" s="68">
        <f t="shared" si="59"/>
        <v>1.0215999936917797E-3</v>
      </c>
      <c r="AD97" s="68">
        <f t="shared" si="60"/>
        <v>-9.5441276180495416E-4</v>
      </c>
      <c r="AE97" s="68">
        <f t="shared" si="61"/>
        <v>9.1090371989616028E-8</v>
      </c>
      <c r="AF97" s="68">
        <f t="shared" si="62"/>
        <v>1.0215999936917797E-3</v>
      </c>
      <c r="AG97" s="74"/>
      <c r="AH97" s="68">
        <f t="shared" si="63"/>
        <v>-1.9522511060711133E-2</v>
      </c>
      <c r="AI97" s="68">
        <f t="shared" si="64"/>
        <v>3.5812173432293593E-3</v>
      </c>
      <c r="AJ97" s="68">
        <f t="shared" si="65"/>
        <v>-0.27713411423686485</v>
      </c>
      <c r="AK97" s="68">
        <f t="shared" si="66"/>
        <v>-3.742817107329393E-2</v>
      </c>
      <c r="AL97" s="68">
        <f t="shared" si="67"/>
        <v>-3.1040476138463284</v>
      </c>
      <c r="AM97" s="68">
        <f t="shared" si="68"/>
        <v>-53.263095999076754</v>
      </c>
      <c r="AN97" s="68">
        <f t="shared" si="70"/>
        <v>4.0601149823622116</v>
      </c>
      <c r="AO97" s="68">
        <f t="shared" si="70"/>
        <v>4.0842060307169632</v>
      </c>
      <c r="AP97" s="68">
        <f t="shared" si="70"/>
        <v>4.0441856139810088</v>
      </c>
      <c r="AQ97" s="68">
        <f t="shared" si="70"/>
        <v>4.111922327713855</v>
      </c>
      <c r="AR97" s="68">
        <f t="shared" si="70"/>
        <v>4.0005161543335594</v>
      </c>
      <c r="AS97" s="68">
        <f t="shared" si="70"/>
        <v>4.1945028075473658</v>
      </c>
      <c r="AT97" s="68">
        <f t="shared" si="70"/>
        <v>3.8816373263276387</v>
      </c>
      <c r="AU97" s="68">
        <f t="shared" si="69"/>
        <v>4.8668826659583315</v>
      </c>
      <c r="AW97" s="68">
        <v>55000</v>
      </c>
      <c r="AX97" s="68">
        <f t="shared" si="38"/>
        <v>-8.0609689281354452E-2</v>
      </c>
      <c r="AY97" s="68">
        <f t="shared" si="39"/>
        <v>-6.8560190910839786E-2</v>
      </c>
      <c r="AZ97" s="68">
        <f t="shared" si="40"/>
        <v>-1.2049498370514668E-2</v>
      </c>
      <c r="BA97" s="68">
        <f t="shared" si="41"/>
        <v>5.5717772995386161E-3</v>
      </c>
      <c r="BB97" s="68">
        <f t="shared" si="42"/>
        <v>-0.38191781273621001</v>
      </c>
      <c r="BC97" s="68">
        <f t="shared" si="43"/>
        <v>3.0680772759127479</v>
      </c>
      <c r="BD97" s="68">
        <f t="shared" si="44"/>
        <v>27.19293881402292</v>
      </c>
      <c r="BE97" s="68">
        <f t="shared" si="48"/>
        <v>7.8858395419121088</v>
      </c>
      <c r="BF97" s="68">
        <f t="shared" si="48"/>
        <v>7.8858395585772776</v>
      </c>
      <c r="BG97" s="68">
        <f t="shared" si="48"/>
        <v>7.8858390338650199</v>
      </c>
      <c r="BH97" s="68">
        <f t="shared" si="46"/>
        <v>7.8858555505825656</v>
      </c>
      <c r="BI97" s="68">
        <f t="shared" si="46"/>
        <v>7.885331470408965</v>
      </c>
      <c r="BJ97" s="68">
        <f t="shared" si="46"/>
        <v>7.8088788315828355</v>
      </c>
      <c r="BK97" s="68">
        <f t="shared" si="46"/>
        <v>7.4572004772594882</v>
      </c>
      <c r="BL97" s="68">
        <f t="shared" si="45"/>
        <v>6.8892240157660858</v>
      </c>
    </row>
    <row r="98" spans="1:64" s="68" customFormat="1" ht="12.95" customHeight="1" x14ac:dyDescent="0.2">
      <c r="A98" s="51" t="s">
        <v>180</v>
      </c>
      <c r="B98" s="98"/>
      <c r="C98" s="69">
        <v>34912.737999999998</v>
      </c>
      <c r="D98" s="69"/>
      <c r="E98" s="68">
        <f t="shared" si="51"/>
        <v>5693.5219071513102</v>
      </c>
      <c r="F98" s="51">
        <f t="shared" si="52"/>
        <v>5693.5</v>
      </c>
      <c r="G98" s="69">
        <f t="shared" si="53"/>
        <v>7.1041999981389381E-3</v>
      </c>
      <c r="H98" s="68">
        <f>G98</f>
        <v>7.1041999981389381E-3</v>
      </c>
      <c r="Q98" s="82">
        <f t="shared" si="54"/>
        <v>19894.237999999998</v>
      </c>
      <c r="R98" s="68">
        <f t="shared" si="55"/>
        <v>5.0469657613557285E-5</v>
      </c>
      <c r="S98" s="74">
        <v>0.2</v>
      </c>
      <c r="Z98" s="68">
        <f t="shared" si="56"/>
        <v>5693.5</v>
      </c>
      <c r="AA98" s="68">
        <f t="shared" si="57"/>
        <v>1.9714638284256056E-3</v>
      </c>
      <c r="AB98" s="68">
        <f t="shared" si="58"/>
        <v>2.6558739346563283E-2</v>
      </c>
      <c r="AC98" s="68">
        <f t="shared" si="59"/>
        <v>7.1041999981389381E-3</v>
      </c>
      <c r="AD98" s="68">
        <f t="shared" si="60"/>
        <v>5.1327361697133325E-3</v>
      </c>
      <c r="AE98" s="68">
        <f t="shared" si="61"/>
        <v>5.2689961175766991E-6</v>
      </c>
      <c r="AF98" s="68">
        <f t="shared" si="62"/>
        <v>7.1041999981389381E-3</v>
      </c>
      <c r="AG98" s="74"/>
      <c r="AH98" s="68">
        <f t="shared" si="63"/>
        <v>-1.9454539348424345E-2</v>
      </c>
      <c r="AI98" s="68">
        <f t="shared" si="64"/>
        <v>3.5840144127552431E-3</v>
      </c>
      <c r="AJ98" s="68">
        <f t="shared" si="65"/>
        <v>-0.27706238023262125</v>
      </c>
      <c r="AK98" s="68">
        <f t="shared" si="66"/>
        <v>-3.750256107644017E-2</v>
      </c>
      <c r="AL98" s="68">
        <f t="shared" si="67"/>
        <v>-3.1039729563741716</v>
      </c>
      <c r="AM98" s="68">
        <f t="shared" si="68"/>
        <v>-53.157368847792533</v>
      </c>
      <c r="AN98" s="68">
        <f t="shared" si="70"/>
        <v>4.0616949911628994</v>
      </c>
      <c r="AO98" s="68">
        <f t="shared" si="70"/>
        <v>4.0853909958442012</v>
      </c>
      <c r="AP98" s="68">
        <f t="shared" si="70"/>
        <v>4.0459500658830496</v>
      </c>
      <c r="AQ98" s="68">
        <f t="shared" si="70"/>
        <v>4.1128270074651256</v>
      </c>
      <c r="AR98" s="68">
        <f t="shared" si="70"/>
        <v>4.0026206426255175</v>
      </c>
      <c r="AS98" s="68">
        <f t="shared" si="70"/>
        <v>4.1948459370679174</v>
      </c>
      <c r="AT98" s="68">
        <f t="shared" si="70"/>
        <v>3.8842625725008531</v>
      </c>
      <c r="AU98" s="68">
        <f t="shared" si="69"/>
        <v>4.8691564787072945</v>
      </c>
      <c r="AW98" s="68">
        <v>56000</v>
      </c>
      <c r="AX98" s="68">
        <f t="shared" si="38"/>
        <v>-8.4733217104580025E-2</v>
      </c>
      <c r="AY98" s="68">
        <f t="shared" si="39"/>
        <v>-7.0913505377197733E-2</v>
      </c>
      <c r="AZ98" s="68">
        <f t="shared" si="40"/>
        <v>-1.3819711727382295E-2</v>
      </c>
      <c r="BA98" s="68">
        <f t="shared" si="41"/>
        <v>5.3697941934909288E-3</v>
      </c>
      <c r="BB98" s="68">
        <f t="shared" si="42"/>
        <v>-0.3793178542397963</v>
      </c>
      <c r="BC98" s="68">
        <f t="shared" si="43"/>
        <v>3.0708888565463472</v>
      </c>
      <c r="BD98" s="68">
        <f t="shared" si="44"/>
        <v>28.275238997322074</v>
      </c>
      <c r="BE98" s="68">
        <f t="shared" si="48"/>
        <v>7.9248147629512449</v>
      </c>
      <c r="BF98" s="68">
        <f t="shared" si="48"/>
        <v>7.9248138991441941</v>
      </c>
      <c r="BG98" s="68">
        <f t="shared" si="48"/>
        <v>7.9248261386335894</v>
      </c>
      <c r="BH98" s="68">
        <f t="shared" si="46"/>
        <v>7.9246525169310287</v>
      </c>
      <c r="BI98" s="68">
        <f t="shared" si="46"/>
        <v>7.9270769122600289</v>
      </c>
      <c r="BJ98" s="68">
        <f t="shared" si="46"/>
        <v>7.8758396300678726</v>
      </c>
      <c r="BK98" s="68">
        <f t="shared" si="46"/>
        <v>7.5312605040605929</v>
      </c>
      <c r="BL98" s="68">
        <f t="shared" si="45"/>
        <v>6.9301936148465071</v>
      </c>
    </row>
    <row r="99" spans="1:64" s="68" customFormat="1" ht="12.95" customHeight="1" x14ac:dyDescent="0.2">
      <c r="A99" s="51" t="s">
        <v>181</v>
      </c>
      <c r="B99" s="98"/>
      <c r="C99" s="69">
        <v>35151.574999999997</v>
      </c>
      <c r="D99" s="69"/>
      <c r="E99" s="68">
        <f t="shared" si="51"/>
        <v>6430.0212034532242</v>
      </c>
      <c r="F99" s="51">
        <f t="shared" si="52"/>
        <v>6430</v>
      </c>
      <c r="G99" s="69">
        <f t="shared" si="53"/>
        <v>6.8759999921894632E-3</v>
      </c>
      <c r="I99" s="68">
        <f>G99</f>
        <v>6.8759999921894632E-3</v>
      </c>
      <c r="Q99" s="82">
        <f t="shared" si="54"/>
        <v>20133.074999999997</v>
      </c>
      <c r="R99" s="68">
        <f t="shared" si="55"/>
        <v>4.7279375892589501E-5</v>
      </c>
      <c r="S99" s="74">
        <v>0.1</v>
      </c>
      <c r="Z99" s="68">
        <f t="shared" si="56"/>
        <v>6430</v>
      </c>
      <c r="AA99" s="68">
        <f t="shared" si="57"/>
        <v>1.9065275199751132E-3</v>
      </c>
      <c r="AB99" s="68">
        <f t="shared" si="58"/>
        <v>2.5426981745697689E-2</v>
      </c>
      <c r="AC99" s="68">
        <f t="shared" si="59"/>
        <v>6.8759999921894632E-3</v>
      </c>
      <c r="AD99" s="68">
        <f t="shared" si="60"/>
        <v>4.96947247221435E-3</v>
      </c>
      <c r="AE99" s="68">
        <f t="shared" si="61"/>
        <v>2.4695656652096206E-6</v>
      </c>
      <c r="AF99" s="68">
        <f t="shared" si="62"/>
        <v>6.8759999921894632E-3</v>
      </c>
      <c r="AG99" s="74"/>
      <c r="AH99" s="68">
        <f t="shared" si="63"/>
        <v>-1.8550981753508226E-2</v>
      </c>
      <c r="AI99" s="68">
        <f t="shared" si="64"/>
        <v>3.6217472147405116E-3</v>
      </c>
      <c r="AJ99" s="68">
        <f t="shared" si="65"/>
        <v>-0.27610808017963145</v>
      </c>
      <c r="AK99" s="68">
        <f t="shared" si="66"/>
        <v>-3.8492022520073839E-2</v>
      </c>
      <c r="AL99" s="68">
        <f t="shared" si="67"/>
        <v>-3.1029799172100976</v>
      </c>
      <c r="AM99" s="68">
        <f t="shared" si="68"/>
        <v>-51.789945255165264</v>
      </c>
      <c r="AN99" s="68">
        <f t="shared" si="70"/>
        <v>4.0825935680973764</v>
      </c>
      <c r="AO99" s="68">
        <f t="shared" si="70"/>
        <v>4.1014239398354846</v>
      </c>
      <c r="AP99" s="68">
        <f t="shared" si="70"/>
        <v>4.0692380604122977</v>
      </c>
      <c r="AQ99" s="68">
        <f t="shared" si="70"/>
        <v>4.1251774792886113</v>
      </c>
      <c r="AR99" s="68">
        <f t="shared" si="70"/>
        <v>4.0305069781317053</v>
      </c>
      <c r="AS99" s="68">
        <f t="shared" si="70"/>
        <v>4.1995024814219679</v>
      </c>
      <c r="AT99" s="68">
        <f t="shared" si="70"/>
        <v>3.9195817044751737</v>
      </c>
      <c r="AU99" s="68">
        <f t="shared" si="69"/>
        <v>4.8993305884300256</v>
      </c>
      <c r="AW99" s="68">
        <v>57000</v>
      </c>
      <c r="AX99" s="68">
        <f t="shared" si="38"/>
        <v>-8.8795990795057109E-2</v>
      </c>
      <c r="AY99" s="68">
        <f t="shared" si="39"/>
        <v>-7.3287822191935151E-2</v>
      </c>
      <c r="AZ99" s="68">
        <f t="shared" si="40"/>
        <v>-1.5508168603121954E-2</v>
      </c>
      <c r="BA99" s="68">
        <f t="shared" si="41"/>
        <v>5.1887608586701495E-3</v>
      </c>
      <c r="BB99" s="68">
        <f t="shared" si="42"/>
        <v>-0.37689385290480854</v>
      </c>
      <c r="BC99" s="68">
        <f t="shared" si="43"/>
        <v>3.0735072416261997</v>
      </c>
      <c r="BD99" s="68">
        <f t="shared" si="44"/>
        <v>29.363519713793032</v>
      </c>
      <c r="BE99" s="68">
        <f t="shared" si="48"/>
        <v>7.9624274827880708</v>
      </c>
      <c r="BF99" s="68">
        <f t="shared" si="48"/>
        <v>7.9624241173476156</v>
      </c>
      <c r="BG99" s="68">
        <f t="shared" si="48"/>
        <v>7.9624552978945839</v>
      </c>
      <c r="BH99" s="68">
        <f t="shared" si="46"/>
        <v>7.9621660698006806</v>
      </c>
      <c r="BI99" s="68">
        <f t="shared" si="46"/>
        <v>7.9648200731120742</v>
      </c>
      <c r="BJ99" s="68">
        <f t="shared" si="46"/>
        <v>7.9373679987166366</v>
      </c>
      <c r="BK99" s="68">
        <f t="shared" si="46"/>
        <v>7.6043117763623327</v>
      </c>
      <c r="BL99" s="68">
        <f t="shared" si="45"/>
        <v>6.9711632139269284</v>
      </c>
    </row>
    <row r="100" spans="1:64" s="68" customFormat="1" ht="12.95" customHeight="1" x14ac:dyDescent="0.2">
      <c r="A100" s="51" t="s">
        <v>181</v>
      </c>
      <c r="B100" s="98"/>
      <c r="C100" s="69">
        <v>35197.455000000002</v>
      </c>
      <c r="D100" s="69"/>
      <c r="E100" s="68">
        <f t="shared" si="51"/>
        <v>6571.500905988155</v>
      </c>
      <c r="F100" s="51">
        <f t="shared" si="52"/>
        <v>6571.5</v>
      </c>
      <c r="G100" s="69">
        <f t="shared" si="53"/>
        <v>2.9379999614320695E-4</v>
      </c>
      <c r="I100" s="68">
        <f>G100</f>
        <v>2.9379999614320695E-4</v>
      </c>
      <c r="Q100" s="82">
        <f t="shared" si="54"/>
        <v>20178.955000000002</v>
      </c>
      <c r="R100" s="68">
        <f t="shared" si="55"/>
        <v>8.6318437733748421E-8</v>
      </c>
      <c r="S100" s="74">
        <v>0.1</v>
      </c>
      <c r="Z100" s="68">
        <f t="shared" si="56"/>
        <v>6571.5</v>
      </c>
      <c r="AA100" s="68">
        <f t="shared" si="57"/>
        <v>1.8931101675262185E-3</v>
      </c>
      <c r="AB100" s="68">
        <f t="shared" si="58"/>
        <v>1.8670822658725401E-2</v>
      </c>
      <c r="AC100" s="68">
        <f t="shared" si="59"/>
        <v>2.9379999614320695E-4</v>
      </c>
      <c r="AD100" s="68">
        <f t="shared" si="60"/>
        <v>-1.5993101713830116E-3</v>
      </c>
      <c r="AE100" s="68">
        <f t="shared" si="61"/>
        <v>2.5577930242891582E-7</v>
      </c>
      <c r="AF100" s="68">
        <f t="shared" si="62"/>
        <v>2.9379999614320695E-4</v>
      </c>
      <c r="AG100" s="74"/>
      <c r="AH100" s="68">
        <f t="shared" si="63"/>
        <v>-1.8377022662582194E-2</v>
      </c>
      <c r="AI100" s="68">
        <f t="shared" si="64"/>
        <v>3.6291310586883396E-3</v>
      </c>
      <c r="AJ100" s="68">
        <f t="shared" si="65"/>
        <v>-0.27592415971639517</v>
      </c>
      <c r="AK100" s="68">
        <f t="shared" si="66"/>
        <v>-3.8682682769271073E-2</v>
      </c>
      <c r="AL100" s="68">
        <f t="shared" si="67"/>
        <v>-3.1027885632192347</v>
      </c>
      <c r="AM100" s="68">
        <f t="shared" si="68"/>
        <v>-51.534490695016068</v>
      </c>
      <c r="AN100" s="68">
        <f t="shared" si="70"/>
        <v>4.0865954458061386</v>
      </c>
      <c r="AO100" s="68">
        <f t="shared" si="70"/>
        <v>4.1045696440314758</v>
      </c>
      <c r="AP100" s="68">
        <f t="shared" si="70"/>
        <v>4.0736852543926014</v>
      </c>
      <c r="AQ100" s="68">
        <f t="shared" si="70"/>
        <v>4.1276256658917614</v>
      </c>
      <c r="AR100" s="68">
        <f t="shared" si="70"/>
        <v>4.0358536893932797</v>
      </c>
      <c r="AS100" s="68">
        <f t="shared" si="70"/>
        <v>4.2004239459513544</v>
      </c>
      <c r="AT100" s="68">
        <f t="shared" si="70"/>
        <v>3.9264696950533198</v>
      </c>
      <c r="AU100" s="68">
        <f t="shared" si="69"/>
        <v>4.9051277866999046</v>
      </c>
      <c r="AW100" s="68">
        <v>58000</v>
      </c>
      <c r="AX100" s="68">
        <f t="shared" si="38"/>
        <v>-9.2803905618554061E-2</v>
      </c>
      <c r="AY100" s="68">
        <f t="shared" si="39"/>
        <v>-7.5683141355052025E-2</v>
      </c>
      <c r="AZ100" s="68">
        <f t="shared" si="40"/>
        <v>-1.712076426350204E-2</v>
      </c>
      <c r="BA100" s="68">
        <f t="shared" si="41"/>
        <v>5.0255107870151861E-3</v>
      </c>
      <c r="BB100" s="68">
        <f t="shared" si="42"/>
        <v>-0.37462289533691107</v>
      </c>
      <c r="BC100" s="68">
        <f t="shared" si="43"/>
        <v>3.0759577812933503</v>
      </c>
      <c r="BD100" s="68">
        <f t="shared" si="44"/>
        <v>30.460666549387771</v>
      </c>
      <c r="BE100" s="68">
        <f t="shared" si="48"/>
        <v>7.9988148009822497</v>
      </c>
      <c r="BF100" s="68">
        <f t="shared" si="48"/>
        <v>7.9988122616625814</v>
      </c>
      <c r="BG100" s="68">
        <f t="shared" si="48"/>
        <v>7.998829905862535</v>
      </c>
      <c r="BH100" s="68">
        <f t="shared" si="46"/>
        <v>7.9987072628220171</v>
      </c>
      <c r="BI100" s="68">
        <f t="shared" si="46"/>
        <v>7.9995576201739889</v>
      </c>
      <c r="BJ100" s="68">
        <f t="shared" si="46"/>
        <v>7.9935558025443001</v>
      </c>
      <c r="BK100" s="68">
        <f t="shared" si="46"/>
        <v>7.6763004523497793</v>
      </c>
      <c r="BL100" s="68">
        <f t="shared" si="45"/>
        <v>7.0121328130073497</v>
      </c>
    </row>
    <row r="101" spans="1:64" s="68" customFormat="1" ht="12.95" customHeight="1" x14ac:dyDescent="0.2">
      <c r="A101" s="51" t="s">
        <v>181</v>
      </c>
      <c r="B101" s="98"/>
      <c r="C101" s="69">
        <v>35240.423999999999</v>
      </c>
      <c r="D101" s="69"/>
      <c r="E101" s="68">
        <f t="shared" si="51"/>
        <v>6704.0039865945728</v>
      </c>
      <c r="F101" s="51">
        <f t="shared" si="52"/>
        <v>6704</v>
      </c>
      <c r="G101" s="69">
        <f t="shared" si="53"/>
        <v>1.2927999996463768E-3</v>
      </c>
      <c r="I101" s="68">
        <f>G101</f>
        <v>1.2927999996463768E-3</v>
      </c>
      <c r="Q101" s="82">
        <f t="shared" si="54"/>
        <v>20221.923999999999</v>
      </c>
      <c r="R101" s="68">
        <f t="shared" si="55"/>
        <v>1.6713318390856718E-6</v>
      </c>
      <c r="S101" s="74">
        <v>0.1</v>
      </c>
      <c r="Z101" s="68">
        <f t="shared" si="56"/>
        <v>6704</v>
      </c>
      <c r="AA101" s="68">
        <f t="shared" si="57"/>
        <v>1.880282276107724E-3</v>
      </c>
      <c r="AB101" s="68">
        <f t="shared" si="58"/>
        <v>1.9506810801470917E-2</v>
      </c>
      <c r="AC101" s="68">
        <f t="shared" si="59"/>
        <v>1.2927999996463768E-3</v>
      </c>
      <c r="AD101" s="68">
        <f t="shared" si="60"/>
        <v>-5.8748227646134715E-4</v>
      </c>
      <c r="AE101" s="68">
        <f t="shared" si="61"/>
        <v>3.4513542515620679E-8</v>
      </c>
      <c r="AF101" s="68">
        <f t="shared" si="62"/>
        <v>1.2927999996463768E-3</v>
      </c>
      <c r="AG101" s="74"/>
      <c r="AH101" s="68">
        <f t="shared" si="63"/>
        <v>-1.821401080182454E-2</v>
      </c>
      <c r="AI101" s="68">
        <f t="shared" si="64"/>
        <v>3.6360857152060166E-3</v>
      </c>
      <c r="AJ101" s="68">
        <f t="shared" si="65"/>
        <v>-0.27575174567517863</v>
      </c>
      <c r="AK101" s="68">
        <f t="shared" si="66"/>
        <v>-3.8861404145709141E-2</v>
      </c>
      <c r="AL101" s="68">
        <f t="shared" si="67"/>
        <v>-3.1026091902515289</v>
      </c>
      <c r="AM101" s="68">
        <f t="shared" si="68"/>
        <v>-51.297307557397318</v>
      </c>
      <c r="AN101" s="68">
        <f t="shared" ref="AN101:AT110" si="71">$AU101+$AB$7*SIN(AO101)</f>
        <v>4.0903393545761446</v>
      </c>
      <c r="AO101" s="68">
        <f t="shared" si="71"/>
        <v>4.1075342721761663</v>
      </c>
      <c r="AP101" s="68">
        <f t="shared" si="71"/>
        <v>4.0778417203458908</v>
      </c>
      <c r="AQ101" s="68">
        <f t="shared" si="71"/>
        <v>4.1299407182057193</v>
      </c>
      <c r="AR101" s="68">
        <f t="shared" si="71"/>
        <v>4.0408564077896338</v>
      </c>
      <c r="AS101" s="68">
        <f t="shared" si="71"/>
        <v>4.2012962094049797</v>
      </c>
      <c r="AT101" s="68">
        <f t="shared" si="71"/>
        <v>3.9329493997086407</v>
      </c>
      <c r="AU101" s="68">
        <f t="shared" si="69"/>
        <v>4.91055625857806</v>
      </c>
      <c r="AW101" s="68">
        <v>59000</v>
      </c>
      <c r="AX101" s="68">
        <f t="shared" si="38"/>
        <v>-9.6762009807379618E-2</v>
      </c>
      <c r="AY101" s="68">
        <f t="shared" si="39"/>
        <v>-7.8099462866548341E-2</v>
      </c>
      <c r="AZ101" s="68">
        <f t="shared" si="40"/>
        <v>-1.866254694083128E-2</v>
      </c>
      <c r="BA101" s="68">
        <f t="shared" si="41"/>
        <v>4.8775084222336673E-3</v>
      </c>
      <c r="BB101" s="68">
        <f t="shared" si="42"/>
        <v>-0.37248621356789341</v>
      </c>
      <c r="BC101" s="68">
        <f t="shared" si="43"/>
        <v>3.0782612133282452</v>
      </c>
      <c r="BD101" s="68">
        <f t="shared" si="44"/>
        <v>31.569335364839578</v>
      </c>
      <c r="BE101" s="68">
        <f t="shared" si="48"/>
        <v>8.0340920816919255</v>
      </c>
      <c r="BF101" s="68">
        <f t="shared" si="48"/>
        <v>8.0341049192158671</v>
      </c>
      <c r="BG101" s="68">
        <f t="shared" si="48"/>
        <v>8.0340330405505753</v>
      </c>
      <c r="BH101" s="68">
        <f t="shared" si="46"/>
        <v>8.0344351322201941</v>
      </c>
      <c r="BI101" s="68">
        <f t="shared" si="46"/>
        <v>8.032174286121597</v>
      </c>
      <c r="BJ101" s="68">
        <f t="shared" si="46"/>
        <v>8.0445418370472375</v>
      </c>
      <c r="BK101" s="68">
        <f t="shared" si="46"/>
        <v>7.7471744735350034</v>
      </c>
      <c r="BL101" s="68">
        <f t="shared" si="45"/>
        <v>7.053102412087771</v>
      </c>
    </row>
    <row r="102" spans="1:64" s="68" customFormat="1" ht="12.95" customHeight="1" x14ac:dyDescent="0.2">
      <c r="A102" s="51" t="s">
        <v>181</v>
      </c>
      <c r="B102" s="98"/>
      <c r="C102" s="69">
        <v>35244.474000000002</v>
      </c>
      <c r="D102" s="69"/>
      <c r="E102" s="68">
        <f t="shared" si="51"/>
        <v>6716.4929315655145</v>
      </c>
      <c r="F102" s="51">
        <f t="shared" si="52"/>
        <v>6716.5</v>
      </c>
      <c r="G102" s="69">
        <f t="shared" si="53"/>
        <v>-2.2921999989193864E-3</v>
      </c>
      <c r="I102" s="68">
        <f>G102</f>
        <v>-2.2921999989193864E-3</v>
      </c>
      <c r="Q102" s="82">
        <f t="shared" si="54"/>
        <v>20225.974000000002</v>
      </c>
      <c r="R102" s="68">
        <f t="shared" si="55"/>
        <v>5.254180835046035E-6</v>
      </c>
      <c r="S102" s="74">
        <v>0.1</v>
      </c>
      <c r="Z102" s="68">
        <f t="shared" si="56"/>
        <v>6716.5</v>
      </c>
      <c r="AA102" s="68">
        <f t="shared" si="57"/>
        <v>1.8790590926678515E-3</v>
      </c>
      <c r="AB102" s="68">
        <f t="shared" si="58"/>
        <v>1.5906426297101133E-2</v>
      </c>
      <c r="AC102" s="68">
        <f t="shared" si="59"/>
        <v>-2.2921999989193864E-3</v>
      </c>
      <c r="AD102" s="68">
        <f t="shared" si="60"/>
        <v>-4.1712590915872379E-3</v>
      </c>
      <c r="AE102" s="68">
        <f t="shared" si="61"/>
        <v>1.739940240914919E-6</v>
      </c>
      <c r="AF102" s="68">
        <f t="shared" si="62"/>
        <v>-2.2921999989193864E-3</v>
      </c>
      <c r="AG102" s="74"/>
      <c r="AH102" s="68">
        <f t="shared" si="63"/>
        <v>-1.819862629602052E-2</v>
      </c>
      <c r="AI102" s="68">
        <f t="shared" si="64"/>
        <v>3.6367438522897366E-3</v>
      </c>
      <c r="AJ102" s="68">
        <f t="shared" si="65"/>
        <v>-0.27573547028209161</v>
      </c>
      <c r="AK102" s="68">
        <f t="shared" si="66"/>
        <v>-3.8878274393607859E-2</v>
      </c>
      <c r="AL102" s="68">
        <f t="shared" si="67"/>
        <v>-3.1025922584325136</v>
      </c>
      <c r="AM102" s="68">
        <f t="shared" si="68"/>
        <v>-51.275031454724591</v>
      </c>
      <c r="AN102" s="68">
        <f t="shared" si="71"/>
        <v>4.0906923886303908</v>
      </c>
      <c r="AO102" s="68">
        <f t="shared" si="71"/>
        <v>4.1078149011491778</v>
      </c>
      <c r="AP102" s="68">
        <f t="shared" si="71"/>
        <v>4.0782334477515558</v>
      </c>
      <c r="AQ102" s="68">
        <f t="shared" si="71"/>
        <v>4.1301602543063396</v>
      </c>
      <c r="AR102" s="68">
        <f t="shared" si="71"/>
        <v>4.041328156436454</v>
      </c>
      <c r="AS102" s="68">
        <f t="shared" si="71"/>
        <v>4.201378990710829</v>
      </c>
      <c r="AT102" s="68">
        <f t="shared" si="71"/>
        <v>3.9335621801713101</v>
      </c>
      <c r="AU102" s="68">
        <f t="shared" si="69"/>
        <v>4.9110683785665659</v>
      </c>
      <c r="AW102" s="68">
        <v>60000</v>
      </c>
      <c r="AX102" s="68">
        <f t="shared" si="38"/>
        <v>-0.10067465083996491</v>
      </c>
      <c r="AY102" s="68">
        <f t="shared" si="39"/>
        <v>-8.0536786726424114E-2</v>
      </c>
      <c r="AZ102" s="68">
        <f t="shared" si="40"/>
        <v>-2.0137864113540793E-2</v>
      </c>
      <c r="BA102" s="68">
        <f t="shared" si="41"/>
        <v>4.7426983474584405E-3</v>
      </c>
      <c r="BB102" s="68">
        <f t="shared" si="42"/>
        <v>-0.3704682790103383</v>
      </c>
      <c r="BC102" s="68">
        <f t="shared" si="43"/>
        <v>3.0804346770652833</v>
      </c>
      <c r="BD102" s="68">
        <f t="shared" si="44"/>
        <v>32.692000156663063</v>
      </c>
      <c r="BE102" s="68">
        <f t="shared" si="48"/>
        <v>8.0683568805510557</v>
      </c>
      <c r="BF102" s="68">
        <f t="shared" si="48"/>
        <v>8.0684134466105739</v>
      </c>
      <c r="BG102" s="68">
        <f t="shared" si="48"/>
        <v>8.0681466882518773</v>
      </c>
      <c r="BH102" s="68">
        <f t="shared" si="46"/>
        <v>8.0694018369907301</v>
      </c>
      <c r="BI102" s="68">
        <f t="shared" si="46"/>
        <v>8.0634315804949797</v>
      </c>
      <c r="BJ102" s="68">
        <f t="shared" si="46"/>
        <v>8.0905074268112518</v>
      </c>
      <c r="BK102" s="68">
        <f t="shared" si="46"/>
        <v>7.8168836521254494</v>
      </c>
      <c r="BL102" s="68">
        <f t="shared" si="45"/>
        <v>7.0940720111681923</v>
      </c>
    </row>
    <row r="103" spans="1:64" s="68" customFormat="1" ht="12.95" customHeight="1" x14ac:dyDescent="0.2">
      <c r="A103" s="51" t="s">
        <v>180</v>
      </c>
      <c r="B103" s="98"/>
      <c r="C103" s="69">
        <v>35254.695</v>
      </c>
      <c r="D103" s="69"/>
      <c r="E103" s="68">
        <f t="shared" si="51"/>
        <v>6748.0113282440034</v>
      </c>
      <c r="F103" s="51">
        <f t="shared" si="52"/>
        <v>6748</v>
      </c>
      <c r="G103" s="69">
        <f t="shared" si="53"/>
        <v>3.6735999965458177E-3</v>
      </c>
      <c r="H103" s="68">
        <f>G103</f>
        <v>3.6735999965458177E-3</v>
      </c>
      <c r="Q103" s="82">
        <f t="shared" si="54"/>
        <v>20236.195</v>
      </c>
      <c r="R103" s="68">
        <f t="shared" si="55"/>
        <v>1.3495336934621432E-5</v>
      </c>
      <c r="S103" s="74">
        <v>0.2</v>
      </c>
      <c r="Z103" s="68">
        <f t="shared" si="56"/>
        <v>6748</v>
      </c>
      <c r="AA103" s="68">
        <f t="shared" si="57"/>
        <v>1.8759668085699538E-3</v>
      </c>
      <c r="AB103" s="68">
        <f t="shared" si="58"/>
        <v>2.1833452645142196E-2</v>
      </c>
      <c r="AC103" s="68">
        <f t="shared" si="59"/>
        <v>3.6735999965458177E-3</v>
      </c>
      <c r="AD103" s="68">
        <f t="shared" si="60"/>
        <v>1.7976331879758639E-3</v>
      </c>
      <c r="AE103" s="68">
        <f t="shared" si="61"/>
        <v>6.4629701570245356E-7</v>
      </c>
      <c r="AF103" s="68">
        <f t="shared" si="62"/>
        <v>3.6735999965458177E-3</v>
      </c>
      <c r="AG103" s="74"/>
      <c r="AH103" s="68">
        <f t="shared" si="63"/>
        <v>-1.8159852648596379E-2</v>
      </c>
      <c r="AI103" s="68">
        <f t="shared" si="64"/>
        <v>3.6384039242066679E-3</v>
      </c>
      <c r="AJ103" s="68">
        <f t="shared" si="65"/>
        <v>-0.27569444854208353</v>
      </c>
      <c r="AK103" s="68">
        <f t="shared" si="66"/>
        <v>-3.8920795038000722E-2</v>
      </c>
      <c r="AL103" s="68">
        <f t="shared" si="67"/>
        <v>-3.1025495825514566</v>
      </c>
      <c r="AM103" s="68">
        <f t="shared" si="68"/>
        <v>-51.21897125738024</v>
      </c>
      <c r="AN103" s="68">
        <f t="shared" si="71"/>
        <v>4.091581911444413</v>
      </c>
      <c r="AO103" s="68">
        <f t="shared" si="71"/>
        <v>4.1085228095422712</v>
      </c>
      <c r="AP103" s="68">
        <f t="shared" si="71"/>
        <v>4.0792203014562158</v>
      </c>
      <c r="AQ103" s="68">
        <f t="shared" si="71"/>
        <v>4.1307143566921436</v>
      </c>
      <c r="AR103" s="68">
        <f t="shared" si="71"/>
        <v>4.0425168007277641</v>
      </c>
      <c r="AS103" s="68">
        <f t="shared" si="71"/>
        <v>4.2015879867718979</v>
      </c>
      <c r="AT103" s="68">
        <f t="shared" si="71"/>
        <v>3.9351075239188651</v>
      </c>
      <c r="AU103" s="68">
        <f t="shared" si="69"/>
        <v>4.9123589209375993</v>
      </c>
      <c r="AW103" s="68">
        <v>61000</v>
      </c>
      <c r="AX103" s="68">
        <f t="shared" si="38"/>
        <v>-0.10454563457755751</v>
      </c>
      <c r="AY103" s="68">
        <f t="shared" si="39"/>
        <v>-8.2995112934679344E-2</v>
      </c>
      <c r="AZ103" s="68">
        <f t="shared" si="40"/>
        <v>-2.1550521642878174E-2</v>
      </c>
      <c r="BA103" s="68">
        <f t="shared" si="41"/>
        <v>4.6193923153373673E-3</v>
      </c>
      <c r="BB103" s="68">
        <f t="shared" si="42"/>
        <v>-0.36855607207289792</v>
      </c>
      <c r="BC103" s="68">
        <f t="shared" si="43"/>
        <v>3.0824925270006704</v>
      </c>
      <c r="BD103" s="68">
        <f t="shared" si="44"/>
        <v>33.831024466586449</v>
      </c>
      <c r="BE103" s="68">
        <f t="shared" si="48"/>
        <v>8.101692993019519</v>
      </c>
      <c r="BF103" s="68">
        <f t="shared" si="48"/>
        <v>8.1018323095979543</v>
      </c>
      <c r="BG103" s="68">
        <f t="shared" si="48"/>
        <v>8.1012621324863137</v>
      </c>
      <c r="BH103" s="68">
        <f t="shared" si="46"/>
        <v>8.1035876070278494</v>
      </c>
      <c r="BI103" s="68">
        <f t="shared" si="46"/>
        <v>8.093964623712445</v>
      </c>
      <c r="BJ103" s="68">
        <f t="shared" si="46"/>
        <v>8.131671634785846</v>
      </c>
      <c r="BK103" s="68">
        <f t="shared" si="46"/>
        <v>7.8853797552527594</v>
      </c>
      <c r="BL103" s="68">
        <f t="shared" si="45"/>
        <v>7.1350416102486136</v>
      </c>
    </row>
    <row r="104" spans="1:64" s="68" customFormat="1" ht="12.95" customHeight="1" x14ac:dyDescent="0.2">
      <c r="A104" s="51" t="s">
        <v>182</v>
      </c>
      <c r="B104" s="98"/>
      <c r="C104" s="69">
        <v>35576.387999999999</v>
      </c>
      <c r="D104" s="69"/>
      <c r="E104" s="68">
        <f t="shared" si="51"/>
        <v>7740.012852820395</v>
      </c>
      <c r="F104" s="51">
        <f t="shared" si="52"/>
        <v>7740</v>
      </c>
      <c r="G104" s="69">
        <f t="shared" si="53"/>
        <v>4.1679999994812533E-3</v>
      </c>
      <c r="I104" s="68">
        <f t="shared" ref="I104:I135" si="72">G104</f>
        <v>4.1679999994812533E-3</v>
      </c>
      <c r="Q104" s="82">
        <f t="shared" si="54"/>
        <v>20557.887999999999</v>
      </c>
      <c r="R104" s="68">
        <f t="shared" si="55"/>
        <v>1.7372223995675729E-5</v>
      </c>
      <c r="S104" s="74">
        <v>0.1</v>
      </c>
      <c r="Z104" s="68">
        <f t="shared" si="56"/>
        <v>7740</v>
      </c>
      <c r="AA104" s="68">
        <f t="shared" si="57"/>
        <v>1.7717462966810212E-3</v>
      </c>
      <c r="AB104" s="68">
        <f t="shared" si="58"/>
        <v>2.1102966618151239E-2</v>
      </c>
      <c r="AC104" s="68">
        <f t="shared" si="59"/>
        <v>4.1679999994812533E-3</v>
      </c>
      <c r="AD104" s="68">
        <f t="shared" si="60"/>
        <v>2.3962537028002322E-3</v>
      </c>
      <c r="AE104" s="68">
        <f t="shared" si="61"/>
        <v>5.7420318081838242E-7</v>
      </c>
      <c r="AF104" s="68">
        <f t="shared" si="62"/>
        <v>4.1679999994812533E-3</v>
      </c>
      <c r="AG104" s="74"/>
      <c r="AH104" s="68">
        <f t="shared" si="63"/>
        <v>-1.6934966618669986E-2</v>
      </c>
      <c r="AI104" s="68">
        <f t="shared" si="64"/>
        <v>3.6918695342385011E-3</v>
      </c>
      <c r="AJ104" s="68">
        <f t="shared" si="65"/>
        <v>-0.27439616741485118</v>
      </c>
      <c r="AK104" s="68">
        <f t="shared" si="66"/>
        <v>-4.0266209020860963E-2</v>
      </c>
      <c r="AL104" s="68">
        <f t="shared" si="67"/>
        <v>-3.1011992195078522</v>
      </c>
      <c r="AM104" s="68">
        <f t="shared" si="68"/>
        <v>-49.50626506018898</v>
      </c>
      <c r="AN104" s="68">
        <f t="shared" si="71"/>
        <v>4.1195184373984368</v>
      </c>
      <c r="AO104" s="68">
        <f t="shared" si="71"/>
        <v>4.1313420380974373</v>
      </c>
      <c r="AP104" s="68">
        <f t="shared" si="71"/>
        <v>4.1100818378745574</v>
      </c>
      <c r="AQ104" s="68">
        <f t="shared" si="71"/>
        <v>4.1488169254914515</v>
      </c>
      <c r="AR104" s="68">
        <f t="shared" si="71"/>
        <v>4.0798099060262434</v>
      </c>
      <c r="AS104" s="68">
        <f t="shared" si="71"/>
        <v>4.2085003134212098</v>
      </c>
      <c r="AT104" s="68">
        <f t="shared" si="71"/>
        <v>3.9846039830817839</v>
      </c>
      <c r="AU104" s="68">
        <f t="shared" si="69"/>
        <v>4.9530007632253774</v>
      </c>
      <c r="AW104" s="68">
        <v>62000</v>
      </c>
      <c r="AX104" s="68">
        <f t="shared" si="38"/>
        <v>-0.10837838968580064</v>
      </c>
      <c r="AY104" s="68">
        <f t="shared" si="39"/>
        <v>-8.5474441491314029E-2</v>
      </c>
      <c r="AZ104" s="68">
        <f t="shared" si="40"/>
        <v>-2.2903948194486615E-2</v>
      </c>
      <c r="BA104" s="68">
        <f t="shared" si="41"/>
        <v>4.506183589147672E-3</v>
      </c>
      <c r="BB104" s="68">
        <f t="shared" si="42"/>
        <v>-0.36673848220730521</v>
      </c>
      <c r="BC104" s="68">
        <f t="shared" si="43"/>
        <v>3.0844469980643621</v>
      </c>
      <c r="BD104" s="68">
        <f t="shared" si="44"/>
        <v>34.988761280267212</v>
      </c>
      <c r="BE104" s="68">
        <f t="shared" si="48"/>
        <v>8.1341746216423214</v>
      </c>
      <c r="BF104" s="68">
        <f t="shared" si="48"/>
        <v>8.1344371255790673</v>
      </c>
      <c r="BG104" s="68">
        <f t="shared" si="48"/>
        <v>8.1334844371030357</v>
      </c>
      <c r="BH104" s="68">
        <f t="shared" si="46"/>
        <v>8.1369270656435493</v>
      </c>
      <c r="BI104" s="68">
        <f t="shared" si="46"/>
        <v>8.1242853145813942</v>
      </c>
      <c r="BJ104" s="68">
        <f t="shared" si="46"/>
        <v>8.168286202213265</v>
      </c>
      <c r="BK104" s="68">
        <f t="shared" si="46"/>
        <v>7.9526165859207145</v>
      </c>
      <c r="BL104" s="68">
        <f t="shared" si="45"/>
        <v>7.1760112093290349</v>
      </c>
    </row>
    <row r="105" spans="1:64" s="68" customFormat="1" ht="12.95" customHeight="1" x14ac:dyDescent="0.2">
      <c r="A105" s="51" t="s">
        <v>182</v>
      </c>
      <c r="B105" s="98"/>
      <c r="C105" s="69">
        <v>35632.493000000002</v>
      </c>
      <c r="D105" s="69"/>
      <c r="E105" s="68">
        <f t="shared" si="51"/>
        <v>7913.0232867942823</v>
      </c>
      <c r="F105" s="51">
        <f t="shared" si="52"/>
        <v>7913</v>
      </c>
      <c r="G105" s="69">
        <f t="shared" si="53"/>
        <v>7.5515999997151084E-3</v>
      </c>
      <c r="I105" s="68">
        <f t="shared" si="72"/>
        <v>7.5515999997151084E-3</v>
      </c>
      <c r="Q105" s="82">
        <f t="shared" si="54"/>
        <v>20613.993000000002</v>
      </c>
      <c r="R105" s="68">
        <f t="shared" si="55"/>
        <v>5.7026662555697229E-5</v>
      </c>
      <c r="S105" s="74">
        <v>0.1</v>
      </c>
      <c r="Z105" s="68">
        <f t="shared" si="56"/>
        <v>7913</v>
      </c>
      <c r="AA105" s="68">
        <f t="shared" si="57"/>
        <v>1.7523085086871282E-3</v>
      </c>
      <c r="AB105" s="68">
        <f t="shared" si="58"/>
        <v>2.4272098197495012E-2</v>
      </c>
      <c r="AC105" s="68">
        <f t="shared" si="59"/>
        <v>7.5515999997151084E-3</v>
      </c>
      <c r="AD105" s="68">
        <f t="shared" si="60"/>
        <v>5.7992914910279802E-3</v>
      </c>
      <c r="AE105" s="68">
        <f t="shared" si="61"/>
        <v>3.3631781797909538E-6</v>
      </c>
      <c r="AF105" s="68">
        <f t="shared" si="62"/>
        <v>7.5515999997151084E-3</v>
      </c>
      <c r="AG105" s="74"/>
      <c r="AH105" s="68">
        <f t="shared" si="63"/>
        <v>-1.6720498197779904E-2</v>
      </c>
      <c r="AI105" s="68">
        <f t="shared" si="64"/>
        <v>3.7014387666636228E-3</v>
      </c>
      <c r="AJ105" s="68">
        <f t="shared" si="65"/>
        <v>-0.27416830022962901</v>
      </c>
      <c r="AK105" s="68">
        <f t="shared" si="66"/>
        <v>-4.0502287657320661E-2</v>
      </c>
      <c r="AL105" s="68">
        <f t="shared" si="67"/>
        <v>-3.1009622649333859</v>
      </c>
      <c r="AM105" s="68">
        <f t="shared" si="68"/>
        <v>-49.217468020302789</v>
      </c>
      <c r="AN105" s="68">
        <f t="shared" si="71"/>
        <v>4.1243785178638674</v>
      </c>
      <c r="AO105" s="68">
        <f t="shared" si="71"/>
        <v>4.1354248706332619</v>
      </c>
      <c r="AP105" s="68">
        <f t="shared" si="71"/>
        <v>4.1154218288633047</v>
      </c>
      <c r="AQ105" s="68">
        <f t="shared" si="71"/>
        <v>4.1521065960719703</v>
      </c>
      <c r="AR105" s="68">
        <f t="shared" si="71"/>
        <v>4.0862811081424919</v>
      </c>
      <c r="AS105" s="68">
        <f t="shared" si="71"/>
        <v>4.2097824053625654</v>
      </c>
      <c r="AT105" s="68">
        <f t="shared" si="71"/>
        <v>3.993400158098769</v>
      </c>
      <c r="AU105" s="68">
        <f t="shared" si="69"/>
        <v>4.9600885038662899</v>
      </c>
      <c r="AW105" s="68">
        <v>63000</v>
      </c>
      <c r="AX105" s="68">
        <f t="shared" si="38"/>
        <v>-0.11217612272347277</v>
      </c>
      <c r="AY105" s="68">
        <f t="shared" si="39"/>
        <v>-8.7974772396328157E-2</v>
      </c>
      <c r="AZ105" s="68">
        <f t="shared" si="40"/>
        <v>-2.420135032714462E-2</v>
      </c>
      <c r="BA105" s="68">
        <f t="shared" si="41"/>
        <v>4.4018819808527843E-3</v>
      </c>
      <c r="BB105" s="68">
        <f t="shared" si="42"/>
        <v>-0.36500581730471687</v>
      </c>
      <c r="BC105" s="68">
        <f t="shared" si="43"/>
        <v>3.0863087475026498</v>
      </c>
      <c r="BD105" s="68">
        <f t="shared" si="44"/>
        <v>36.167679357780081</v>
      </c>
      <c r="BE105" s="68">
        <f t="shared" si="48"/>
        <v>8.1658704497821262</v>
      </c>
      <c r="BF105" s="68">
        <f t="shared" si="48"/>
        <v>8.1662832563023535</v>
      </c>
      <c r="BG105" s="68">
        <f t="shared" si="48"/>
        <v>8.1649330001608327</v>
      </c>
      <c r="BH105" s="68">
        <f t="shared" si="46"/>
        <v>8.1693288047666304</v>
      </c>
      <c r="BI105" s="68">
        <f t="shared" si="46"/>
        <v>8.1547901067057857</v>
      </c>
      <c r="BJ105" s="68">
        <f t="shared" si="46"/>
        <v>8.2006303362895085</v>
      </c>
      <c r="BK105" s="68">
        <f t="shared" si="46"/>
        <v>8.0185500605364144</v>
      </c>
      <c r="BL105" s="68">
        <f t="shared" si="45"/>
        <v>7.2169808084094562</v>
      </c>
    </row>
    <row r="106" spans="1:64" s="68" customFormat="1" ht="12.95" customHeight="1" x14ac:dyDescent="0.2">
      <c r="A106" s="51" t="s">
        <v>183</v>
      </c>
      <c r="B106" s="98"/>
      <c r="C106" s="69">
        <v>35933.425999999999</v>
      </c>
      <c r="D106" s="69"/>
      <c r="E106" s="68">
        <f t="shared" si="51"/>
        <v>8841.0074045566998</v>
      </c>
      <c r="F106" s="51">
        <f t="shared" si="52"/>
        <v>8841</v>
      </c>
      <c r="G106" s="69">
        <f t="shared" si="53"/>
        <v>2.4011999994399957E-3</v>
      </c>
      <c r="I106" s="68">
        <f t="shared" si="72"/>
        <v>2.4011999994399957E-3</v>
      </c>
      <c r="Q106" s="82">
        <f t="shared" si="54"/>
        <v>20914.925999999999</v>
      </c>
      <c r="R106" s="68">
        <f t="shared" si="55"/>
        <v>5.7657614373106355E-6</v>
      </c>
      <c r="S106" s="74">
        <v>0.1</v>
      </c>
      <c r="Z106" s="68">
        <f t="shared" si="56"/>
        <v>8841</v>
      </c>
      <c r="AA106" s="68">
        <f t="shared" si="57"/>
        <v>1.642580267955402E-3</v>
      </c>
      <c r="AB106" s="68">
        <f t="shared" si="58"/>
        <v>1.7965986332143156E-2</v>
      </c>
      <c r="AC106" s="68">
        <f t="shared" si="59"/>
        <v>2.4011999994399957E-3</v>
      </c>
      <c r="AD106" s="68">
        <f t="shared" si="60"/>
        <v>7.5861973148459369E-4</v>
      </c>
      <c r="AE106" s="68">
        <f t="shared" si="61"/>
        <v>5.7550389699775704E-8</v>
      </c>
      <c r="AF106" s="68">
        <f t="shared" si="62"/>
        <v>2.4011999994399957E-3</v>
      </c>
      <c r="AG106" s="74"/>
      <c r="AH106" s="68">
        <f t="shared" si="63"/>
        <v>-1.5564786332703161E-2</v>
      </c>
      <c r="AI106" s="68">
        <f t="shared" si="64"/>
        <v>3.7541067069850609E-3</v>
      </c>
      <c r="AJ106" s="68">
        <f t="shared" si="65"/>
        <v>-0.27293691936607617</v>
      </c>
      <c r="AK106" s="68">
        <f t="shared" si="66"/>
        <v>-4.1777727533879663E-2</v>
      </c>
      <c r="AL106" s="68">
        <f t="shared" si="67"/>
        <v>-3.0996820528914775</v>
      </c>
      <c r="AM106" s="68">
        <f t="shared" si="68"/>
        <v>-47.713638276913052</v>
      </c>
      <c r="AN106" s="68">
        <f t="shared" si="71"/>
        <v>4.1504185760823162</v>
      </c>
      <c r="AO106" s="68">
        <f t="shared" si="71"/>
        <v>4.1578377793917323</v>
      </c>
      <c r="AP106" s="68">
        <f t="shared" si="71"/>
        <v>4.1438643681023697</v>
      </c>
      <c r="AQ106" s="68">
        <f t="shared" si="71"/>
        <v>4.1704496220875162</v>
      </c>
      <c r="AR106" s="68">
        <f t="shared" si="71"/>
        <v>4.1207863552023047</v>
      </c>
      <c r="AS106" s="68">
        <f t="shared" si="71"/>
        <v>4.2171488399742501</v>
      </c>
      <c r="AT106" s="68">
        <f t="shared" si="71"/>
        <v>4.0414109435343102</v>
      </c>
      <c r="AU106" s="68">
        <f t="shared" si="69"/>
        <v>4.9981082918129207</v>
      </c>
      <c r="AW106" s="68">
        <v>64000</v>
      </c>
      <c r="AX106" s="68">
        <f t="shared" si="38"/>
        <v>-0.11594194958750272</v>
      </c>
      <c r="AY106" s="68">
        <f t="shared" si="39"/>
        <v>-9.0496105649721756E-2</v>
      </c>
      <c r="AZ106" s="68">
        <f t="shared" si="40"/>
        <v>-2.5445843937780963E-2</v>
      </c>
      <c r="BA106" s="68">
        <f t="shared" si="41"/>
        <v>4.3054650091632896E-3</v>
      </c>
      <c r="BB106" s="68">
        <f t="shared" si="42"/>
        <v>-0.3633494110554677</v>
      </c>
      <c r="BC106" s="68">
        <f t="shared" si="43"/>
        <v>3.08808728725813</v>
      </c>
      <c r="BD106" s="68">
        <f t="shared" si="44"/>
        <v>37.370510230076185</v>
      </c>
      <c r="BE106" s="68">
        <f t="shared" si="48"/>
        <v>8.1968473565165993</v>
      </c>
      <c r="BF106" s="68">
        <f t="shared" si="48"/>
        <v>8.1974053454888391</v>
      </c>
      <c r="BG106" s="68">
        <f t="shared" si="48"/>
        <v>8.1957395150315318</v>
      </c>
      <c r="BH106" s="68">
        <f t="shared" si="46"/>
        <v>8.2006899315935513</v>
      </c>
      <c r="BI106" s="68">
        <f t="shared" si="46"/>
        <v>8.1857708496624824</v>
      </c>
      <c r="BJ106" s="68">
        <f t="shared" si="46"/>
        <v>8.2290054567994293</v>
      </c>
      <c r="BK106" s="68">
        <f t="shared" si="46"/>
        <v>8.083138282894593</v>
      </c>
      <c r="BL106" s="68">
        <f t="shared" si="45"/>
        <v>7.2579504074898766</v>
      </c>
    </row>
    <row r="107" spans="1:64" s="68" customFormat="1" ht="12.95" customHeight="1" x14ac:dyDescent="0.2">
      <c r="A107" s="51" t="s">
        <v>184</v>
      </c>
      <c r="B107" s="98"/>
      <c r="C107" s="69">
        <v>36339.432999999997</v>
      </c>
      <c r="D107" s="69"/>
      <c r="E107" s="68">
        <f t="shared" si="51"/>
        <v>10093.007177597099</v>
      </c>
      <c r="F107" s="51">
        <f t="shared" si="52"/>
        <v>10093</v>
      </c>
      <c r="G107" s="69">
        <f t="shared" si="53"/>
        <v>2.3275999919860624E-3</v>
      </c>
      <c r="I107" s="68">
        <f t="shared" si="72"/>
        <v>2.3275999919860624E-3</v>
      </c>
      <c r="Q107" s="82">
        <f t="shared" si="54"/>
        <v>21320.932999999997</v>
      </c>
      <c r="R107" s="68">
        <f t="shared" si="55"/>
        <v>5.417721722693518E-6</v>
      </c>
      <c r="S107" s="74">
        <v>0.1</v>
      </c>
      <c r="Z107" s="68">
        <f t="shared" si="56"/>
        <v>10093</v>
      </c>
      <c r="AA107" s="68">
        <f t="shared" si="57"/>
        <v>1.4831409199632349E-3</v>
      </c>
      <c r="AB107" s="68">
        <f t="shared" si="58"/>
        <v>1.6315910941696422E-2</v>
      </c>
      <c r="AC107" s="68">
        <f t="shared" si="59"/>
        <v>2.3275999919860624E-3</v>
      </c>
      <c r="AD107" s="68">
        <f t="shared" si="60"/>
        <v>8.4445907202282747E-4</v>
      </c>
      <c r="AE107" s="68">
        <f t="shared" si="61"/>
        <v>7.1311112432165492E-8</v>
      </c>
      <c r="AF107" s="68">
        <f t="shared" si="62"/>
        <v>2.3275999919860624E-3</v>
      </c>
      <c r="AG107" s="74"/>
      <c r="AH107" s="68">
        <f t="shared" si="63"/>
        <v>-1.3988310949710359E-2</v>
      </c>
      <c r="AI107" s="68">
        <f t="shared" si="64"/>
        <v>3.8290662830177125E-3</v>
      </c>
      <c r="AJ107" s="68">
        <f t="shared" si="65"/>
        <v>-0.27124580160510214</v>
      </c>
      <c r="AK107" s="68">
        <f t="shared" si="66"/>
        <v>-4.3528487666447298E-2</v>
      </c>
      <c r="AL107" s="68">
        <f t="shared" si="67"/>
        <v>-3.0979246297878111</v>
      </c>
      <c r="AM107" s="68">
        <f t="shared" si="68"/>
        <v>-45.792825040953929</v>
      </c>
      <c r="AN107" s="68">
        <f t="shared" si="71"/>
        <v>4.1855653343052195</v>
      </c>
      <c r="AO107" s="68">
        <f t="shared" si="71"/>
        <v>4.1894010007081786</v>
      </c>
      <c r="AP107" s="68">
        <f t="shared" si="71"/>
        <v>4.181750063979865</v>
      </c>
      <c r="AQ107" s="68">
        <f t="shared" si="71"/>
        <v>4.1971133354862165</v>
      </c>
      <c r="AR107" s="68">
        <f t="shared" si="71"/>
        <v>4.1666602985839871</v>
      </c>
      <c r="AS107" s="68">
        <f t="shared" si="71"/>
        <v>4.2287104386866474</v>
      </c>
      <c r="AT107" s="68">
        <f t="shared" si="71"/>
        <v>4.1083723153140772</v>
      </c>
      <c r="AU107" s="68">
        <f t="shared" si="69"/>
        <v>5.0494022298616077</v>
      </c>
      <c r="AW107" s="68">
        <v>65000</v>
      </c>
      <c r="AX107" s="68">
        <f t="shared" si="38"/>
        <v>-0.11967899249410804</v>
      </c>
      <c r="AY107" s="68">
        <f t="shared" si="39"/>
        <v>-9.3038441251494797E-2</v>
      </c>
      <c r="AZ107" s="68">
        <f t="shared" si="40"/>
        <v>-2.6640551242613247E-2</v>
      </c>
      <c r="BA107" s="68">
        <f t="shared" si="41"/>
        <v>4.2160417565194619E-3</v>
      </c>
      <c r="BB107" s="68">
        <f t="shared" si="42"/>
        <v>-0.36176132019225865</v>
      </c>
      <c r="BC107" s="68">
        <f t="shared" si="43"/>
        <v>3.0897913167600781</v>
      </c>
      <c r="BD107" s="68">
        <f t="shared" si="44"/>
        <v>38.600408263994886</v>
      </c>
      <c r="BE107" s="68">
        <f t="shared" si="48"/>
        <v>8.2271735295450465</v>
      </c>
      <c r="BF107" s="68">
        <f t="shared" si="48"/>
        <v>8.2278179232423856</v>
      </c>
      <c r="BG107" s="68">
        <f t="shared" si="48"/>
        <v>8.2260442723657796</v>
      </c>
      <c r="BH107" s="68">
        <f t="shared" si="46"/>
        <v>8.2309069431256177</v>
      </c>
      <c r="BI107" s="68">
        <f t="shared" si="46"/>
        <v>8.2174273918111549</v>
      </c>
      <c r="BJ107" s="68">
        <f t="shared" si="46"/>
        <v>8.2537300046445274</v>
      </c>
      <c r="BK107" s="68">
        <f t="shared" si="46"/>
        <v>8.1463416144909075</v>
      </c>
      <c r="BL107" s="68">
        <f t="shared" si="45"/>
        <v>7.2989200065702979</v>
      </c>
    </row>
    <row r="108" spans="1:64" s="68" customFormat="1" ht="12.95" customHeight="1" x14ac:dyDescent="0.2">
      <c r="A108" s="51" t="s">
        <v>185</v>
      </c>
      <c r="B108" s="98"/>
      <c r="C108" s="69">
        <v>36673.447999999997</v>
      </c>
      <c r="D108" s="69"/>
      <c r="E108" s="68">
        <f t="shared" si="51"/>
        <v>11123.005931786291</v>
      </c>
      <c r="F108" s="51">
        <f t="shared" si="52"/>
        <v>11123</v>
      </c>
      <c r="G108" s="69">
        <f t="shared" si="53"/>
        <v>1.9235999934608117E-3</v>
      </c>
      <c r="I108" s="68">
        <f t="shared" si="72"/>
        <v>1.9235999934608117E-3</v>
      </c>
      <c r="Q108" s="82">
        <f t="shared" si="54"/>
        <v>21654.947999999997</v>
      </c>
      <c r="R108" s="68">
        <f t="shared" si="55"/>
        <v>3.7002369348424345E-6</v>
      </c>
      <c r="S108" s="74">
        <v>0.1</v>
      </c>
      <c r="Z108" s="68">
        <f t="shared" si="56"/>
        <v>11123</v>
      </c>
      <c r="AA108" s="68">
        <f t="shared" si="57"/>
        <v>1.3462113818975587E-3</v>
      </c>
      <c r="AB108" s="68">
        <f t="shared" si="58"/>
        <v>1.4596049127042141E-2</v>
      </c>
      <c r="AC108" s="68">
        <f t="shared" si="59"/>
        <v>1.9235999934608117E-3</v>
      </c>
      <c r="AD108" s="68">
        <f t="shared" si="60"/>
        <v>5.7738861156325302E-4</v>
      </c>
      <c r="AE108" s="68">
        <f t="shared" si="61"/>
        <v>3.3337760876294111E-8</v>
      </c>
      <c r="AF108" s="68">
        <f t="shared" si="62"/>
        <v>1.9235999934608117E-3</v>
      </c>
      <c r="AG108" s="74"/>
      <c r="AH108" s="68">
        <f t="shared" si="63"/>
        <v>-1.2672449133581329E-2</v>
      </c>
      <c r="AI108" s="68">
        <f t="shared" si="64"/>
        <v>3.8945436306982995E-3</v>
      </c>
      <c r="AJ108" s="68">
        <f t="shared" si="65"/>
        <v>-0.2698217560303165</v>
      </c>
      <c r="AK108" s="68">
        <f t="shared" si="66"/>
        <v>-4.5001980094188709E-2</v>
      </c>
      <c r="AL108" s="68">
        <f t="shared" si="67"/>
        <v>-3.0964454252292457</v>
      </c>
      <c r="AM108" s="68">
        <f t="shared" si="68"/>
        <v>-44.291983119130471</v>
      </c>
      <c r="AN108" s="68">
        <f t="shared" si="71"/>
        <v>4.2146092472165684</v>
      </c>
      <c r="AO108" s="68">
        <f t="shared" si="71"/>
        <v>4.2164523394899271</v>
      </c>
      <c r="AP108" s="68">
        <f t="shared" si="71"/>
        <v>4.2125817763272755</v>
      </c>
      <c r="AQ108" s="68">
        <f t="shared" si="71"/>
        <v>4.2207423452874622</v>
      </c>
      <c r="AR108" s="68">
        <f t="shared" si="71"/>
        <v>4.2036770435043573</v>
      </c>
      <c r="AS108" s="68">
        <f t="shared" si="71"/>
        <v>4.2400073499354303</v>
      </c>
      <c r="AT108" s="68">
        <f t="shared" si="71"/>
        <v>4.1653182753371469</v>
      </c>
      <c r="AU108" s="68">
        <f t="shared" si="69"/>
        <v>5.0916009169144427</v>
      </c>
      <c r="AW108" s="68">
        <v>66000</v>
      </c>
      <c r="AX108" s="68">
        <f t="shared" si="38"/>
        <v>-0.12339043624682684</v>
      </c>
      <c r="AY108" s="68">
        <f t="shared" si="39"/>
        <v>-9.5601779201647308E-2</v>
      </c>
      <c r="AZ108" s="68">
        <f t="shared" si="40"/>
        <v>-2.7788657045179539E-2</v>
      </c>
      <c r="BA108" s="68">
        <f t="shared" si="41"/>
        <v>4.1328267265934304E-3</v>
      </c>
      <c r="BB108" s="68">
        <f t="shared" si="42"/>
        <v>-0.36023410407131318</v>
      </c>
      <c r="BC108" s="68">
        <f t="shared" si="43"/>
        <v>3.0914289651627791</v>
      </c>
      <c r="BD108" s="68">
        <f t="shared" si="44"/>
        <v>39.861115596511702</v>
      </c>
      <c r="BE108" s="68">
        <f t="shared" si="48"/>
        <v>8.2569207897998531</v>
      </c>
      <c r="BF108" s="68">
        <f t="shared" si="48"/>
        <v>8.2575170334121051</v>
      </c>
      <c r="BG108" s="68">
        <f t="shared" si="48"/>
        <v>8.2559914983025369</v>
      </c>
      <c r="BH108" s="68">
        <f t="shared" si="46"/>
        <v>8.2598838905344092</v>
      </c>
      <c r="BI108" s="68">
        <f t="shared" si="46"/>
        <v>8.2498809007692113</v>
      </c>
      <c r="BJ108" s="68">
        <f t="shared" si="46"/>
        <v>8.275134404853052</v>
      </c>
      <c r="BK108" s="68">
        <f t="shared" si="46"/>
        <v>8.2081227410461732</v>
      </c>
      <c r="BL108" s="68">
        <f t="shared" si="45"/>
        <v>7.3398896056507192</v>
      </c>
    </row>
    <row r="109" spans="1:64" s="68" customFormat="1" ht="12.95" customHeight="1" x14ac:dyDescent="0.2">
      <c r="A109" s="51" t="s">
        <v>185</v>
      </c>
      <c r="B109" s="98"/>
      <c r="C109" s="69">
        <v>36674.415999999997</v>
      </c>
      <c r="D109" s="69"/>
      <c r="E109" s="68">
        <f t="shared" si="51"/>
        <v>11125.990943818852</v>
      </c>
      <c r="F109" s="51">
        <f t="shared" si="52"/>
        <v>11126</v>
      </c>
      <c r="G109" s="69">
        <f t="shared" si="53"/>
        <v>-2.9368000032263808E-3</v>
      </c>
      <c r="I109" s="68">
        <f t="shared" si="72"/>
        <v>-2.9368000032263808E-3</v>
      </c>
      <c r="Q109" s="82">
        <f t="shared" si="54"/>
        <v>21655.915999999997</v>
      </c>
      <c r="R109" s="68">
        <f t="shared" si="55"/>
        <v>8.6247942589504702E-6</v>
      </c>
      <c r="S109" s="74">
        <v>0.1</v>
      </c>
      <c r="Z109" s="68">
        <f t="shared" si="56"/>
        <v>11126</v>
      </c>
      <c r="AA109" s="68">
        <f t="shared" si="57"/>
        <v>1.3458089569524118E-3</v>
      </c>
      <c r="AB109" s="68">
        <f t="shared" si="58"/>
        <v>9.7317875810325576E-3</v>
      </c>
      <c r="AC109" s="68">
        <f t="shared" si="59"/>
        <v>-2.9368000032263808E-3</v>
      </c>
      <c r="AD109" s="68">
        <f t="shared" si="60"/>
        <v>-4.2826089601787926E-3</v>
      </c>
      <c r="AE109" s="68">
        <f t="shared" si="61"/>
        <v>1.834073950580368E-6</v>
      </c>
      <c r="AF109" s="68">
        <f t="shared" si="62"/>
        <v>-2.9368000032263808E-3</v>
      </c>
      <c r="AG109" s="74"/>
      <c r="AH109" s="68">
        <f t="shared" si="63"/>
        <v>-1.2668587584258938E-2</v>
      </c>
      <c r="AI109" s="68">
        <f t="shared" si="64"/>
        <v>3.8947398372760622E-3</v>
      </c>
      <c r="AJ109" s="68">
        <f t="shared" si="65"/>
        <v>-0.2698175579854441</v>
      </c>
      <c r="AK109" s="68">
        <f t="shared" si="66"/>
        <v>-4.5006322858510223E-2</v>
      </c>
      <c r="AL109" s="68">
        <f t="shared" si="67"/>
        <v>-3.0964410654852834</v>
      </c>
      <c r="AM109" s="68">
        <f t="shared" si="68"/>
        <v>-44.287704923571042</v>
      </c>
      <c r="AN109" s="68">
        <f t="shared" si="71"/>
        <v>4.2146941222317658</v>
      </c>
      <c r="AO109" s="68">
        <f t="shared" si="71"/>
        <v>4.2165325033049719</v>
      </c>
      <c r="AP109" s="68">
        <f t="shared" si="71"/>
        <v>4.2126712313599519</v>
      </c>
      <c r="AQ109" s="68">
        <f t="shared" si="71"/>
        <v>4.2208134194681985</v>
      </c>
      <c r="AR109" s="68">
        <f t="shared" si="71"/>
        <v>4.2037837860199208</v>
      </c>
      <c r="AS109" s="68">
        <f t="shared" si="71"/>
        <v>4.2400429833803441</v>
      </c>
      <c r="AT109" s="68">
        <f t="shared" si="71"/>
        <v>4.1654865595842612</v>
      </c>
      <c r="AU109" s="68">
        <f t="shared" si="69"/>
        <v>5.0917238257116839</v>
      </c>
      <c r="AW109" s="68">
        <v>67000</v>
      </c>
      <c r="AX109" s="68">
        <f t="shared" si="38"/>
        <v>-0.12707954217120307</v>
      </c>
      <c r="AY109" s="68">
        <f t="shared" si="39"/>
        <v>-9.8186119500179275E-2</v>
      </c>
      <c r="AZ109" s="68">
        <f t="shared" si="40"/>
        <v>-2.8893422671023804E-2</v>
      </c>
      <c r="BA109" s="68">
        <f t="shared" si="41"/>
        <v>4.0551214968362892E-3</v>
      </c>
      <c r="BB109" s="68">
        <f t="shared" si="42"/>
        <v>-0.35876067837934383</v>
      </c>
      <c r="BC109" s="68">
        <f t="shared" si="43"/>
        <v>3.093007952556738</v>
      </c>
      <c r="BD109" s="68">
        <f t="shared" si="44"/>
        <v>41.157124152428523</v>
      </c>
      <c r="BE109" s="68">
        <f t="shared" si="48"/>
        <v>8.2861660139091651</v>
      </c>
      <c r="BF109" s="68">
        <f t="shared" si="48"/>
        <v>8.2864827388846738</v>
      </c>
      <c r="BG109" s="68">
        <f t="shared" si="48"/>
        <v>8.2857242852278681</v>
      </c>
      <c r="BH109" s="68">
        <f t="shared" si="46"/>
        <v>8.287538459930353</v>
      </c>
      <c r="BI109" s="68">
        <f t="shared" si="46"/>
        <v>8.2831871062331146</v>
      </c>
      <c r="BJ109" s="68">
        <f t="shared" si="46"/>
        <v>8.2935562648333274</v>
      </c>
      <c r="BK109" s="68">
        <f t="shared" si="46"/>
        <v>8.2684467351299222</v>
      </c>
      <c r="BL109" s="68">
        <f t="shared" si="45"/>
        <v>7.3808592047311405</v>
      </c>
    </row>
    <row r="110" spans="1:64" s="68" customFormat="1" ht="12.95" customHeight="1" x14ac:dyDescent="0.2">
      <c r="A110" s="51" t="s">
        <v>186</v>
      </c>
      <c r="B110" s="98"/>
      <c r="C110" s="69">
        <v>37069.402000000002</v>
      </c>
      <c r="D110" s="69"/>
      <c r="E110" s="68">
        <f t="shared" si="51"/>
        <v>12344.005368087754</v>
      </c>
      <c r="F110" s="51">
        <f t="shared" si="52"/>
        <v>12344</v>
      </c>
      <c r="G110" s="69">
        <f t="shared" si="53"/>
        <v>1.7407999985152856E-3</v>
      </c>
      <c r="I110" s="68">
        <f t="shared" si="72"/>
        <v>1.7407999985152856E-3</v>
      </c>
      <c r="Q110" s="82">
        <f t="shared" si="54"/>
        <v>22050.902000000002</v>
      </c>
      <c r="R110" s="68">
        <f t="shared" si="55"/>
        <v>3.030384634830818E-6</v>
      </c>
      <c r="S110" s="74">
        <v>0.1</v>
      </c>
      <c r="Z110" s="68">
        <f t="shared" si="56"/>
        <v>12344</v>
      </c>
      <c r="AA110" s="68">
        <f t="shared" si="57"/>
        <v>1.182620062691677E-3</v>
      </c>
      <c r="AB110" s="68">
        <f t="shared" si="58"/>
        <v>1.2825785809186046E-2</v>
      </c>
      <c r="AC110" s="68">
        <f t="shared" si="59"/>
        <v>1.7407999985152856E-3</v>
      </c>
      <c r="AD110" s="68">
        <f t="shared" si="60"/>
        <v>5.581799358236085E-4</v>
      </c>
      <c r="AE110" s="68">
        <f t="shared" si="61"/>
        <v>3.1156484075604771E-8</v>
      </c>
      <c r="AF110" s="68">
        <f t="shared" si="62"/>
        <v>1.7407999985152856E-3</v>
      </c>
      <c r="AG110" s="74"/>
      <c r="AH110" s="68">
        <f t="shared" si="63"/>
        <v>-1.108498581067076E-2</v>
      </c>
      <c r="AI110" s="68">
        <f t="shared" si="64"/>
        <v>3.9772889106031162E-3</v>
      </c>
      <c r="AJ110" s="68">
        <f t="shared" si="65"/>
        <v>-0.26808544478078805</v>
      </c>
      <c r="AK110" s="68">
        <f t="shared" si="66"/>
        <v>-4.6797621897060659E-2</v>
      </c>
      <c r="AL110" s="68">
        <f t="shared" si="67"/>
        <v>-3.0946426884918159</v>
      </c>
      <c r="AM110" s="68">
        <f t="shared" si="68"/>
        <v>-42.590715437712092</v>
      </c>
      <c r="AN110" s="68">
        <f t="shared" si="71"/>
        <v>4.2493403533487104</v>
      </c>
      <c r="AO110" s="68">
        <f t="shared" si="71"/>
        <v>4.2497107986948119</v>
      </c>
      <c r="AP110" s="68">
        <f t="shared" si="71"/>
        <v>4.2488791454858692</v>
      </c>
      <c r="AQ110" s="68">
        <f t="shared" si="71"/>
        <v>4.2507481565775489</v>
      </c>
      <c r="AR110" s="68">
        <f t="shared" si="71"/>
        <v>4.246557594620656</v>
      </c>
      <c r="AS110" s="68">
        <f t="shared" si="71"/>
        <v>4.2560030551536494</v>
      </c>
      <c r="AT110" s="68">
        <f t="shared" si="71"/>
        <v>4.2349581341808724</v>
      </c>
      <c r="AU110" s="68">
        <f t="shared" si="69"/>
        <v>5.1416247973916365</v>
      </c>
      <c r="AW110" s="68">
        <v>68000</v>
      </c>
      <c r="AX110" s="68">
        <f t="shared" si="38"/>
        <v>-0.13074962225921793</v>
      </c>
      <c r="AY110" s="68">
        <f t="shared" si="39"/>
        <v>-0.10079146214709067</v>
      </c>
      <c r="AZ110" s="68">
        <f t="shared" si="40"/>
        <v>-2.9958160112127249E-2</v>
      </c>
      <c r="BA110" s="68">
        <f t="shared" si="41"/>
        <v>3.9823023221725595E-3</v>
      </c>
      <c r="BB110" s="68">
        <f t="shared" si="42"/>
        <v>-0.3573342336107217</v>
      </c>
      <c r="BC110" s="68">
        <f t="shared" si="43"/>
        <v>3.094535680724837</v>
      </c>
      <c r="BD110" s="68">
        <f t="shared" si="44"/>
        <v>42.493828328795225</v>
      </c>
      <c r="BE110" s="68">
        <f t="shared" si="48"/>
        <v>8.3149916184513426</v>
      </c>
      <c r="BF110" s="68">
        <f t="shared" si="48"/>
        <v>8.3146823005129242</v>
      </c>
      <c r="BG110" s="68">
        <f t="shared" si="48"/>
        <v>8.3153795789839826</v>
      </c>
      <c r="BH110" s="68">
        <f t="shared" si="46"/>
        <v>8.3138063550152115</v>
      </c>
      <c r="BI110" s="68">
        <f t="shared" si="46"/>
        <v>8.3173488912893863</v>
      </c>
      <c r="BJ110" s="68">
        <f t="shared" si="46"/>
        <v>8.3093358758097189</v>
      </c>
      <c r="BK110" s="68">
        <f t="shared" si="46"/>
        <v>8.3272811147781791</v>
      </c>
      <c r="BL110" s="68">
        <f t="shared" si="45"/>
        <v>7.4218288038115618</v>
      </c>
    </row>
    <row r="111" spans="1:64" s="68" customFormat="1" ht="12.95" customHeight="1" x14ac:dyDescent="0.2">
      <c r="A111" s="51" t="s">
        <v>187</v>
      </c>
      <c r="B111" s="98"/>
      <c r="C111" s="69">
        <v>38882.487000000001</v>
      </c>
      <c r="D111" s="69"/>
      <c r="E111" s="68">
        <f t="shared" si="51"/>
        <v>17934.997662562888</v>
      </c>
      <c r="F111" s="51">
        <f t="shared" si="52"/>
        <v>17935</v>
      </c>
      <c r="G111" s="69">
        <f t="shared" si="53"/>
        <v>-7.5800000195158646E-4</v>
      </c>
      <c r="I111" s="68">
        <f t="shared" si="72"/>
        <v>-7.5800000195158646E-4</v>
      </c>
      <c r="Q111" s="82">
        <f t="shared" si="54"/>
        <v>23863.987000000001</v>
      </c>
      <c r="R111" s="68">
        <f t="shared" si="55"/>
        <v>5.7456400295860502E-7</v>
      </c>
      <c r="S111" s="74">
        <v>0.1</v>
      </c>
      <c r="Z111" s="68">
        <f t="shared" si="56"/>
        <v>17935</v>
      </c>
      <c r="AA111" s="68">
        <f t="shared" si="57"/>
        <v>5.7546585011757079E-4</v>
      </c>
      <c r="AB111" s="68">
        <f t="shared" si="58"/>
        <v>2.5160554302562869E-3</v>
      </c>
      <c r="AC111" s="68">
        <f t="shared" si="59"/>
        <v>-7.5800000195158646E-4</v>
      </c>
      <c r="AD111" s="68">
        <f t="shared" si="60"/>
        <v>-1.3334658520691572E-3</v>
      </c>
      <c r="AE111" s="68">
        <f t="shared" si="61"/>
        <v>1.7781311786345237E-7</v>
      </c>
      <c r="AF111" s="68">
        <f t="shared" si="62"/>
        <v>-7.5800000195158646E-4</v>
      </c>
      <c r="AG111" s="74"/>
      <c r="AH111" s="68">
        <f t="shared" si="63"/>
        <v>-3.2740554322078733E-3</v>
      </c>
      <c r="AI111" s="68">
        <f t="shared" si="64"/>
        <v>4.4550527821354269E-3</v>
      </c>
      <c r="AJ111" s="68">
        <f t="shared" si="65"/>
        <v>-0.25912337322627044</v>
      </c>
      <c r="AK111" s="68">
        <f t="shared" si="66"/>
        <v>-5.6049232734014326E-2</v>
      </c>
      <c r="AL111" s="68">
        <f t="shared" si="67"/>
        <v>-3.0853519729588985</v>
      </c>
      <c r="AM111" s="68">
        <f t="shared" si="68"/>
        <v>-35.552073352442875</v>
      </c>
      <c r="AN111" s="68">
        <f t="shared" ref="AN111:AT120" si="73">$AU111+$AB$7*SIN(AO111)</f>
        <v>4.4168817232022501</v>
      </c>
      <c r="AO111" s="68">
        <f t="shared" si="73"/>
        <v>4.4165489234546262</v>
      </c>
      <c r="AP111" s="68">
        <f t="shared" si="73"/>
        <v>4.4176958868569693</v>
      </c>
      <c r="AQ111" s="68">
        <f t="shared" si="73"/>
        <v>4.41376101148425</v>
      </c>
      <c r="AR111" s="68">
        <f t="shared" si="73"/>
        <v>4.4274801702595941</v>
      </c>
      <c r="AS111" s="68">
        <f t="shared" si="73"/>
        <v>4.3820379115265249</v>
      </c>
      <c r="AT111" s="68">
        <f t="shared" si="73"/>
        <v>4.5819275138979831</v>
      </c>
      <c r="AU111" s="68">
        <f t="shared" si="69"/>
        <v>5.3706858258502717</v>
      </c>
      <c r="AW111" s="68">
        <v>69000</v>
      </c>
      <c r="AX111" s="68">
        <f t="shared" si="38"/>
        <v>-0.13440397945762975</v>
      </c>
      <c r="AY111" s="68">
        <f t="shared" si="39"/>
        <v>-0.10341780714238155</v>
      </c>
      <c r="AZ111" s="68">
        <f t="shared" si="40"/>
        <v>-3.0986172315248191E-2</v>
      </c>
      <c r="BA111" s="68">
        <f t="shared" si="41"/>
        <v>3.9138121297539463E-3</v>
      </c>
      <c r="BB111" s="68">
        <f t="shared" si="42"/>
        <v>-0.35594820775965802</v>
      </c>
      <c r="BC111" s="68">
        <f t="shared" si="43"/>
        <v>3.0960192651571221</v>
      </c>
      <c r="BD111" s="68">
        <f t="shared" si="44"/>
        <v>43.877664162476314</v>
      </c>
      <c r="BE111" s="68">
        <f t="shared" si="48"/>
        <v>8.343485145508037</v>
      </c>
      <c r="BF111" s="68">
        <f t="shared" si="48"/>
        <v>8.3420737969685188</v>
      </c>
      <c r="BG111" s="68">
        <f t="shared" si="48"/>
        <v>8.3450836049465593</v>
      </c>
      <c r="BH111" s="68">
        <f t="shared" si="46"/>
        <v>8.3386442205961551</v>
      </c>
      <c r="BI111" s="68">
        <f t="shared" si="46"/>
        <v>8.352327845270592</v>
      </c>
      <c r="BJ111" s="68">
        <f t="shared" si="46"/>
        <v>8.322812072054683</v>
      </c>
      <c r="BK111" s="68">
        <f t="shared" si="46"/>
        <v>8.3845958980070723</v>
      </c>
      <c r="BL111" s="68">
        <f t="shared" si="45"/>
        <v>7.4627984028919832</v>
      </c>
    </row>
    <row r="112" spans="1:64" s="68" customFormat="1" ht="12.95" customHeight="1" x14ac:dyDescent="0.2">
      <c r="A112" s="51" t="s">
        <v>86</v>
      </c>
      <c r="B112" s="98"/>
      <c r="C112" s="69">
        <v>42540.445</v>
      </c>
      <c r="D112" s="69"/>
      <c r="E112" s="68">
        <f t="shared" si="51"/>
        <v>29215.006592929461</v>
      </c>
      <c r="F112" s="68">
        <f t="shared" si="52"/>
        <v>29215</v>
      </c>
      <c r="G112" s="69">
        <f t="shared" si="53"/>
        <v>2.1379999961936846E-3</v>
      </c>
      <c r="I112" s="68">
        <f t="shared" si="72"/>
        <v>2.1379999961936846E-3</v>
      </c>
      <c r="Q112" s="82">
        <f t="shared" si="54"/>
        <v>27521.945</v>
      </c>
      <c r="R112" s="68">
        <f t="shared" si="55"/>
        <v>4.5710439837241953E-6</v>
      </c>
      <c r="S112" s="74">
        <v>0.1</v>
      </c>
      <c r="Z112" s="68">
        <f t="shared" si="56"/>
        <v>29215</v>
      </c>
      <c r="AA112" s="68">
        <f t="shared" si="57"/>
        <v>1.4220416118497937E-3</v>
      </c>
      <c r="AB112" s="68">
        <f t="shared" si="58"/>
        <v>-1.4416667829529519E-2</v>
      </c>
      <c r="AC112" s="68">
        <f t="shared" si="59"/>
        <v>2.1379999961936846E-3</v>
      </c>
      <c r="AD112" s="68">
        <f t="shared" si="60"/>
        <v>7.1595838434389096E-4</v>
      </c>
      <c r="AE112" s="68">
        <f t="shared" si="61"/>
        <v>5.1259640811231473E-8</v>
      </c>
      <c r="AF112" s="68">
        <f t="shared" si="62"/>
        <v>2.1379999961936846E-3</v>
      </c>
      <c r="AG112" s="74"/>
      <c r="AH112" s="68">
        <f t="shared" si="63"/>
        <v>1.6554667825723204E-2</v>
      </c>
      <c r="AI112" s="68">
        <f t="shared" si="64"/>
        <v>6.6171933672291017E-3</v>
      </c>
      <c r="AJ112" s="68">
        <f t="shared" si="65"/>
        <v>-0.22966319631345075</v>
      </c>
      <c r="AK112" s="68">
        <f t="shared" si="66"/>
        <v>-8.62662037387259E-2</v>
      </c>
      <c r="AL112" s="68">
        <f t="shared" si="67"/>
        <v>-3.0549691232794642</v>
      </c>
      <c r="AM112" s="68">
        <f t="shared" si="68"/>
        <v>-23.07397574780693</v>
      </c>
      <c r="AN112" s="68">
        <f t="shared" si="73"/>
        <v>4.8443925899532916</v>
      </c>
      <c r="AO112" s="68">
        <f t="shared" si="73"/>
        <v>4.8445173601299576</v>
      </c>
      <c r="AP112" s="68">
        <f t="shared" si="73"/>
        <v>4.8454637878416813</v>
      </c>
      <c r="AQ112" s="68">
        <f t="shared" si="73"/>
        <v>4.8524359050747199</v>
      </c>
      <c r="AR112" s="68">
        <f t="shared" si="73"/>
        <v>4.8958553388652533</v>
      </c>
      <c r="AS112" s="68">
        <f t="shared" si="73"/>
        <v>5.0615138757814648</v>
      </c>
      <c r="AT112" s="68">
        <f t="shared" si="73"/>
        <v>5.3987840660763808</v>
      </c>
      <c r="AU112" s="68">
        <f t="shared" si="69"/>
        <v>5.8328229034774228</v>
      </c>
      <c r="AW112" s="68">
        <v>70000</v>
      </c>
      <c r="AX112" s="68">
        <f t="shared" si="38"/>
        <v>-0.13804582246756053</v>
      </c>
      <c r="AY112" s="68">
        <f t="shared" si="39"/>
        <v>-0.10606515448605186</v>
      </c>
      <c r="AZ112" s="68">
        <f t="shared" si="40"/>
        <v>-3.1980667981508663E-2</v>
      </c>
      <c r="BA112" s="68">
        <f t="shared" si="41"/>
        <v>3.8491555833204405E-3</v>
      </c>
      <c r="BB112" s="68">
        <f t="shared" si="42"/>
        <v>-0.35459630172640683</v>
      </c>
      <c r="BC112" s="68">
        <f t="shared" si="43"/>
        <v>3.0974655209339241</v>
      </c>
      <c r="BD112" s="68">
        <f t="shared" si="44"/>
        <v>45.316233689808463</v>
      </c>
      <c r="BE112" s="68">
        <f t="shared" si="48"/>
        <v>8.3717380555216536</v>
      </c>
      <c r="BF112" s="68">
        <f t="shared" si="48"/>
        <v>8.3686099492221668</v>
      </c>
      <c r="BG112" s="68">
        <f t="shared" si="48"/>
        <v>8.374948026469653</v>
      </c>
      <c r="BH112" s="68">
        <f t="shared" si="46"/>
        <v>8.3620312761539246</v>
      </c>
      <c r="BI112" s="68">
        <f t="shared" si="46"/>
        <v>8.3880545425835233</v>
      </c>
      <c r="BJ112" s="68">
        <f t="shared" si="46"/>
        <v>8.3343184891523556</v>
      </c>
      <c r="BK112" s="68">
        <f t="shared" si="46"/>
        <v>8.4403636531307988</v>
      </c>
      <c r="BL112" s="68">
        <f t="shared" si="45"/>
        <v>7.5037680019724045</v>
      </c>
    </row>
    <row r="113" spans="1:64" s="68" customFormat="1" ht="12.95" customHeight="1" x14ac:dyDescent="0.2">
      <c r="A113" s="51" t="s">
        <v>86</v>
      </c>
      <c r="B113" s="98" t="s">
        <v>198</v>
      </c>
      <c r="C113" s="69">
        <v>42543.531999999999</v>
      </c>
      <c r="D113" s="69"/>
      <c r="E113" s="68">
        <f t="shared" si="51"/>
        <v>29224.525944318415</v>
      </c>
      <c r="F113" s="68">
        <f t="shared" si="52"/>
        <v>29224.5</v>
      </c>
      <c r="G113" s="69">
        <f t="shared" si="53"/>
        <v>8.4133999989717267E-3</v>
      </c>
      <c r="I113" s="68">
        <f t="shared" si="72"/>
        <v>8.4133999989717267E-3</v>
      </c>
      <c r="Q113" s="82">
        <f t="shared" si="54"/>
        <v>27525.031999999999</v>
      </c>
      <c r="R113" s="68">
        <f t="shared" si="55"/>
        <v>7.0785299542697457E-5</v>
      </c>
      <c r="S113" s="74">
        <v>0.1</v>
      </c>
      <c r="Z113" s="68">
        <f t="shared" si="56"/>
        <v>29224.5</v>
      </c>
      <c r="AA113" s="68">
        <f t="shared" si="57"/>
        <v>1.4247632606077497E-3</v>
      </c>
      <c r="AB113" s="68">
        <f t="shared" si="58"/>
        <v>-8.1611024667628401E-3</v>
      </c>
      <c r="AC113" s="68">
        <f t="shared" si="59"/>
        <v>8.4133999989717267E-3</v>
      </c>
      <c r="AD113" s="68">
        <f t="shared" si="60"/>
        <v>6.9886367383639771E-3</v>
      </c>
      <c r="AE113" s="68">
        <f t="shared" si="61"/>
        <v>4.8841043460810694E-6</v>
      </c>
      <c r="AF113" s="68">
        <f t="shared" si="62"/>
        <v>8.4133999989717267E-3</v>
      </c>
      <c r="AG113" s="74"/>
      <c r="AH113" s="68">
        <f t="shared" si="63"/>
        <v>1.6574502465734567E-2</v>
      </c>
      <c r="AI113" s="68">
        <f t="shared" si="64"/>
        <v>6.6205713933035204E-3</v>
      </c>
      <c r="AJ113" s="68">
        <f t="shared" si="65"/>
        <v>-0.22962509325428049</v>
      </c>
      <c r="AK113" s="68">
        <f t="shared" si="66"/>
        <v>-8.6305093952359566E-2</v>
      </c>
      <c r="AL113" s="68">
        <f t="shared" si="67"/>
        <v>-3.0549299739409688</v>
      </c>
      <c r="AM113" s="68">
        <f t="shared" si="68"/>
        <v>-23.063539169488806</v>
      </c>
      <c r="AN113" s="68">
        <f t="shared" si="73"/>
        <v>4.8448410524966024</v>
      </c>
      <c r="AO113" s="68">
        <f t="shared" si="73"/>
        <v>4.8449676408939082</v>
      </c>
      <c r="AP113" s="68">
        <f t="shared" si="73"/>
        <v>4.8459245923361856</v>
      </c>
      <c r="AQ113" s="68">
        <f t="shared" si="73"/>
        <v>4.8529493350089661</v>
      </c>
      <c r="AR113" s="68">
        <f t="shared" si="73"/>
        <v>4.8965369314488356</v>
      </c>
      <c r="AS113" s="68">
        <f t="shared" si="73"/>
        <v>5.0623700638328515</v>
      </c>
      <c r="AT113" s="68">
        <f t="shared" si="73"/>
        <v>5.3995227042088612</v>
      </c>
      <c r="AU113" s="68">
        <f t="shared" si="69"/>
        <v>5.8332121146686875</v>
      </c>
      <c r="AW113" s="68">
        <v>71000</v>
      </c>
      <c r="AX113" s="68">
        <f t="shared" si="38"/>
        <v>-0.14167816481729556</v>
      </c>
      <c r="AY113" s="68">
        <f t="shared" si="39"/>
        <v>-0.10873350417810163</v>
      </c>
      <c r="AZ113" s="68">
        <f t="shared" si="40"/>
        <v>-3.2944660639193948E-2</v>
      </c>
      <c r="BA113" s="68">
        <f t="shared" si="41"/>
        <v>3.7878961096668995E-3</v>
      </c>
      <c r="BB113" s="68">
        <f t="shared" si="42"/>
        <v>-0.35327252547945942</v>
      </c>
      <c r="BC113" s="68">
        <f t="shared" si="43"/>
        <v>3.098880915481367</v>
      </c>
      <c r="BD113" s="68">
        <f t="shared" si="44"/>
        <v>46.818416448346191</v>
      </c>
      <c r="BE113" s="68">
        <f t="shared" si="48"/>
        <v>8.3998438850162795</v>
      </c>
      <c r="BF113" s="68">
        <f t="shared" si="48"/>
        <v>8.3942419298043056</v>
      </c>
      <c r="BG113" s="68">
        <f t="shared" si="48"/>
        <v>8.4050670291800813</v>
      </c>
      <c r="BH113" s="68">
        <f t="shared" si="46"/>
        <v>8.3839698110971295</v>
      </c>
      <c r="BI113" s="68">
        <f t="shared" si="46"/>
        <v>8.4244374305359049</v>
      </c>
      <c r="BJ113" s="68">
        <f t="shared" si="46"/>
        <v>8.3441802495025392</v>
      </c>
      <c r="BK113" s="68">
        <f t="shared" si="46"/>
        <v>8.4945595447994826</v>
      </c>
      <c r="BL113" s="68">
        <f t="shared" si="45"/>
        <v>7.5447376010528258</v>
      </c>
    </row>
    <row r="114" spans="1:64" s="68" customFormat="1" ht="12.95" customHeight="1" x14ac:dyDescent="0.2">
      <c r="A114" s="51" t="s">
        <v>88</v>
      </c>
      <c r="B114" s="98" t="s">
        <v>198</v>
      </c>
      <c r="C114" s="69">
        <v>42571.42</v>
      </c>
      <c r="D114" s="69"/>
      <c r="E114" s="68">
        <f t="shared" si="51"/>
        <v>29310.523894281225</v>
      </c>
      <c r="F114" s="68">
        <f t="shared" si="52"/>
        <v>29310.5</v>
      </c>
      <c r="G114" s="69">
        <f t="shared" si="53"/>
        <v>7.7485999936470762E-3</v>
      </c>
      <c r="I114" s="68">
        <f t="shared" si="72"/>
        <v>7.7485999936470762E-3</v>
      </c>
      <c r="Q114" s="82">
        <f t="shared" si="54"/>
        <v>27552.92</v>
      </c>
      <c r="R114" s="68">
        <f t="shared" si="55"/>
        <v>6.0040801861547472E-5</v>
      </c>
      <c r="S114" s="74">
        <v>0.1</v>
      </c>
      <c r="Z114" s="68">
        <f t="shared" si="56"/>
        <v>29310.5</v>
      </c>
      <c r="AA114" s="68">
        <f t="shared" si="57"/>
        <v>1.4496358023102663E-3</v>
      </c>
      <c r="AB114" s="68">
        <f t="shared" si="58"/>
        <v>-9.0057788649644845E-3</v>
      </c>
      <c r="AC114" s="68">
        <f t="shared" si="59"/>
        <v>7.7485999936470762E-3</v>
      </c>
      <c r="AD114" s="68">
        <f t="shared" si="60"/>
        <v>6.2989641913368099E-3</v>
      </c>
      <c r="AE114" s="68">
        <f t="shared" si="61"/>
        <v>3.9676949883743388E-6</v>
      </c>
      <c r="AF114" s="68">
        <f t="shared" si="62"/>
        <v>7.7485999936470762E-3</v>
      </c>
      <c r="AG114" s="74"/>
      <c r="AH114" s="68">
        <f t="shared" si="63"/>
        <v>1.6754378858611561E-2</v>
      </c>
      <c r="AI114" s="68">
        <f t="shared" si="64"/>
        <v>6.6513811301798231E-3</v>
      </c>
      <c r="AJ114" s="68">
        <f t="shared" si="65"/>
        <v>-0.22927834225233029</v>
      </c>
      <c r="AK114" s="68">
        <f t="shared" si="66"/>
        <v>-8.6658985745929298E-2</v>
      </c>
      <c r="AL114" s="68">
        <f t="shared" si="67"/>
        <v>-3.0545737180454764</v>
      </c>
      <c r="AM114" s="68">
        <f t="shared" si="68"/>
        <v>-22.968998402491454</v>
      </c>
      <c r="AN114" s="68">
        <f t="shared" si="73"/>
        <v>4.8489115275470613</v>
      </c>
      <c r="AO114" s="68">
        <f t="shared" si="73"/>
        <v>4.8490555868633498</v>
      </c>
      <c r="AP114" s="68">
        <f t="shared" si="73"/>
        <v>4.8501119638396757</v>
      </c>
      <c r="AQ114" s="68">
        <f t="shared" si="73"/>
        <v>4.8576252137348632</v>
      </c>
      <c r="AR114" s="68">
        <f t="shared" si="73"/>
        <v>4.9027456891998131</v>
      </c>
      <c r="AS114" s="68">
        <f t="shared" si="73"/>
        <v>5.0701418257212119</v>
      </c>
      <c r="AT114" s="68">
        <f t="shared" si="73"/>
        <v>5.4062123059554308</v>
      </c>
      <c r="AU114" s="68">
        <f t="shared" si="69"/>
        <v>5.8367355001896035</v>
      </c>
      <c r="AW114" s="68">
        <v>72000</v>
      </c>
      <c r="AX114" s="68">
        <f t="shared" si="38"/>
        <v>-0.14530371835160369</v>
      </c>
      <c r="AY114" s="68">
        <f t="shared" si="39"/>
        <v>-0.11142285621853086</v>
      </c>
      <c r="AZ114" s="68">
        <f t="shared" si="40"/>
        <v>-3.3880862133072835E-2</v>
      </c>
      <c r="BA114" s="68">
        <f t="shared" si="41"/>
        <v>3.7296539808403528E-3</v>
      </c>
      <c r="BB114" s="68">
        <f t="shared" si="42"/>
        <v>-0.35197126319240346</v>
      </c>
      <c r="BC114" s="68">
        <f t="shared" si="43"/>
        <v>3.1002715009380513</v>
      </c>
      <c r="BD114" s="68">
        <f t="shared" si="44"/>
        <v>48.394473305536927</v>
      </c>
      <c r="BE114" s="68">
        <f t="shared" si="48"/>
        <v>8.4278959593199172</v>
      </c>
      <c r="BF114" s="68">
        <f t="shared" si="48"/>
        <v>8.4189229683676707</v>
      </c>
      <c r="BG114" s="68">
        <f t="shared" si="48"/>
        <v>8.4355154196895654</v>
      </c>
      <c r="BH114" s="68">
        <f t="shared" si="46"/>
        <v>8.4044847040849096</v>
      </c>
      <c r="BI114" s="68">
        <f t="shared" si="46"/>
        <v>8.4613702995166715</v>
      </c>
      <c r="BJ114" s="68">
        <f t="shared" si="46"/>
        <v>8.3527110909441777</v>
      </c>
      <c r="BK114" s="68">
        <f t="shared" si="46"/>
        <v>8.5471613756796856</v>
      </c>
      <c r="BL114" s="68">
        <f t="shared" si="45"/>
        <v>7.5857072001332471</v>
      </c>
    </row>
    <row r="115" spans="1:64" s="68" customFormat="1" ht="12.95" customHeight="1" x14ac:dyDescent="0.2">
      <c r="A115" s="51" t="s">
        <v>88</v>
      </c>
      <c r="B115" s="98" t="s">
        <v>198</v>
      </c>
      <c r="C115" s="69">
        <v>42606.432000000001</v>
      </c>
      <c r="D115" s="69"/>
      <c r="E115" s="68">
        <f t="shared" si="51"/>
        <v>29418.49005263242</v>
      </c>
      <c r="F115" s="68">
        <f t="shared" si="52"/>
        <v>29418.5</v>
      </c>
      <c r="G115" s="69">
        <f t="shared" si="53"/>
        <v>-3.2257999991998076E-3</v>
      </c>
      <c r="I115" s="68">
        <f t="shared" si="72"/>
        <v>-3.2257999991998076E-3</v>
      </c>
      <c r="Q115" s="82">
        <f t="shared" si="54"/>
        <v>27587.932000000001</v>
      </c>
      <c r="R115" s="68">
        <f t="shared" si="55"/>
        <v>1.0405785634837479E-5</v>
      </c>
      <c r="S115" s="74">
        <v>0.1</v>
      </c>
      <c r="Z115" s="68">
        <f t="shared" si="56"/>
        <v>29418.5</v>
      </c>
      <c r="AA115" s="68">
        <f t="shared" si="57"/>
        <v>1.4814768893474488E-3</v>
      </c>
      <c r="AB115" s="68">
        <f t="shared" si="58"/>
        <v>-2.0206895964599514E-2</v>
      </c>
      <c r="AC115" s="68">
        <f t="shared" si="59"/>
        <v>-3.2257999991998076E-3</v>
      </c>
      <c r="AD115" s="68">
        <f t="shared" si="60"/>
        <v>-4.7072768885472564E-3</v>
      </c>
      <c r="AE115" s="68">
        <f t="shared" si="61"/>
        <v>2.2158455705451144E-6</v>
      </c>
      <c r="AF115" s="68">
        <f t="shared" si="62"/>
        <v>-3.2257999991998076E-3</v>
      </c>
      <c r="AG115" s="74"/>
      <c r="AH115" s="68">
        <f t="shared" si="63"/>
        <v>1.6981095965399706E-2</v>
      </c>
      <c r="AI115" s="68">
        <f t="shared" si="64"/>
        <v>6.690668804682165E-3</v>
      </c>
      <c r="AJ115" s="68">
        <f t="shared" si="65"/>
        <v>-0.22883817709440504</v>
      </c>
      <c r="AK115" s="68">
        <f t="shared" si="66"/>
        <v>-8.7108156801776943E-2</v>
      </c>
      <c r="AL115" s="68">
        <f t="shared" si="67"/>
        <v>-3.0541215304424929</v>
      </c>
      <c r="AM115" s="68">
        <f t="shared" si="68"/>
        <v>-22.850108308624836</v>
      </c>
      <c r="AN115" s="68">
        <f t="shared" si="73"/>
        <v>4.8540509561355849</v>
      </c>
      <c r="AO115" s="68">
        <f t="shared" si="73"/>
        <v>4.8542197122394883</v>
      </c>
      <c r="AP115" s="68">
        <f t="shared" si="73"/>
        <v>4.8554120210770382</v>
      </c>
      <c r="AQ115" s="68">
        <f t="shared" si="73"/>
        <v>4.8635701473876658</v>
      </c>
      <c r="AR115" s="68">
        <f t="shared" si="73"/>
        <v>4.9106417668337592</v>
      </c>
      <c r="AS115" s="68">
        <f t="shared" si="73"/>
        <v>5.0799551540946615</v>
      </c>
      <c r="AT115" s="68">
        <f t="shared" si="73"/>
        <v>5.4146207667517352</v>
      </c>
      <c r="AU115" s="68">
        <f t="shared" si="69"/>
        <v>5.8411602168902892</v>
      </c>
      <c r="AW115" s="68">
        <v>73000</v>
      </c>
      <c r="AX115" s="68">
        <f t="shared" si="38"/>
        <v>-0.14892479076864434</v>
      </c>
      <c r="AY115" s="68">
        <f t="shared" si="39"/>
        <v>-0.11413321060733955</v>
      </c>
      <c r="AZ115" s="68">
        <f t="shared" si="40"/>
        <v>-3.4791580161304785E-2</v>
      </c>
      <c r="BA115" s="68">
        <f t="shared" si="41"/>
        <v>3.6741047392218062E-3</v>
      </c>
      <c r="BB115" s="68">
        <f t="shared" si="42"/>
        <v>-0.35068734642515792</v>
      </c>
      <c r="BC115" s="68">
        <f t="shared" si="43"/>
        <v>3.1016428379015375</v>
      </c>
      <c r="BD115" s="68">
        <f t="shared" si="44"/>
        <v>50.056150710849209</v>
      </c>
      <c r="BE115" s="68">
        <f t="shared" si="48"/>
        <v>8.4559848625164538</v>
      </c>
      <c r="BF115" s="68">
        <f t="shared" si="48"/>
        <v>8.4426116058458458</v>
      </c>
      <c r="BG115" s="68">
        <f t="shared" si="48"/>
        <v>8.4663477281646742</v>
      </c>
      <c r="BH115" s="68">
        <f t="shared" si="46"/>
        <v>8.4236221483984366</v>
      </c>
      <c r="BI115" s="68">
        <f t="shared" si="46"/>
        <v>8.4987383758151385</v>
      </c>
      <c r="BJ115" s="68">
        <f t="shared" si="46"/>
        <v>8.3602109430247555</v>
      </c>
      <c r="BK115" s="68">
        <f t="shared" si="46"/>
        <v>8.5981496237076005</v>
      </c>
      <c r="BL115" s="68">
        <f t="shared" si="45"/>
        <v>7.6266767992136684</v>
      </c>
    </row>
    <row r="116" spans="1:64" s="68" customFormat="1" ht="12.95" customHeight="1" x14ac:dyDescent="0.2">
      <c r="A116" s="51" t="s">
        <v>89</v>
      </c>
      <c r="B116" s="98" t="s">
        <v>198</v>
      </c>
      <c r="C116" s="69">
        <v>42777.66</v>
      </c>
      <c r="D116" s="69"/>
      <c r="E116" s="68">
        <f t="shared" si="51"/>
        <v>29946.504143862785</v>
      </c>
      <c r="F116" s="68">
        <f t="shared" si="52"/>
        <v>29946.5</v>
      </c>
      <c r="G116" s="69">
        <f t="shared" si="53"/>
        <v>1.3438000023597851E-3</v>
      </c>
      <c r="I116" s="68">
        <f t="shared" si="72"/>
        <v>1.3438000023597851E-3</v>
      </c>
      <c r="Q116" s="82">
        <f t="shared" si="54"/>
        <v>27759.160000000003</v>
      </c>
      <c r="R116" s="68">
        <f t="shared" si="55"/>
        <v>1.8057984463421585E-6</v>
      </c>
      <c r="S116" s="74">
        <v>0.1</v>
      </c>
      <c r="Z116" s="68">
        <f t="shared" si="56"/>
        <v>29946.5</v>
      </c>
      <c r="AA116" s="68">
        <f t="shared" si="57"/>
        <v>1.6473374450712668E-3</v>
      </c>
      <c r="AB116" s="68">
        <f t="shared" si="58"/>
        <v>-1.6759410104737433E-2</v>
      </c>
      <c r="AC116" s="68">
        <f t="shared" si="59"/>
        <v>1.3438000023597851E-3</v>
      </c>
      <c r="AD116" s="68">
        <f t="shared" si="60"/>
        <v>-3.0353744271148161E-4</v>
      </c>
      <c r="AE116" s="68">
        <f t="shared" si="61"/>
        <v>9.2134979127825984E-9</v>
      </c>
      <c r="AF116" s="68">
        <f t="shared" si="62"/>
        <v>1.3438000023597851E-3</v>
      </c>
      <c r="AG116" s="74"/>
      <c r="AH116" s="68">
        <f t="shared" si="63"/>
        <v>1.8103210107097218E-2</v>
      </c>
      <c r="AI116" s="68">
        <f t="shared" si="64"/>
        <v>6.892936036161923E-3</v>
      </c>
      <c r="AJ116" s="68">
        <f t="shared" si="65"/>
        <v>-0.22660632706627076</v>
      </c>
      <c r="AK116" s="68">
        <f t="shared" si="66"/>
        <v>-8.938466270125825E-2</v>
      </c>
      <c r="AL116" s="68">
        <f t="shared" si="67"/>
        <v>-3.0518294582381196</v>
      </c>
      <c r="AM116" s="68">
        <f t="shared" si="68"/>
        <v>-22.265884214449013</v>
      </c>
      <c r="AN116" s="68">
        <f t="shared" si="73"/>
        <v>4.8796420914568976</v>
      </c>
      <c r="AO116" s="68">
        <f t="shared" si="73"/>
        <v>4.8799872492427792</v>
      </c>
      <c r="AP116" s="68">
        <f t="shared" si="73"/>
        <v>4.8820497602568818</v>
      </c>
      <c r="AQ116" s="68">
        <f t="shared" si="73"/>
        <v>4.8938912327348989</v>
      </c>
      <c r="AR116" s="68">
        <f t="shared" si="73"/>
        <v>4.9508697516489377</v>
      </c>
      <c r="AS116" s="68">
        <f t="shared" si="73"/>
        <v>5.1287790546585015</v>
      </c>
      <c r="AT116" s="68">
        <f t="shared" si="73"/>
        <v>5.4558475473512971</v>
      </c>
      <c r="AU116" s="68">
        <f t="shared" si="69"/>
        <v>5.8627921652047519</v>
      </c>
      <c r="AW116" s="68">
        <v>74000</v>
      </c>
      <c r="AX116" s="68">
        <f t="shared" si="38"/>
        <v>-0.1525431956176975</v>
      </c>
      <c r="AY116" s="68">
        <f t="shared" si="39"/>
        <v>-0.11686456734452769</v>
      </c>
      <c r="AZ116" s="68">
        <f t="shared" si="40"/>
        <v>-3.5678628273169817E-2</v>
      </c>
      <c r="BA116" s="68">
        <f t="shared" si="41"/>
        <v>3.6209774387715443E-3</v>
      </c>
      <c r="BB116" s="68">
        <f t="shared" si="42"/>
        <v>-0.34941612588167981</v>
      </c>
      <c r="BC116" s="68">
        <f t="shared" si="43"/>
        <v>3.1029999207137862</v>
      </c>
      <c r="BD116" s="68">
        <f t="shared" si="44"/>
        <v>51.816795848351155</v>
      </c>
      <c r="BE116" s="68">
        <f t="shared" si="48"/>
        <v>8.4841958595862099</v>
      </c>
      <c r="BF116" s="68">
        <f t="shared" si="48"/>
        <v>8.4652744942702434</v>
      </c>
      <c r="BG116" s="68">
        <f t="shared" si="48"/>
        <v>8.4975982214032602</v>
      </c>
      <c r="BH116" s="68">
        <f t="shared" si="46"/>
        <v>8.4414477803210115</v>
      </c>
      <c r="BI116" s="68">
        <f t="shared" si="46"/>
        <v>8.536423125357631</v>
      </c>
      <c r="BJ116" s="68">
        <f t="shared" si="46"/>
        <v>8.3669639452807338</v>
      </c>
      <c r="BK116" s="68">
        <f t="shared" si="46"/>
        <v>8.6475074748523983</v>
      </c>
      <c r="BL116" s="68">
        <f t="shared" si="45"/>
        <v>7.6676463982940897</v>
      </c>
    </row>
    <row r="117" spans="1:64" s="68" customFormat="1" ht="12.95" customHeight="1" x14ac:dyDescent="0.2">
      <c r="A117" s="51" t="s">
        <v>90</v>
      </c>
      <c r="B117" s="98" t="s">
        <v>198</v>
      </c>
      <c r="C117" s="69">
        <v>42858.415000000001</v>
      </c>
      <c r="D117" s="69"/>
      <c r="E117" s="68">
        <f t="shared" si="51"/>
        <v>30195.527539202951</v>
      </c>
      <c r="F117" s="68">
        <f t="shared" si="52"/>
        <v>30195.5</v>
      </c>
      <c r="G117" s="69">
        <f t="shared" si="53"/>
        <v>8.9306000008946285E-3</v>
      </c>
      <c r="I117" s="68">
        <f t="shared" si="72"/>
        <v>8.9306000008946285E-3</v>
      </c>
      <c r="Q117" s="82">
        <f t="shared" si="54"/>
        <v>27839.915000000001</v>
      </c>
      <c r="R117" s="68">
        <f t="shared" si="55"/>
        <v>7.9755616375979145E-5</v>
      </c>
      <c r="S117" s="74">
        <v>0.1</v>
      </c>
      <c r="Z117" s="68">
        <f t="shared" si="56"/>
        <v>30195.5</v>
      </c>
      <c r="AA117" s="68">
        <f t="shared" si="57"/>
        <v>1.7318207727280432E-3</v>
      </c>
      <c r="AB117" s="68">
        <f t="shared" si="58"/>
        <v>-9.7100856254641529E-3</v>
      </c>
      <c r="AC117" s="68">
        <f t="shared" si="59"/>
        <v>8.9306000008946285E-3</v>
      </c>
      <c r="AD117" s="68">
        <f t="shared" si="60"/>
        <v>7.1987792281665852E-3</v>
      </c>
      <c r="AE117" s="68">
        <f t="shared" si="61"/>
        <v>5.1822422375882702E-6</v>
      </c>
      <c r="AF117" s="68">
        <f t="shared" si="62"/>
        <v>8.9306000008946285E-3</v>
      </c>
      <c r="AG117" s="74"/>
      <c r="AH117" s="68">
        <f t="shared" si="63"/>
        <v>1.8640685626358781E-2</v>
      </c>
      <c r="AI117" s="68">
        <f t="shared" si="64"/>
        <v>6.994694613801089E-3</v>
      </c>
      <c r="AJ117" s="68">
        <f t="shared" si="65"/>
        <v>-0.22550428752734161</v>
      </c>
      <c r="AK117" s="68">
        <f t="shared" si="66"/>
        <v>-9.0508131656521537E-2</v>
      </c>
      <c r="AL117" s="68">
        <f t="shared" si="67"/>
        <v>-3.050698133693976</v>
      </c>
      <c r="AM117" s="68">
        <f t="shared" si="68"/>
        <v>-21.988375577441936</v>
      </c>
      <c r="AN117" s="68">
        <f t="shared" si="73"/>
        <v>4.8919955862811459</v>
      </c>
      <c r="AO117" s="68">
        <f t="shared" si="73"/>
        <v>4.8924655751595827</v>
      </c>
      <c r="AP117" s="68">
        <f t="shared" si="73"/>
        <v>4.8950784998787471</v>
      </c>
      <c r="AQ117" s="68">
        <f t="shared" si="73"/>
        <v>4.9089798868071455</v>
      </c>
      <c r="AR117" s="68">
        <f t="shared" si="73"/>
        <v>4.9708023790223708</v>
      </c>
      <c r="AS117" s="68">
        <f t="shared" si="73"/>
        <v>5.1522856212254702</v>
      </c>
      <c r="AT117" s="68">
        <f t="shared" si="73"/>
        <v>5.475356360333361</v>
      </c>
      <c r="AU117" s="68">
        <f t="shared" si="69"/>
        <v>5.8729935953757764</v>
      </c>
      <c r="AW117" s="68">
        <v>75000</v>
      </c>
      <c r="AX117" s="68">
        <f t="shared" si="38"/>
        <v>-0.1561601814708827</v>
      </c>
      <c r="AY117" s="68">
        <f t="shared" si="39"/>
        <v>-0.11961692643009528</v>
      </c>
      <c r="AZ117" s="68">
        <f t="shared" si="40"/>
        <v>-3.6543255040787426E-2</v>
      </c>
      <c r="BA117" s="68">
        <f t="shared" si="41"/>
        <v>3.5700523511312809E-3</v>
      </c>
      <c r="BB117" s="68">
        <f t="shared" si="42"/>
        <v>-0.34815353420204448</v>
      </c>
      <c r="BC117" s="68">
        <f t="shared" si="43"/>
        <v>3.1043471123525346</v>
      </c>
      <c r="BD117" s="68">
        <f t="shared" si="44"/>
        <v>53.691494959315108</v>
      </c>
      <c r="BE117" s="68">
        <f t="shared" si="48"/>
        <v>8.5126064424393721</v>
      </c>
      <c r="BF117" s="68">
        <f t="shared" si="48"/>
        <v>8.4868886833155841</v>
      </c>
      <c r="BG117" s="68">
        <f t="shared" si="48"/>
        <v>8.5292816739832737</v>
      </c>
      <c r="BH117" s="68">
        <f t="shared" si="46"/>
        <v>8.4580444103941641</v>
      </c>
      <c r="BI117" s="68">
        <f t="shared" si="46"/>
        <v>8.5743058894182695</v>
      </c>
      <c r="BJ117" s="68">
        <f t="shared" si="46"/>
        <v>8.3732368930716934</v>
      </c>
      <c r="BK117" s="68">
        <f t="shared" si="46"/>
        <v>8.6952208513347813</v>
      </c>
      <c r="BL117" s="68">
        <f t="shared" si="45"/>
        <v>7.708615997374511</v>
      </c>
    </row>
    <row r="118" spans="1:64" s="68" customFormat="1" ht="12.95" customHeight="1" x14ac:dyDescent="0.2">
      <c r="A118" s="51" t="s">
        <v>90</v>
      </c>
      <c r="B118" s="98"/>
      <c r="C118" s="69">
        <v>42864.41</v>
      </c>
      <c r="D118" s="69"/>
      <c r="E118" s="68">
        <f t="shared" si="51"/>
        <v>30214.014261450055</v>
      </c>
      <c r="F118" s="68">
        <f t="shared" si="52"/>
        <v>30214</v>
      </c>
      <c r="G118" s="69">
        <f t="shared" si="53"/>
        <v>4.6247999998740852E-3</v>
      </c>
      <c r="I118" s="68">
        <f t="shared" si="72"/>
        <v>4.6247999998740852E-3</v>
      </c>
      <c r="Q118" s="82">
        <f t="shared" si="54"/>
        <v>27845.910000000003</v>
      </c>
      <c r="R118" s="68">
        <f t="shared" si="55"/>
        <v>2.1388775038835338E-5</v>
      </c>
      <c r="S118" s="74">
        <v>0.1</v>
      </c>
      <c r="Z118" s="68">
        <f t="shared" si="56"/>
        <v>30214</v>
      </c>
      <c r="AA118" s="68">
        <f t="shared" si="57"/>
        <v>1.7382681762069287E-3</v>
      </c>
      <c r="AB118" s="68">
        <f t="shared" si="58"/>
        <v>-1.4056041044013565E-2</v>
      </c>
      <c r="AC118" s="68">
        <f t="shared" si="59"/>
        <v>4.6247999998740852E-3</v>
      </c>
      <c r="AD118" s="68">
        <f t="shared" si="60"/>
        <v>2.8865318236671565E-3</v>
      </c>
      <c r="AE118" s="68">
        <f t="shared" si="61"/>
        <v>8.3320659690432416E-7</v>
      </c>
      <c r="AF118" s="68">
        <f t="shared" si="62"/>
        <v>4.6247999998740852E-3</v>
      </c>
      <c r="AG118" s="74"/>
      <c r="AH118" s="68">
        <f t="shared" si="63"/>
        <v>1.8680841043887651E-2</v>
      </c>
      <c r="AI118" s="68">
        <f t="shared" si="64"/>
        <v>7.0024305866878134E-3</v>
      </c>
      <c r="AJ118" s="68">
        <f t="shared" si="65"/>
        <v>-0.22542105461887507</v>
      </c>
      <c r="AK118" s="68">
        <f t="shared" si="66"/>
        <v>-9.059296639555886E-2</v>
      </c>
      <c r="AL118" s="68">
        <f t="shared" si="67"/>
        <v>-3.0506127010492783</v>
      </c>
      <c r="AM118" s="68">
        <f t="shared" si="68"/>
        <v>-21.967699423968028</v>
      </c>
      <c r="AN118" s="68">
        <f t="shared" si="73"/>
        <v>4.8929211396674894</v>
      </c>
      <c r="AO118" s="68">
        <f t="shared" si="73"/>
        <v>4.8934017225034285</v>
      </c>
      <c r="AP118" s="68">
        <f t="shared" si="73"/>
        <v>4.8960596527036415</v>
      </c>
      <c r="AQ118" s="68">
        <f t="shared" si="73"/>
        <v>4.9101226843103474</v>
      </c>
      <c r="AR118" s="68">
        <f t="shared" si="73"/>
        <v>4.9723084607805541</v>
      </c>
      <c r="AS118" s="68">
        <f t="shared" si="73"/>
        <v>5.1540442505112702</v>
      </c>
      <c r="AT118" s="68">
        <f t="shared" si="73"/>
        <v>5.4768074737253452</v>
      </c>
      <c r="AU118" s="68">
        <f t="shared" si="69"/>
        <v>5.8737515329587637</v>
      </c>
      <c r="AW118" s="68">
        <v>76000</v>
      </c>
      <c r="AX118" s="68">
        <f t="shared" si="38"/>
        <v>-0.15977638502841085</v>
      </c>
      <c r="AY118" s="68">
        <f t="shared" si="39"/>
        <v>-0.12239028786404232</v>
      </c>
      <c r="AZ118" s="68">
        <f t="shared" si="40"/>
        <v>-3.7386097164368512E-2</v>
      </c>
      <c r="BA118" s="68">
        <f t="shared" si="41"/>
        <v>3.5211579445904029E-3</v>
      </c>
      <c r="BB118" s="68">
        <f t="shared" si="42"/>
        <v>-0.34689613443276757</v>
      </c>
      <c r="BC118" s="68">
        <f t="shared" si="43"/>
        <v>3.1056880946361445</v>
      </c>
      <c r="BD118" s="68">
        <f t="shared" si="44"/>
        <v>55.697248411812367</v>
      </c>
      <c r="BE118" s="68">
        <f t="shared" si="48"/>
        <v>8.5412841371789909</v>
      </c>
      <c r="BF118" s="68">
        <f t="shared" si="48"/>
        <v>8.5074433741458755</v>
      </c>
      <c r="BG118" s="68">
        <f t="shared" si="48"/>
        <v>8.5613947125606575</v>
      </c>
      <c r="BH118" s="68">
        <f t="shared" si="46"/>
        <v>8.4735095459224734</v>
      </c>
      <c r="BI118" s="68">
        <f t="shared" si="46"/>
        <v>8.6122704938747994</v>
      </c>
      <c r="BJ118" s="68">
        <f t="shared" si="46"/>
        <v>8.3792780891126259</v>
      </c>
      <c r="BK118" s="68">
        <f t="shared" si="46"/>
        <v>8.7412784352533297</v>
      </c>
      <c r="BL118" s="68">
        <f t="shared" si="45"/>
        <v>7.7495855964549323</v>
      </c>
    </row>
    <row r="119" spans="1:64" s="68" customFormat="1" ht="12.95" customHeight="1" x14ac:dyDescent="0.2">
      <c r="A119" s="51" t="s">
        <v>90</v>
      </c>
      <c r="B119" s="98"/>
      <c r="C119" s="69">
        <v>42866.360999999997</v>
      </c>
      <c r="D119" s="69"/>
      <c r="E119" s="68">
        <f t="shared" si="51"/>
        <v>30220.030540866897</v>
      </c>
      <c r="F119" s="68">
        <f t="shared" si="52"/>
        <v>30220</v>
      </c>
      <c r="G119" s="69">
        <f t="shared" si="53"/>
        <v>9.903999998641666E-3</v>
      </c>
      <c r="I119" s="68">
        <f t="shared" si="72"/>
        <v>9.903999998641666E-3</v>
      </c>
      <c r="Q119" s="82">
        <f t="shared" si="54"/>
        <v>27847.860999999997</v>
      </c>
      <c r="R119" s="68">
        <f t="shared" si="55"/>
        <v>9.808921597309412E-5</v>
      </c>
      <c r="S119" s="74">
        <v>0.1</v>
      </c>
      <c r="Z119" s="68">
        <f t="shared" si="56"/>
        <v>30220</v>
      </c>
      <c r="AA119" s="68">
        <f t="shared" si="57"/>
        <v>1.7403644094526084E-3</v>
      </c>
      <c r="AB119" s="68">
        <f t="shared" si="58"/>
        <v>-8.7898711510453406E-3</v>
      </c>
      <c r="AC119" s="68">
        <f t="shared" si="59"/>
        <v>9.903999998641666E-3</v>
      </c>
      <c r="AD119" s="68">
        <f t="shared" si="60"/>
        <v>8.1636355891890576E-3</v>
      </c>
      <c r="AE119" s="68">
        <f t="shared" si="61"/>
        <v>6.6644946033074165E-6</v>
      </c>
      <c r="AF119" s="68">
        <f t="shared" si="62"/>
        <v>9.903999998641666E-3</v>
      </c>
      <c r="AG119" s="74"/>
      <c r="AH119" s="68">
        <f t="shared" si="63"/>
        <v>1.8693871149687007E-2</v>
      </c>
      <c r="AI119" s="68">
        <f t="shared" si="64"/>
        <v>7.0049449078747328E-3</v>
      </c>
      <c r="AJ119" s="68">
        <f t="shared" si="65"/>
        <v>-0.225394018948845</v>
      </c>
      <c r="AK119" s="68">
        <f t="shared" si="66"/>
        <v>-9.0620521868281456E-2</v>
      </c>
      <c r="AL119" s="68">
        <f t="shared" si="67"/>
        <v>-3.0505849512254564</v>
      </c>
      <c r="AM119" s="68">
        <f t="shared" si="68"/>
        <v>-21.960991841061727</v>
      </c>
      <c r="AN119" s="68">
        <f t="shared" si="73"/>
        <v>4.893221553452257</v>
      </c>
      <c r="AO119" s="68">
        <f t="shared" si="73"/>
        <v>4.8937056142863922</v>
      </c>
      <c r="AP119" s="68">
        <f t="shared" si="73"/>
        <v>4.8963782686807384</v>
      </c>
      <c r="AQ119" s="68">
        <f t="shared" si="73"/>
        <v>4.9104939839046615</v>
      </c>
      <c r="AR119" s="68">
        <f t="shared" si="73"/>
        <v>4.9727976719305875</v>
      </c>
      <c r="AS119" s="68">
        <f t="shared" si="73"/>
        <v>5.1546149761578075</v>
      </c>
      <c r="AT119" s="68">
        <f t="shared" si="73"/>
        <v>5.4772781540861049</v>
      </c>
      <c r="AU119" s="68">
        <f t="shared" si="69"/>
        <v>5.8739973505532461</v>
      </c>
      <c r="AW119" s="68">
        <v>77000</v>
      </c>
      <c r="AX119" s="68">
        <f t="shared" si="38"/>
        <v>-0.16339181091605501</v>
      </c>
      <c r="AY119" s="68">
        <f t="shared" si="39"/>
        <v>-0.12518465164636883</v>
      </c>
      <c r="AZ119" s="68">
        <f t="shared" si="40"/>
        <v>-3.8207159269686174E-2</v>
      </c>
      <c r="BA119" s="68">
        <f t="shared" si="41"/>
        <v>3.4741670812626912E-3</v>
      </c>
      <c r="BB119" s="68">
        <f t="shared" si="42"/>
        <v>-0.3456411510435114</v>
      </c>
      <c r="BC119" s="68">
        <f t="shared" si="43"/>
        <v>3.1070258370582682</v>
      </c>
      <c r="BD119" s="68">
        <f t="shared" si="44"/>
        <v>57.853197157338023</v>
      </c>
      <c r="BE119" s="68">
        <f t="shared" si="48"/>
        <v>8.5702846699125299</v>
      </c>
      <c r="BF119" s="68">
        <f t="shared" si="48"/>
        <v>8.5269411535583473</v>
      </c>
      <c r="BG119" s="68">
        <f t="shared" si="48"/>
        <v>8.5939175410598825</v>
      </c>
      <c r="BH119" s="68">
        <f t="shared" si="46"/>
        <v>8.4879528686458219</v>
      </c>
      <c r="BI119" s="68">
        <f t="shared" si="46"/>
        <v>8.6502049841397337</v>
      </c>
      <c r="BJ119" s="68">
        <f t="shared" si="46"/>
        <v>8.3853165729024184</v>
      </c>
      <c r="BK119" s="68">
        <f t="shared" si="46"/>
        <v>8.785671687579045</v>
      </c>
      <c r="BL119" s="68">
        <f t="shared" si="45"/>
        <v>7.7905551955353536</v>
      </c>
    </row>
    <row r="120" spans="1:64" s="68" customFormat="1" ht="12.95" customHeight="1" x14ac:dyDescent="0.2">
      <c r="A120" s="51" t="s">
        <v>90</v>
      </c>
      <c r="B120" s="98" t="s">
        <v>198</v>
      </c>
      <c r="C120" s="69">
        <v>42866.51</v>
      </c>
      <c r="D120" s="69"/>
      <c r="E120" s="68">
        <f t="shared" si="51"/>
        <v>30220.490010694237</v>
      </c>
      <c r="F120" s="68">
        <f t="shared" si="52"/>
        <v>30220.5</v>
      </c>
      <c r="G120" s="69">
        <f t="shared" si="53"/>
        <v>-3.2394000008935109E-3</v>
      </c>
      <c r="I120" s="68">
        <f t="shared" si="72"/>
        <v>-3.2394000008935109E-3</v>
      </c>
      <c r="Q120" s="82">
        <f t="shared" si="54"/>
        <v>27848.010000000002</v>
      </c>
      <c r="R120" s="68">
        <f t="shared" si="55"/>
        <v>1.0493712365788878E-5</v>
      </c>
      <c r="S120" s="74">
        <v>0.1</v>
      </c>
      <c r="Z120" s="68">
        <f t="shared" si="56"/>
        <v>30220.5</v>
      </c>
      <c r="AA120" s="68">
        <f t="shared" si="57"/>
        <v>1.7405392104054319E-3</v>
      </c>
      <c r="AB120" s="68">
        <f t="shared" si="58"/>
        <v>-2.1934357141708303E-2</v>
      </c>
      <c r="AC120" s="68">
        <f t="shared" si="59"/>
        <v>-3.2394000008935109E-3</v>
      </c>
      <c r="AD120" s="68">
        <f t="shared" si="60"/>
        <v>-4.9799392112989428E-3</v>
      </c>
      <c r="AE120" s="68">
        <f t="shared" si="61"/>
        <v>2.4799794548232739E-6</v>
      </c>
      <c r="AF120" s="68">
        <f t="shared" si="62"/>
        <v>-3.2394000008935109E-3</v>
      </c>
      <c r="AG120" s="74"/>
      <c r="AH120" s="68">
        <f t="shared" si="63"/>
        <v>1.8694957140814792E-2</v>
      </c>
      <c r="AI120" s="68">
        <f t="shared" si="64"/>
        <v>7.0051545533716952E-3</v>
      </c>
      <c r="AJ120" s="68">
        <f t="shared" si="65"/>
        <v>-0.2253917650631232</v>
      </c>
      <c r="AK120" s="68">
        <f t="shared" si="66"/>
        <v>-9.0622819077312455E-2</v>
      </c>
      <c r="AL120" s="68">
        <f t="shared" si="67"/>
        <v>-3.0505826378108409</v>
      </c>
      <c r="AM120" s="68">
        <f t="shared" si="68"/>
        <v>-21.960432835782502</v>
      </c>
      <c r="AN120" s="68">
        <f t="shared" si="73"/>
        <v>4.8932465931248208</v>
      </c>
      <c r="AO120" s="68">
        <f t="shared" si="73"/>
        <v>4.8937309447295299</v>
      </c>
      <c r="AP120" s="68">
        <f t="shared" si="73"/>
        <v>4.8964048289777526</v>
      </c>
      <c r="AQ120" s="68">
        <f t="shared" si="73"/>
        <v>4.9105249402195739</v>
      </c>
      <c r="AR120" s="68">
        <f t="shared" si="73"/>
        <v>4.9728384561672714</v>
      </c>
      <c r="AS120" s="68">
        <f t="shared" si="73"/>
        <v>5.1546625445705168</v>
      </c>
      <c r="AT120" s="68">
        <f t="shared" si="73"/>
        <v>5.4773173785317706</v>
      </c>
      <c r="AU120" s="68">
        <f t="shared" si="69"/>
        <v>5.8740178353527863</v>
      </c>
      <c r="AW120" s="68">
        <v>78000</v>
      </c>
      <c r="AX120" s="68">
        <f t="shared" si="38"/>
        <v>-0.16700583905207089</v>
      </c>
      <c r="AY120" s="68">
        <f t="shared" si="39"/>
        <v>-0.12800001777707476</v>
      </c>
      <c r="AZ120" s="68">
        <f t="shared" si="40"/>
        <v>-3.9005821274996133E-2</v>
      </c>
      <c r="BA120" s="68">
        <f t="shared" si="41"/>
        <v>3.4289924881757416E-3</v>
      </c>
      <c r="BB120" s="68">
        <f t="shared" si="42"/>
        <v>-0.344386482415586</v>
      </c>
      <c r="BC120" s="68">
        <f t="shared" si="43"/>
        <v>3.1083625853633872</v>
      </c>
      <c r="BD120" s="68">
        <f t="shared" si="44"/>
        <v>60.180916374144999</v>
      </c>
      <c r="BE120" s="68">
        <f t="shared" si="48"/>
        <v>8.599650547941792</v>
      </c>
      <c r="BF120" s="68">
        <f t="shared" si="48"/>
        <v>8.5453987453938858</v>
      </c>
      <c r="BG120" s="68">
        <f t="shared" si="48"/>
        <v>8.626815867676461</v>
      </c>
      <c r="BH120" s="68">
        <f t="shared" si="46"/>
        <v>8.5014937978345557</v>
      </c>
      <c r="BI120" s="68">
        <f t="shared" si="46"/>
        <v>8.6880026403537212</v>
      </c>
      <c r="BJ120" s="68">
        <f t="shared" si="46"/>
        <v>8.391561695730001</v>
      </c>
      <c r="BK120" s="68">
        <f t="shared" si="46"/>
        <v>8.8283948624861655</v>
      </c>
      <c r="BL120" s="68">
        <f t="shared" si="45"/>
        <v>7.8315247946157749</v>
      </c>
    </row>
    <row r="121" spans="1:64" s="68" customFormat="1" ht="12.95" customHeight="1" x14ac:dyDescent="0.2">
      <c r="A121" s="51" t="s">
        <v>90</v>
      </c>
      <c r="B121" s="98"/>
      <c r="C121" s="69">
        <v>42867.332000000002</v>
      </c>
      <c r="D121" s="69"/>
      <c r="E121" s="68">
        <f t="shared" si="51"/>
        <v>30223.02480396982</v>
      </c>
      <c r="F121" s="68">
        <f t="shared" si="52"/>
        <v>30223</v>
      </c>
      <c r="G121" s="69">
        <f t="shared" si="53"/>
        <v>8.0435999989276752E-3</v>
      </c>
      <c r="I121" s="68">
        <f t="shared" si="72"/>
        <v>8.0435999989276752E-3</v>
      </c>
      <c r="Q121" s="82">
        <f t="shared" si="54"/>
        <v>27848.832000000002</v>
      </c>
      <c r="R121" s="68">
        <f t="shared" si="55"/>
        <v>6.4699500942749303E-5</v>
      </c>
      <c r="S121" s="74">
        <v>0.1</v>
      </c>
      <c r="Z121" s="68">
        <f t="shared" si="56"/>
        <v>30223</v>
      </c>
      <c r="AA121" s="68">
        <f t="shared" si="57"/>
        <v>1.7414134804124778E-3</v>
      </c>
      <c r="AB121" s="68">
        <f t="shared" si="58"/>
        <v>-1.0656787441527749E-2</v>
      </c>
      <c r="AC121" s="68">
        <f t="shared" si="59"/>
        <v>8.0435999989276752E-3</v>
      </c>
      <c r="AD121" s="68">
        <f t="shared" si="60"/>
        <v>6.3021865185151973E-3</v>
      </c>
      <c r="AE121" s="68">
        <f t="shared" si="61"/>
        <v>3.9717554914154708E-6</v>
      </c>
      <c r="AF121" s="68">
        <f t="shared" si="62"/>
        <v>8.0435999989276752E-3</v>
      </c>
      <c r="AG121" s="74"/>
      <c r="AH121" s="68">
        <f t="shared" si="63"/>
        <v>1.8700387440455424E-2</v>
      </c>
      <c r="AI121" s="68">
        <f t="shared" si="64"/>
        <v>7.0062030550970267E-3</v>
      </c>
      <c r="AJ121" s="68">
        <f t="shared" si="65"/>
        <v>-0.22538049352538353</v>
      </c>
      <c r="AK121" s="68">
        <f t="shared" si="66"/>
        <v>-9.0634307246413331E-2</v>
      </c>
      <c r="AL121" s="68">
        <f t="shared" si="67"/>
        <v>-3.0505710685915055</v>
      </c>
      <c r="AM121" s="68">
        <f t="shared" si="68"/>
        <v>-21.95763771685488</v>
      </c>
      <c r="AN121" s="68">
        <f t="shared" ref="AN121:AT130" si="74">$AU121+$AB$7*SIN(AO121)</f>
        <v>4.8933718034742366</v>
      </c>
      <c r="AO121" s="68">
        <f t="shared" si="74"/>
        <v>4.8938576111001639</v>
      </c>
      <c r="AP121" s="68">
        <f t="shared" si="74"/>
        <v>4.8965376511760432</v>
      </c>
      <c r="AQ121" s="68">
        <f t="shared" si="74"/>
        <v>4.9106797557036348</v>
      </c>
      <c r="AR121" s="68">
        <f t="shared" si="74"/>
        <v>4.9730424157613937</v>
      </c>
      <c r="AS121" s="68">
        <f t="shared" si="74"/>
        <v>5.1549004049591689</v>
      </c>
      <c r="AT121" s="68">
        <f t="shared" si="74"/>
        <v>5.4775135032569366</v>
      </c>
      <c r="AU121" s="68">
        <f t="shared" si="69"/>
        <v>5.8741202593504882</v>
      </c>
      <c r="AW121" s="68">
        <v>79000</v>
      </c>
      <c r="AX121" s="68">
        <f t="shared" si="38"/>
        <v>-0.17061725881549314</v>
      </c>
      <c r="AY121" s="68">
        <f t="shared" si="39"/>
        <v>-0.13083638625616018</v>
      </c>
      <c r="AZ121" s="68">
        <f t="shared" si="40"/>
        <v>-3.9780872559332957E-2</v>
      </c>
      <c r="BA121" s="68">
        <f t="shared" si="41"/>
        <v>3.3855816383394632E-3</v>
      </c>
      <c r="BB121" s="68">
        <f t="shared" si="42"/>
        <v>-0.3431306954583323</v>
      </c>
      <c r="BC121" s="68">
        <f t="shared" si="43"/>
        <v>3.1096998691238809</v>
      </c>
      <c r="BD121" s="68">
        <f t="shared" si="44"/>
        <v>62.704793754002267</v>
      </c>
      <c r="BE121" s="68">
        <f t="shared" si="48"/>
        <v>8.6294100764000081</v>
      </c>
      <c r="BF121" s="68">
        <f t="shared" si="48"/>
        <v>8.5628473314371298</v>
      </c>
      <c r="BG121" s="68">
        <f t="shared" si="48"/>
        <v>8.6600428819399067</v>
      </c>
      <c r="BH121" s="68">
        <f t="shared" si="46"/>
        <v>8.5142592309064078</v>
      </c>
      <c r="BI121" s="68">
        <f t="shared" si="46"/>
        <v>8.725562423347748</v>
      </c>
      <c r="BJ121" s="68">
        <f t="shared" si="46"/>
        <v>8.3982030057879697</v>
      </c>
      <c r="BK121" s="68">
        <f t="shared" si="46"/>
        <v>8.8694450169952397</v>
      </c>
      <c r="BL121" s="68">
        <f t="shared" si="45"/>
        <v>7.8724943936961962</v>
      </c>
    </row>
    <row r="122" spans="1:64" s="68" customFormat="1" ht="12.95" customHeight="1" x14ac:dyDescent="0.2">
      <c r="A122" s="51" t="s">
        <v>90</v>
      </c>
      <c r="B122" s="98" t="s">
        <v>198</v>
      </c>
      <c r="C122" s="69">
        <v>42869.423000000003</v>
      </c>
      <c r="D122" s="69"/>
      <c r="E122" s="68">
        <f t="shared" si="51"/>
        <v>30229.472800002961</v>
      </c>
      <c r="F122" s="68">
        <f t="shared" si="52"/>
        <v>30229.5</v>
      </c>
      <c r="G122" s="69">
        <f t="shared" si="53"/>
        <v>-8.8206000000354834E-3</v>
      </c>
      <c r="I122" s="68">
        <f t="shared" si="72"/>
        <v>-8.8206000000354834E-3</v>
      </c>
      <c r="Q122" s="82">
        <f t="shared" si="54"/>
        <v>27850.923000000003</v>
      </c>
      <c r="R122" s="68">
        <f t="shared" si="55"/>
        <v>7.7802984360625968E-5</v>
      </c>
      <c r="S122" s="74">
        <v>0.1</v>
      </c>
      <c r="Z122" s="68">
        <f t="shared" si="56"/>
        <v>30229.5</v>
      </c>
      <c r="AA122" s="68">
        <f t="shared" si="57"/>
        <v>1.743688653038207E-3</v>
      </c>
      <c r="AB122" s="68">
        <f t="shared" si="58"/>
        <v>-2.7535108904482658E-2</v>
      </c>
      <c r="AC122" s="68">
        <f t="shared" si="59"/>
        <v>-8.8206000000354834E-3</v>
      </c>
      <c r="AD122" s="68">
        <f t="shared" si="60"/>
        <v>-1.056428865307369E-2</v>
      </c>
      <c r="AE122" s="68">
        <f t="shared" si="61"/>
        <v>1.1160419474546152E-5</v>
      </c>
      <c r="AF122" s="68">
        <f t="shared" si="62"/>
        <v>-8.8206000000354834E-3</v>
      </c>
      <c r="AG122" s="74"/>
      <c r="AH122" s="68">
        <f t="shared" si="63"/>
        <v>1.8714508904447175E-2</v>
      </c>
      <c r="AI122" s="68">
        <f t="shared" si="64"/>
        <v>7.0089313006814757E-3</v>
      </c>
      <c r="AJ122" s="68">
        <f t="shared" si="65"/>
        <v>-0.2253511710619974</v>
      </c>
      <c r="AK122" s="68">
        <f t="shared" si="66"/>
        <v>-9.0664193066931298E-2</v>
      </c>
      <c r="AL122" s="68">
        <f t="shared" si="67"/>
        <v>-3.0505409718661651</v>
      </c>
      <c r="AM122" s="68">
        <f t="shared" si="68"/>
        <v>-21.950369684756442</v>
      </c>
      <c r="AN122" s="68">
        <f t="shared" si="74"/>
        <v>4.8936974439484331</v>
      </c>
      <c r="AO122" s="68">
        <f t="shared" si="74"/>
        <v>4.8941870541850987</v>
      </c>
      <c r="AP122" s="68">
        <f t="shared" si="74"/>
        <v>4.8968831506476782</v>
      </c>
      <c r="AQ122" s="68">
        <f t="shared" si="74"/>
        <v>4.9110825406856202</v>
      </c>
      <c r="AR122" s="68">
        <f t="shared" si="74"/>
        <v>4.9735730103814424</v>
      </c>
      <c r="AS122" s="68">
        <f t="shared" si="74"/>
        <v>5.1555189848809828</v>
      </c>
      <c r="AT122" s="68">
        <f t="shared" si="74"/>
        <v>5.4780234470118581</v>
      </c>
      <c r="AU122" s="68">
        <f t="shared" si="69"/>
        <v>5.8743865617445108</v>
      </c>
      <c r="AW122" s="68">
        <v>80000</v>
      </c>
      <c r="AX122" s="68">
        <f t="shared" si="38"/>
        <v>-0.17422432790251632</v>
      </c>
      <c r="AY122" s="68">
        <f t="shared" si="39"/>
        <v>-0.13369375708362508</v>
      </c>
      <c r="AZ122" s="68">
        <f t="shared" si="40"/>
        <v>-4.0530570818891241E-2</v>
      </c>
      <c r="BA122" s="68">
        <f t="shared" si="41"/>
        <v>3.3439112278973449E-3</v>
      </c>
      <c r="BB122" s="68">
        <f t="shared" si="42"/>
        <v>-0.34187300431681805</v>
      </c>
      <c r="BC122" s="68">
        <f t="shared" si="43"/>
        <v>3.111038526185534</v>
      </c>
      <c r="BD122" s="68">
        <f t="shared" si="44"/>
        <v>65.452512476269646</v>
      </c>
      <c r="BE122" s="68">
        <f t="shared" si="48"/>
        <v>8.6595768001784492</v>
      </c>
      <c r="BF122" s="68">
        <f t="shared" si="48"/>
        <v>8.5793325012583779</v>
      </c>
      <c r="BG122" s="68">
        <f t="shared" si="48"/>
        <v>8.6935411649372263</v>
      </c>
      <c r="BH122" s="68">
        <f t="shared" si="46"/>
        <v>8.5263815156295077</v>
      </c>
      <c r="BI122" s="68">
        <f t="shared" si="46"/>
        <v>8.7627889926675753</v>
      </c>
      <c r="BJ122" s="68">
        <f t="shared" si="46"/>
        <v>8.4054104060391435</v>
      </c>
      <c r="BK122" s="68">
        <f t="shared" si="46"/>
        <v>8.9088220159122429</v>
      </c>
      <c r="BL122" s="68">
        <f t="shared" si="45"/>
        <v>7.9134639927766175</v>
      </c>
    </row>
    <row r="123" spans="1:64" s="68" customFormat="1" ht="12.95" customHeight="1" x14ac:dyDescent="0.2">
      <c r="A123" s="51" t="s">
        <v>90</v>
      </c>
      <c r="B123" s="98"/>
      <c r="C123" s="69">
        <v>42869.59</v>
      </c>
      <c r="D123" s="69"/>
      <c r="E123" s="68">
        <f t="shared" si="51"/>
        <v>30229.987776252361</v>
      </c>
      <c r="F123" s="68">
        <f t="shared" si="52"/>
        <v>30230</v>
      </c>
      <c r="G123" s="69">
        <f t="shared" si="53"/>
        <v>-3.9640000031795353E-3</v>
      </c>
      <c r="I123" s="68">
        <f t="shared" si="72"/>
        <v>-3.9640000031795353E-3</v>
      </c>
      <c r="Q123" s="82">
        <f t="shared" si="54"/>
        <v>27851.089999999997</v>
      </c>
      <c r="R123" s="68">
        <f t="shared" si="55"/>
        <v>1.5713296025207355E-5</v>
      </c>
      <c r="S123" s="74">
        <v>0.1</v>
      </c>
      <c r="Z123" s="68">
        <f t="shared" si="56"/>
        <v>30230</v>
      </c>
      <c r="AA123" s="68">
        <f t="shared" si="57"/>
        <v>1.7438637903021137E-3</v>
      </c>
      <c r="AB123" s="68">
        <f t="shared" si="58"/>
        <v>-2.2679595334826722E-2</v>
      </c>
      <c r="AC123" s="68">
        <f t="shared" si="59"/>
        <v>-3.9640000031795353E-3</v>
      </c>
      <c r="AD123" s="68">
        <f t="shared" si="60"/>
        <v>-5.707863793481649E-3</v>
      </c>
      <c r="AE123" s="68">
        <f t="shared" si="61"/>
        <v>3.2579709084938726E-6</v>
      </c>
      <c r="AF123" s="68">
        <f t="shared" si="62"/>
        <v>-3.9640000031795353E-3</v>
      </c>
      <c r="AG123" s="74"/>
      <c r="AH123" s="68">
        <f t="shared" si="63"/>
        <v>1.8715595331647187E-2</v>
      </c>
      <c r="AI123" s="68">
        <f t="shared" si="64"/>
        <v>7.009141293947474E-3</v>
      </c>
      <c r="AJ123" s="68">
        <f t="shared" si="65"/>
        <v>-0.22534891450194872</v>
      </c>
      <c r="AK123" s="68">
        <f t="shared" si="66"/>
        <v>-9.066649296906179E-2</v>
      </c>
      <c r="AL123" s="68">
        <f t="shared" si="67"/>
        <v>-3.0505386557301533</v>
      </c>
      <c r="AM123" s="68">
        <f t="shared" si="68"/>
        <v>-21.949810562046256</v>
      </c>
      <c r="AN123" s="68">
        <f t="shared" si="74"/>
        <v>4.8937224988178381</v>
      </c>
      <c r="AO123" s="68">
        <f t="shared" si="74"/>
        <v>4.8942124025799991</v>
      </c>
      <c r="AP123" s="68">
        <f t="shared" si="74"/>
        <v>4.8969097372193824</v>
      </c>
      <c r="AQ123" s="68">
        <f t="shared" si="74"/>
        <v>4.9111135399976531</v>
      </c>
      <c r="AR123" s="68">
        <f t="shared" si="74"/>
        <v>4.9736138432858068</v>
      </c>
      <c r="AS123" s="68">
        <f t="shared" si="74"/>
        <v>5.1555665765006768</v>
      </c>
      <c r="AT123" s="68">
        <f t="shared" si="74"/>
        <v>5.4780626746190375</v>
      </c>
      <c r="AU123" s="68">
        <f t="shared" si="69"/>
        <v>5.874407046544051</v>
      </c>
      <c r="AW123" s="68">
        <v>81000</v>
      </c>
      <c r="AX123" s="68">
        <f t="shared" si="38"/>
        <v>-0.17782485273095031</v>
      </c>
      <c r="AY123" s="68">
        <f t="shared" si="39"/>
        <v>-0.13657213025946938</v>
      </c>
      <c r="AZ123" s="68">
        <f t="shared" si="40"/>
        <v>-4.1252722471480929E-2</v>
      </c>
      <c r="BA123" s="68">
        <f t="shared" si="41"/>
        <v>3.3039814574822302E-3</v>
      </c>
      <c r="BB123" s="68">
        <f t="shared" si="42"/>
        <v>-0.34061323598794163</v>
      </c>
      <c r="BC123" s="68">
        <f t="shared" si="43"/>
        <v>3.1123787409424182</v>
      </c>
      <c r="BD123" s="68">
        <f t="shared" si="44"/>
        <v>68.455662889133862</v>
      </c>
      <c r="BE123" s="68">
        <f t="shared" si="48"/>
        <v>8.6901493386078705</v>
      </c>
      <c r="BF123" s="68">
        <f t="shared" si="48"/>
        <v>8.5949138910572245</v>
      </c>
      <c r="BG123" s="68">
        <f t="shared" si="48"/>
        <v>8.7272444523503001</v>
      </c>
      <c r="BH123" s="68">
        <f t="shared" si="46"/>
        <v>8.537996673858677</v>
      </c>
      <c r="BI123" s="68">
        <f t="shared" si="46"/>
        <v>8.7995924249158914</v>
      </c>
      <c r="BJ123" s="68">
        <f t="shared" si="46"/>
        <v>8.4133345467405238</v>
      </c>
      <c r="BK123" s="68">
        <f t="shared" si="46"/>
        <v>8.9465285320554742</v>
      </c>
      <c r="BL123" s="68">
        <f t="shared" si="45"/>
        <v>7.9544335918570388</v>
      </c>
    </row>
    <row r="124" spans="1:64" s="68" customFormat="1" ht="12.95" customHeight="1" x14ac:dyDescent="0.2">
      <c r="A124" s="51" t="s">
        <v>90</v>
      </c>
      <c r="B124" s="98"/>
      <c r="C124" s="69">
        <v>42898.464999999997</v>
      </c>
      <c r="D124" s="69"/>
      <c r="E124" s="68">
        <f t="shared" si="51"/>
        <v>30319.029328359942</v>
      </c>
      <c r="F124" s="68">
        <f t="shared" si="52"/>
        <v>30319</v>
      </c>
      <c r="G124" s="69">
        <f t="shared" si="53"/>
        <v>9.5107999950414523E-3</v>
      </c>
      <c r="I124" s="68">
        <f t="shared" si="72"/>
        <v>9.5107999950414523E-3</v>
      </c>
      <c r="Q124" s="82">
        <f t="shared" si="54"/>
        <v>27879.964999999997</v>
      </c>
      <c r="R124" s="68">
        <f t="shared" si="55"/>
        <v>9.0455316545680497E-5</v>
      </c>
      <c r="S124" s="74">
        <v>0.1</v>
      </c>
      <c r="Z124" s="68">
        <f t="shared" si="56"/>
        <v>30319</v>
      </c>
      <c r="AA124" s="68">
        <f t="shared" si="57"/>
        <v>1.7753227886315448E-3</v>
      </c>
      <c r="AB124" s="68">
        <f t="shared" si="58"/>
        <v>-9.3985475906659365E-3</v>
      </c>
      <c r="AC124" s="68">
        <f t="shared" si="59"/>
        <v>9.5107999950414523E-3</v>
      </c>
      <c r="AD124" s="68">
        <f t="shared" si="60"/>
        <v>7.7354772064099075E-3</v>
      </c>
      <c r="AE124" s="68">
        <f t="shared" si="61"/>
        <v>5.983760761088723E-6</v>
      </c>
      <c r="AF124" s="68">
        <f t="shared" si="62"/>
        <v>9.5107999950414523E-3</v>
      </c>
      <c r="AG124" s="74"/>
      <c r="AH124" s="68">
        <f t="shared" si="63"/>
        <v>1.8909347585707389E-2</v>
      </c>
      <c r="AI124" s="68">
        <f t="shared" si="64"/>
        <v>7.0468147264111103E-3</v>
      </c>
      <c r="AJ124" s="68">
        <f t="shared" si="65"/>
        <v>-0.22494498338361693</v>
      </c>
      <c r="AK124" s="68">
        <f t="shared" si="66"/>
        <v>-9.1078154769002662E-2</v>
      </c>
      <c r="AL124" s="68">
        <f t="shared" si="67"/>
        <v>-3.0501240803091663</v>
      </c>
      <c r="AM124" s="68">
        <f t="shared" si="68"/>
        <v>-21.850186541557402</v>
      </c>
      <c r="AN124" s="68">
        <f t="shared" si="74"/>
        <v>4.8981951133286046</v>
      </c>
      <c r="AO124" s="68">
        <f t="shared" si="74"/>
        <v>4.8987396384479922</v>
      </c>
      <c r="AP124" s="68">
        <f t="shared" si="74"/>
        <v>4.9016644668409777</v>
      </c>
      <c r="AQ124" s="68">
        <f t="shared" si="74"/>
        <v>4.9166678108672803</v>
      </c>
      <c r="AR124" s="68">
        <f t="shared" si="74"/>
        <v>4.9809230126388373</v>
      </c>
      <c r="AS124" s="68">
        <f t="shared" si="74"/>
        <v>5.1640573067422455</v>
      </c>
      <c r="AT124" s="68">
        <f t="shared" si="74"/>
        <v>5.4850478308944748</v>
      </c>
      <c r="AU124" s="68">
        <f t="shared" si="69"/>
        <v>5.8780533408622091</v>
      </c>
      <c r="AW124" s="68">
        <v>82000</v>
      </c>
      <c r="AX124" s="68">
        <f t="shared" si="38"/>
        <v>-0.18141628652831651</v>
      </c>
      <c r="AY124" s="68">
        <f t="shared" si="39"/>
        <v>-0.13947150578369316</v>
      </c>
      <c r="AZ124" s="68">
        <f t="shared" si="40"/>
        <v>-4.1944780744623357E-2</v>
      </c>
      <c r="BA124" s="68">
        <f t="shared" si="41"/>
        <v>3.2658103243691228E-3</v>
      </c>
      <c r="BB124" s="68">
        <f t="shared" si="42"/>
        <v>-0.33935178608923156</v>
      </c>
      <c r="BC124" s="68">
        <f t="shared" si="43"/>
        <v>3.1137200929534528</v>
      </c>
      <c r="BD124" s="68">
        <f t="shared" si="44"/>
        <v>71.750512788430271</v>
      </c>
      <c r="BE124" s="68">
        <f t="shared" si="48"/>
        <v>8.7211115658347023</v>
      </c>
      <c r="BF124" s="68">
        <f t="shared" si="48"/>
        <v>8.6096645673736312</v>
      </c>
      <c r="BG124" s="68">
        <f t="shared" si="48"/>
        <v>8.761079203834587</v>
      </c>
      <c r="BH124" s="68">
        <f t="shared" si="46"/>
        <v>8.5492428691523301</v>
      </c>
      <c r="BI124" s="68">
        <f t="shared" si="46"/>
        <v>8.8358877450358282</v>
      </c>
      <c r="BJ124" s="68">
        <f t="shared" si="46"/>
        <v>8.4221074147918564</v>
      </c>
      <c r="BK124" s="68">
        <f t="shared" si="46"/>
        <v>8.9825700417698364</v>
      </c>
      <c r="BL124" s="68">
        <f t="shared" si="45"/>
        <v>7.9954031909374601</v>
      </c>
    </row>
    <row r="125" spans="1:64" s="68" customFormat="1" ht="12.95" customHeight="1" x14ac:dyDescent="0.2">
      <c r="A125" s="51" t="s">
        <v>90</v>
      </c>
      <c r="B125" s="98"/>
      <c r="C125" s="69">
        <v>42899.432999999997</v>
      </c>
      <c r="D125" s="69"/>
      <c r="E125" s="68">
        <f t="shared" si="51"/>
        <v>30322.014340392503</v>
      </c>
      <c r="F125" s="68">
        <f t="shared" si="52"/>
        <v>30322</v>
      </c>
      <c r="G125" s="69">
        <f t="shared" si="53"/>
        <v>4.6503999983542599E-3</v>
      </c>
      <c r="I125" s="68">
        <f t="shared" si="72"/>
        <v>4.6503999983542599E-3</v>
      </c>
      <c r="Q125" s="82">
        <f t="shared" si="54"/>
        <v>27880.932999999997</v>
      </c>
      <c r="R125" s="68">
        <f t="shared" si="55"/>
        <v>2.16262201446933E-5</v>
      </c>
      <c r="S125" s="74">
        <v>0.1</v>
      </c>
      <c r="Z125" s="68">
        <f t="shared" si="56"/>
        <v>30322</v>
      </c>
      <c r="AA125" s="68">
        <f t="shared" si="57"/>
        <v>1.7763931454548368E-3</v>
      </c>
      <c r="AB125" s="68">
        <f t="shared" si="58"/>
        <v>-1.4265491401682432E-2</v>
      </c>
      <c r="AC125" s="68">
        <f t="shared" si="59"/>
        <v>4.6503999983542599E-3</v>
      </c>
      <c r="AD125" s="68">
        <f t="shared" si="60"/>
        <v>2.8740068528994231E-3</v>
      </c>
      <c r="AE125" s="68">
        <f t="shared" si="61"/>
        <v>8.2599153905128459E-7</v>
      </c>
      <c r="AF125" s="68">
        <f t="shared" si="62"/>
        <v>4.6503999983542599E-3</v>
      </c>
      <c r="AG125" s="74"/>
      <c r="AH125" s="68">
        <f t="shared" si="63"/>
        <v>1.8915891400036692E-2</v>
      </c>
      <c r="AI125" s="68">
        <f t="shared" si="64"/>
        <v>7.0480949214013489E-3</v>
      </c>
      <c r="AJ125" s="68">
        <f t="shared" si="65"/>
        <v>-0.2249312886405079</v>
      </c>
      <c r="AK125" s="68">
        <f t="shared" si="66"/>
        <v>-9.1092110645621061E-2</v>
      </c>
      <c r="AL125" s="68">
        <f t="shared" si="67"/>
        <v>-3.0501100253810773</v>
      </c>
      <c r="AM125" s="68">
        <f t="shared" si="68"/>
        <v>-21.846824903537584</v>
      </c>
      <c r="AN125" s="68">
        <f t="shared" si="74"/>
        <v>4.8983463240978304</v>
      </c>
      <c r="AO125" s="68">
        <f t="shared" si="74"/>
        <v>4.8988927746473783</v>
      </c>
      <c r="AP125" s="68">
        <f t="shared" si="74"/>
        <v>4.9018255210498358</v>
      </c>
      <c r="AQ125" s="68">
        <f t="shared" si="74"/>
        <v>4.9168563050976859</v>
      </c>
      <c r="AR125" s="68">
        <f t="shared" si="74"/>
        <v>4.9811708099734764</v>
      </c>
      <c r="AS125" s="68">
        <f t="shared" si="74"/>
        <v>5.1643441829541743</v>
      </c>
      <c r="AT125" s="68">
        <f t="shared" si="74"/>
        <v>5.4852833768830758</v>
      </c>
      <c r="AU125" s="68">
        <f t="shared" si="69"/>
        <v>5.8781762496594503</v>
      </c>
      <c r="AW125" s="68">
        <v>83000</v>
      </c>
      <c r="AX125" s="68">
        <f t="shared" si="38"/>
        <v>-0.18499584078143549</v>
      </c>
      <c r="AY125" s="68">
        <f t="shared" si="39"/>
        <v>-0.1423918836562964</v>
      </c>
      <c r="AZ125" s="68">
        <f t="shared" si="40"/>
        <v>-4.2603957125139091E-2</v>
      </c>
      <c r="BA125" s="68">
        <f t="shared" si="41"/>
        <v>3.2294281126874491E-3</v>
      </c>
      <c r="BB125" s="68">
        <f t="shared" si="42"/>
        <v>-0.33808956809271068</v>
      </c>
      <c r="BC125" s="68">
        <f t="shared" si="43"/>
        <v>3.1150616123487005</v>
      </c>
      <c r="BD125" s="68">
        <f t="shared" si="44"/>
        <v>75.378974553824236</v>
      </c>
      <c r="BE125" s="68">
        <f t="shared" si="48"/>
        <v>8.752433082216367</v>
      </c>
      <c r="BF125" s="68">
        <f t="shared" si="48"/>
        <v>8.6236702044538127</v>
      </c>
      <c r="BG125" s="68">
        <f t="shared" si="48"/>
        <v>8.7949659607246637</v>
      </c>
      <c r="BH125" s="68">
        <f t="shared" si="46"/>
        <v>8.5602590908559186</v>
      </c>
      <c r="BI125" s="68">
        <f t="shared" si="46"/>
        <v>8.8715943660710117</v>
      </c>
      <c r="BJ125" s="68">
        <f t="shared" si="46"/>
        <v>8.4318430831923283</v>
      </c>
      <c r="BK125" s="68">
        <f t="shared" si="46"/>
        <v>9.0169548157360317</v>
      </c>
      <c r="BL125" s="68">
        <f t="shared" si="45"/>
        <v>8.0363727900178823</v>
      </c>
    </row>
    <row r="126" spans="1:64" s="68" customFormat="1" ht="12.95" customHeight="1" x14ac:dyDescent="0.2">
      <c r="A126" s="51" t="s">
        <v>91</v>
      </c>
      <c r="B126" s="98"/>
      <c r="C126" s="69">
        <v>42900.404000000002</v>
      </c>
      <c r="D126" s="69"/>
      <c r="E126" s="68">
        <f t="shared" si="51"/>
        <v>30325.008603495426</v>
      </c>
      <c r="F126" s="68">
        <f t="shared" si="52"/>
        <v>30325</v>
      </c>
      <c r="G126" s="69">
        <f t="shared" si="53"/>
        <v>2.789999998640269E-3</v>
      </c>
      <c r="I126" s="68">
        <f t="shared" si="72"/>
        <v>2.789999998640269E-3</v>
      </c>
      <c r="Q126" s="82">
        <f t="shared" si="54"/>
        <v>27881.904000000002</v>
      </c>
      <c r="R126" s="68">
        <f t="shared" si="55"/>
        <v>7.7840999924127013E-6</v>
      </c>
      <c r="S126" s="74">
        <v>0.1</v>
      </c>
      <c r="Z126" s="68">
        <f t="shared" si="56"/>
        <v>30325</v>
      </c>
      <c r="AA126" s="68">
        <f t="shared" si="57"/>
        <v>1.7774641561278219E-3</v>
      </c>
      <c r="AB126" s="68">
        <f t="shared" si="58"/>
        <v>-1.6132436058596562E-2</v>
      </c>
      <c r="AC126" s="68">
        <f t="shared" si="59"/>
        <v>2.789999998640269E-3</v>
      </c>
      <c r="AD126" s="68">
        <f t="shared" si="60"/>
        <v>1.0125358425124471E-3</v>
      </c>
      <c r="AE126" s="68">
        <f t="shared" si="61"/>
        <v>1.0252288323723913E-7</v>
      </c>
      <c r="AF126" s="68">
        <f t="shared" si="62"/>
        <v>2.789999998640269E-3</v>
      </c>
      <c r="AG126" s="74"/>
      <c r="AH126" s="68">
        <f t="shared" si="63"/>
        <v>1.8922436057236831E-2</v>
      </c>
      <c r="AI126" s="68">
        <f t="shared" si="64"/>
        <v>7.0493757948423275E-3</v>
      </c>
      <c r="AJ126" s="68">
        <f t="shared" si="65"/>
        <v>-0.22491758869475389</v>
      </c>
      <c r="AK126" s="68">
        <f t="shared" si="66"/>
        <v>-9.1106071760778687E-2</v>
      </c>
      <c r="AL126" s="68">
        <f t="shared" si="67"/>
        <v>-3.0500959651591364</v>
      </c>
      <c r="AM126" s="68">
        <f t="shared" si="68"/>
        <v>-21.843463031975968</v>
      </c>
      <c r="AN126" s="68">
        <f t="shared" si="74"/>
        <v>4.8984975643406701</v>
      </c>
      <c r="AO126" s="68">
        <f t="shared" si="74"/>
        <v>4.8990459459521105</v>
      </c>
      <c r="AP126" s="68">
        <f t="shared" si="74"/>
        <v>4.9019866268986378</v>
      </c>
      <c r="AQ126" s="68">
        <f t="shared" si="74"/>
        <v>4.9170448829724513</v>
      </c>
      <c r="AR126" s="68">
        <f t="shared" si="74"/>
        <v>4.9814187001875512</v>
      </c>
      <c r="AS126" s="68">
        <f t="shared" si="74"/>
        <v>5.1646311029040035</v>
      </c>
      <c r="AT126" s="68">
        <f t="shared" si="74"/>
        <v>5.4855189288069415</v>
      </c>
      <c r="AU126" s="68">
        <f t="shared" si="69"/>
        <v>5.8782991584566915</v>
      </c>
      <c r="AW126" s="68">
        <v>84000</v>
      </c>
      <c r="AX126" s="68">
        <f t="shared" si="38"/>
        <v>-0.18856060549253645</v>
      </c>
      <c r="AY126" s="68">
        <f t="shared" si="39"/>
        <v>-0.14533326387727907</v>
      </c>
      <c r="AZ126" s="68">
        <f t="shared" si="40"/>
        <v>-4.3227341615257375E-2</v>
      </c>
      <c r="BA126" s="68">
        <f t="shared" si="41"/>
        <v>3.1948722379289141E-3</v>
      </c>
      <c r="BB126" s="68">
        <f t="shared" si="42"/>
        <v>-0.33682795913277136</v>
      </c>
      <c r="BC126" s="68">
        <f t="shared" si="43"/>
        <v>3.1164018386991259</v>
      </c>
      <c r="BD126" s="68">
        <f t="shared" si="44"/>
        <v>79.389819055166313</v>
      </c>
      <c r="BE126" s="68">
        <f t="shared" si="48"/>
        <v>8.7840699199082355</v>
      </c>
      <c r="BF126" s="68">
        <f t="shared" si="48"/>
        <v>8.6370280958324823</v>
      </c>
      <c r="BG126" s="68">
        <f t="shared" si="48"/>
        <v>8.8288204958794783</v>
      </c>
      <c r="BH126" s="68">
        <f t="shared" si="46"/>
        <v>8.5711840154870487</v>
      </c>
      <c r="BI126" s="68">
        <f t="shared" si="46"/>
        <v>8.9066355154043535</v>
      </c>
      <c r="BJ126" s="68">
        <f t="shared" si="46"/>
        <v>8.4426385857063408</v>
      </c>
      <c r="BK126" s="68">
        <f t="shared" si="46"/>
        <v>9.0496939050900984</v>
      </c>
      <c r="BL126" s="68">
        <f t="shared" si="45"/>
        <v>8.0773423890983018</v>
      </c>
    </row>
    <row r="127" spans="1:64" s="68" customFormat="1" ht="12.95" customHeight="1" x14ac:dyDescent="0.2">
      <c r="A127" s="51" t="s">
        <v>91</v>
      </c>
      <c r="B127" s="98"/>
      <c r="C127" s="69">
        <v>42913.383000000002</v>
      </c>
      <c r="D127" s="69"/>
      <c r="E127" s="68">
        <f t="shared" si="51"/>
        <v>30365.03181751462</v>
      </c>
      <c r="F127" s="68">
        <f t="shared" si="52"/>
        <v>30365</v>
      </c>
      <c r="G127" s="69">
        <f t="shared" si="53"/>
        <v>1.0318000000552274E-2</v>
      </c>
      <c r="I127" s="68">
        <f t="shared" si="72"/>
        <v>1.0318000000552274E-2</v>
      </c>
      <c r="Q127" s="82">
        <f t="shared" si="54"/>
        <v>27894.883000000002</v>
      </c>
      <c r="R127" s="68">
        <f t="shared" si="55"/>
        <v>1.0646112401139673E-4</v>
      </c>
      <c r="S127" s="74">
        <v>0.1</v>
      </c>
      <c r="Z127" s="68">
        <f t="shared" si="56"/>
        <v>30365</v>
      </c>
      <c r="AA127" s="68">
        <f t="shared" si="57"/>
        <v>1.7918070378755008E-3</v>
      </c>
      <c r="AB127" s="68">
        <f t="shared" si="58"/>
        <v>-8.6917789541471439E-3</v>
      </c>
      <c r="AC127" s="68">
        <f t="shared" si="59"/>
        <v>1.0318000000552274E-2</v>
      </c>
      <c r="AD127" s="68">
        <f t="shared" si="60"/>
        <v>8.5261929626767735E-3</v>
      </c>
      <c r="AE127" s="68">
        <f t="shared" si="61"/>
        <v>7.2695966436798943E-6</v>
      </c>
      <c r="AF127" s="68">
        <f t="shared" si="62"/>
        <v>1.0318000000552274E-2</v>
      </c>
      <c r="AG127" s="74"/>
      <c r="AH127" s="68">
        <f t="shared" si="63"/>
        <v>1.9009778954699418E-2</v>
      </c>
      <c r="AI127" s="68">
        <f t="shared" si="64"/>
        <v>7.0665192404379962E-3</v>
      </c>
      <c r="AJ127" s="68">
        <f t="shared" si="65"/>
        <v>-0.22473442350494915</v>
      </c>
      <c r="AK127" s="68">
        <f t="shared" si="66"/>
        <v>-9.1292722644212621E-2</v>
      </c>
      <c r="AL127" s="68">
        <f t="shared" si="67"/>
        <v>-3.0499079875400823</v>
      </c>
      <c r="AM127" s="68">
        <f t="shared" si="68"/>
        <v>-21.798615589603852</v>
      </c>
      <c r="AN127" s="68">
        <f t="shared" si="74"/>
        <v>4.9005169278608385</v>
      </c>
      <c r="AO127" s="68">
        <f t="shared" si="74"/>
        <v>4.9010916015452288</v>
      </c>
      <c r="AP127" s="68">
        <f t="shared" si="74"/>
        <v>4.9041396680849036</v>
      </c>
      <c r="AQ127" s="68">
        <f t="shared" si="74"/>
        <v>4.9195672804462198</v>
      </c>
      <c r="AR127" s="68">
        <f t="shared" si="74"/>
        <v>4.984732788072292</v>
      </c>
      <c r="AS127" s="68">
        <f t="shared" si="74"/>
        <v>5.1684608780660311</v>
      </c>
      <c r="AT127" s="68">
        <f t="shared" si="74"/>
        <v>5.4886601874414502</v>
      </c>
      <c r="AU127" s="68">
        <f t="shared" si="69"/>
        <v>5.8799379424199074</v>
      </c>
      <c r="AW127" s="68">
        <v>85000</v>
      </c>
      <c r="AX127" s="68">
        <f t="shared" si="38"/>
        <v>-0.19210767364179407</v>
      </c>
      <c r="AY127" s="68">
        <f t="shared" si="39"/>
        <v>-0.14829564644664123</v>
      </c>
      <c r="AZ127" s="68">
        <f t="shared" si="40"/>
        <v>-4.3812027195152842E-2</v>
      </c>
      <c r="BA127" s="68">
        <f t="shared" si="41"/>
        <v>3.1621825648944224E-3</v>
      </c>
      <c r="BB127" s="68">
        <f t="shared" si="42"/>
        <v>-0.33556874511119777</v>
      </c>
      <c r="BC127" s="68">
        <f t="shared" si="43"/>
        <v>3.1177388804432482</v>
      </c>
      <c r="BD127" s="68">
        <f t="shared" si="44"/>
        <v>83.84020226340661</v>
      </c>
      <c r="BE127" s="68">
        <f t="shared" si="48"/>
        <v>8.8159654275826114</v>
      </c>
      <c r="BF127" s="68">
        <f t="shared" si="48"/>
        <v>8.6498460326706628</v>
      </c>
      <c r="BG127" s="68">
        <f t="shared" si="48"/>
        <v>8.862554774668979</v>
      </c>
      <c r="BH127" s="68">
        <f t="shared" si="46"/>
        <v>8.5821550017939821</v>
      </c>
      <c r="BI127" s="68">
        <f t="shared" si="46"/>
        <v>8.9409377083551256</v>
      </c>
      <c r="BJ127" s="68">
        <f t="shared" si="46"/>
        <v>8.4545748842083146</v>
      </c>
      <c r="BK127" s="68">
        <f t="shared" si="46"/>
        <v>9.0808011228765899</v>
      </c>
      <c r="BL127" s="68">
        <f t="shared" si="45"/>
        <v>8.1183119881787249</v>
      </c>
    </row>
    <row r="128" spans="1:64" s="68" customFormat="1" ht="12.95" customHeight="1" x14ac:dyDescent="0.2">
      <c r="A128" s="51" t="s">
        <v>91</v>
      </c>
      <c r="B128" s="98"/>
      <c r="C128" s="69">
        <v>42922.46</v>
      </c>
      <c r="D128" s="69"/>
      <c r="E128" s="68">
        <f t="shared" si="51"/>
        <v>30393.022472700082</v>
      </c>
      <c r="F128" s="68">
        <f t="shared" si="52"/>
        <v>30393</v>
      </c>
      <c r="G128" s="69">
        <f t="shared" si="53"/>
        <v>7.2875999976531602E-3</v>
      </c>
      <c r="I128" s="68">
        <f t="shared" si="72"/>
        <v>7.2875999976531602E-3</v>
      </c>
      <c r="Q128" s="82">
        <f t="shared" si="54"/>
        <v>27903.96</v>
      </c>
      <c r="R128" s="68">
        <f t="shared" si="55"/>
        <v>5.3109113725794342E-5</v>
      </c>
      <c r="S128" s="74">
        <v>0.1</v>
      </c>
      <c r="Z128" s="68">
        <f t="shared" si="56"/>
        <v>30393</v>
      </c>
      <c r="AA128" s="68">
        <f t="shared" si="57"/>
        <v>1.8019169563717498E-3</v>
      </c>
      <c r="AB128" s="68">
        <f t="shared" si="58"/>
        <v>-1.1783408880778602E-2</v>
      </c>
      <c r="AC128" s="68">
        <f t="shared" si="59"/>
        <v>7.2875999976531602E-3</v>
      </c>
      <c r="AD128" s="68">
        <f t="shared" si="60"/>
        <v>5.4856830412814105E-3</v>
      </c>
      <c r="AE128" s="68">
        <f t="shared" si="61"/>
        <v>3.0092718429402467E-6</v>
      </c>
      <c r="AF128" s="68">
        <f t="shared" si="62"/>
        <v>7.2875999976531602E-3</v>
      </c>
      <c r="AG128" s="74"/>
      <c r="AH128" s="68">
        <f t="shared" si="63"/>
        <v>1.9071008878431762E-2</v>
      </c>
      <c r="AI128" s="68">
        <f t="shared" si="64"/>
        <v>7.0785922760229214E-3</v>
      </c>
      <c r="AJ128" s="68">
        <f t="shared" si="65"/>
        <v>-0.22460565158967086</v>
      </c>
      <c r="AK128" s="68">
        <f t="shared" si="66"/>
        <v>-9.1423938356035683E-2</v>
      </c>
      <c r="AL128" s="68">
        <f t="shared" si="67"/>
        <v>-3.0497758371877146</v>
      </c>
      <c r="AM128" s="68">
        <f t="shared" si="68"/>
        <v>-21.767197189252933</v>
      </c>
      <c r="AN128" s="68">
        <f t="shared" si="74"/>
        <v>4.9019336299451624</v>
      </c>
      <c r="AO128" s="68">
        <f t="shared" si="74"/>
        <v>4.9025273220358878</v>
      </c>
      <c r="AP128" s="68">
        <f t="shared" si="74"/>
        <v>4.905652340500219</v>
      </c>
      <c r="AQ128" s="68">
        <f t="shared" si="74"/>
        <v>4.9213418997973539</v>
      </c>
      <c r="AR128" s="68">
        <f t="shared" si="74"/>
        <v>4.9870625018990111</v>
      </c>
      <c r="AS128" s="68">
        <f t="shared" si="74"/>
        <v>5.1711463371061788</v>
      </c>
      <c r="AT128" s="68">
        <f t="shared" si="74"/>
        <v>5.4908596939639107</v>
      </c>
      <c r="AU128" s="68">
        <f t="shared" si="69"/>
        <v>5.8810850911941595</v>
      </c>
    </row>
    <row r="129" spans="1:47" s="68" customFormat="1" ht="12.95" customHeight="1" x14ac:dyDescent="0.2">
      <c r="A129" s="51" t="s">
        <v>92</v>
      </c>
      <c r="B129" s="98"/>
      <c r="C129" s="69">
        <v>42931.856</v>
      </c>
      <c r="D129" s="69"/>
      <c r="E129" s="68">
        <f t="shared" si="51"/>
        <v>30421.996825032649</v>
      </c>
      <c r="F129" s="68">
        <f t="shared" si="52"/>
        <v>30422</v>
      </c>
      <c r="G129" s="69">
        <f t="shared" si="53"/>
        <v>-1.0296000036760233E-3</v>
      </c>
      <c r="I129" s="68">
        <f t="shared" si="72"/>
        <v>-1.0296000036760233E-3</v>
      </c>
      <c r="Q129" s="82">
        <f t="shared" si="54"/>
        <v>27913.356</v>
      </c>
      <c r="R129" s="68">
        <f t="shared" si="55"/>
        <v>1.0600761675696672E-6</v>
      </c>
      <c r="S129" s="74">
        <v>0.1</v>
      </c>
      <c r="Z129" s="68">
        <f t="shared" si="56"/>
        <v>30422</v>
      </c>
      <c r="AA129" s="68">
        <f t="shared" si="57"/>
        <v>1.8124491720038181E-3</v>
      </c>
      <c r="AB129" s="68">
        <f t="shared" si="58"/>
        <v>-2.01641041758896E-2</v>
      </c>
      <c r="AC129" s="68">
        <f t="shared" si="59"/>
        <v>-1.0296000036760233E-3</v>
      </c>
      <c r="AD129" s="68">
        <f t="shared" si="60"/>
        <v>-2.8420491756798415E-3</v>
      </c>
      <c r="AE129" s="68">
        <f t="shared" si="61"/>
        <v>8.0772435169824678E-7</v>
      </c>
      <c r="AF129" s="68">
        <f t="shared" si="62"/>
        <v>-1.0296000036760233E-3</v>
      </c>
      <c r="AG129" s="74"/>
      <c r="AH129" s="68">
        <f t="shared" si="63"/>
        <v>1.9134504172213577E-2</v>
      </c>
      <c r="AI129" s="68">
        <f t="shared" si="64"/>
        <v>7.0911601690807347E-3</v>
      </c>
      <c r="AJ129" s="68">
        <f t="shared" si="65"/>
        <v>-0.22447179337306125</v>
      </c>
      <c r="AK129" s="68">
        <f t="shared" si="66"/>
        <v>-9.1560330966583434E-2</v>
      </c>
      <c r="AL129" s="68">
        <f t="shared" si="67"/>
        <v>-3.0496384713574769</v>
      </c>
      <c r="AM129" s="68">
        <f t="shared" si="68"/>
        <v>-21.734634476661867</v>
      </c>
      <c r="AN129" s="68">
        <f t="shared" si="74"/>
        <v>4.9034036831422236</v>
      </c>
      <c r="AO129" s="68">
        <f t="shared" si="74"/>
        <v>4.9040176192616558</v>
      </c>
      <c r="AP129" s="68">
        <f t="shared" si="74"/>
        <v>4.9072239089434122</v>
      </c>
      <c r="AQ129" s="68">
        <f t="shared" si="74"/>
        <v>4.9231877283475916</v>
      </c>
      <c r="AR129" s="68">
        <f t="shared" si="74"/>
        <v>4.9894839930338675</v>
      </c>
      <c r="AS129" s="68">
        <f t="shared" si="74"/>
        <v>5.1739317059525254</v>
      </c>
      <c r="AT129" s="68">
        <f t="shared" si="74"/>
        <v>5.4931382956278823</v>
      </c>
      <c r="AU129" s="68">
        <f t="shared" si="69"/>
        <v>5.8822732095674919</v>
      </c>
    </row>
    <row r="130" spans="1:47" s="68" customFormat="1" ht="12.95" customHeight="1" x14ac:dyDescent="0.2">
      <c r="A130" s="51" t="s">
        <v>92</v>
      </c>
      <c r="B130" s="98"/>
      <c r="C130" s="69">
        <v>42932.828000000001</v>
      </c>
      <c r="D130" s="69"/>
      <c r="E130" s="68">
        <f t="shared" si="51"/>
        <v>30424.994171825678</v>
      </c>
      <c r="F130" s="68">
        <f t="shared" si="52"/>
        <v>30425</v>
      </c>
      <c r="G130" s="69">
        <f t="shared" si="53"/>
        <v>-1.8899999995483086E-3</v>
      </c>
      <c r="I130" s="68">
        <f t="shared" si="72"/>
        <v>-1.8899999995483086E-3</v>
      </c>
      <c r="Q130" s="82">
        <f t="shared" si="54"/>
        <v>27914.328000000001</v>
      </c>
      <c r="R130" s="68">
        <f t="shared" si="55"/>
        <v>3.5720999982926061E-6</v>
      </c>
      <c r="S130" s="74">
        <v>0.1</v>
      </c>
      <c r="Z130" s="68">
        <f t="shared" si="56"/>
        <v>30425</v>
      </c>
      <c r="AA130" s="68">
        <f t="shared" si="57"/>
        <v>1.8135422872628294E-3</v>
      </c>
      <c r="AB130" s="68">
        <f t="shared" si="58"/>
        <v>-2.1031077234252561E-2</v>
      </c>
      <c r="AC130" s="68">
        <f t="shared" si="59"/>
        <v>-1.8899999995483086E-3</v>
      </c>
      <c r="AD130" s="68">
        <f t="shared" si="60"/>
        <v>-3.703542286811138E-3</v>
      </c>
      <c r="AE130" s="68">
        <f t="shared" si="61"/>
        <v>1.3716225470198274E-6</v>
      </c>
      <c r="AF130" s="68">
        <f t="shared" si="62"/>
        <v>-1.8899999995483086E-3</v>
      </c>
      <c r="AG130" s="74"/>
      <c r="AH130" s="68">
        <f t="shared" si="63"/>
        <v>1.9141077234704252E-2</v>
      </c>
      <c r="AI130" s="68">
        <f t="shared" si="64"/>
        <v>7.0924640169328645E-3</v>
      </c>
      <c r="AJ130" s="68">
        <f t="shared" si="65"/>
        <v>-0.22445791751219224</v>
      </c>
      <c r="AK130" s="68">
        <f t="shared" si="66"/>
        <v>-9.1574469199262376E-2</v>
      </c>
      <c r="AL130" s="68">
        <f t="shared" si="67"/>
        <v>-3.0496242321429645</v>
      </c>
      <c r="AM130" s="68">
        <f t="shared" si="68"/>
        <v>-21.731264616372542</v>
      </c>
      <c r="AN130" s="68">
        <f t="shared" si="74"/>
        <v>4.9035559183864361</v>
      </c>
      <c r="AO130" s="68">
        <f t="shared" si="74"/>
        <v>4.9041719809355158</v>
      </c>
      <c r="AP130" s="68">
        <f t="shared" si="74"/>
        <v>4.9073867700863545</v>
      </c>
      <c r="AQ130" s="68">
        <f t="shared" si="74"/>
        <v>4.9233791332943602</v>
      </c>
      <c r="AR130" s="68">
        <f t="shared" si="74"/>
        <v>4.9897349907215904</v>
      </c>
      <c r="AS130" s="68">
        <f t="shared" si="74"/>
        <v>5.174220079630846</v>
      </c>
      <c r="AT130" s="68">
        <f t="shared" si="74"/>
        <v>5.4933740444196291</v>
      </c>
      <c r="AU130" s="68">
        <f t="shared" si="69"/>
        <v>5.8823961183647331</v>
      </c>
    </row>
    <row r="131" spans="1:47" s="68" customFormat="1" ht="12.95" customHeight="1" x14ac:dyDescent="0.2">
      <c r="A131" s="51" t="s">
        <v>92</v>
      </c>
      <c r="B131" s="98"/>
      <c r="C131" s="69">
        <v>42932.828999999998</v>
      </c>
      <c r="D131" s="69"/>
      <c r="E131" s="68">
        <f t="shared" si="51"/>
        <v>30424.997255515784</v>
      </c>
      <c r="F131" s="68">
        <f t="shared" si="52"/>
        <v>30425</v>
      </c>
      <c r="G131" s="69">
        <f t="shared" si="53"/>
        <v>-8.9000000298256055E-4</v>
      </c>
      <c r="I131" s="68">
        <f t="shared" si="72"/>
        <v>-8.9000000298256055E-4</v>
      </c>
      <c r="Q131" s="82">
        <f t="shared" si="54"/>
        <v>27914.328999999998</v>
      </c>
      <c r="R131" s="68">
        <f t="shared" si="55"/>
        <v>7.9210000530895773E-7</v>
      </c>
      <c r="S131" s="74">
        <v>0.1</v>
      </c>
      <c r="Z131" s="68">
        <f t="shared" si="56"/>
        <v>30425</v>
      </c>
      <c r="AA131" s="68">
        <f t="shared" si="57"/>
        <v>1.8135422872628294E-3</v>
      </c>
      <c r="AB131" s="68">
        <f t="shared" si="58"/>
        <v>-2.0031077237686813E-2</v>
      </c>
      <c r="AC131" s="68">
        <f t="shared" si="59"/>
        <v>-8.9000000298256055E-4</v>
      </c>
      <c r="AD131" s="68">
        <f t="shared" si="60"/>
        <v>-2.70354229024539E-3</v>
      </c>
      <c r="AE131" s="68">
        <f t="shared" si="61"/>
        <v>7.3091409151452894E-7</v>
      </c>
      <c r="AF131" s="68">
        <f t="shared" si="62"/>
        <v>-8.9000000298256055E-4</v>
      </c>
      <c r="AG131" s="74"/>
      <c r="AH131" s="68">
        <f t="shared" si="63"/>
        <v>1.9141077234704252E-2</v>
      </c>
      <c r="AI131" s="68">
        <f t="shared" si="64"/>
        <v>7.0924640169328645E-3</v>
      </c>
      <c r="AJ131" s="68">
        <f t="shared" si="65"/>
        <v>-0.22445791751219224</v>
      </c>
      <c r="AK131" s="68">
        <f t="shared" si="66"/>
        <v>-9.1574469199262376E-2</v>
      </c>
      <c r="AL131" s="68">
        <f t="shared" si="67"/>
        <v>-3.0496242321429645</v>
      </c>
      <c r="AM131" s="68">
        <f t="shared" si="68"/>
        <v>-21.731264616372542</v>
      </c>
      <c r="AN131" s="68">
        <f t="shared" ref="AN131:AT140" si="75">$AU131+$AB$7*SIN(AO131)</f>
        <v>4.9035559183864361</v>
      </c>
      <c r="AO131" s="68">
        <f t="shared" si="75"/>
        <v>4.9041719809355158</v>
      </c>
      <c r="AP131" s="68">
        <f t="shared" si="75"/>
        <v>4.9073867700863545</v>
      </c>
      <c r="AQ131" s="68">
        <f t="shared" si="75"/>
        <v>4.9233791332943602</v>
      </c>
      <c r="AR131" s="68">
        <f t="shared" si="75"/>
        <v>4.9897349907215904</v>
      </c>
      <c r="AS131" s="68">
        <f t="shared" si="75"/>
        <v>5.174220079630846</v>
      </c>
      <c r="AT131" s="68">
        <f t="shared" si="75"/>
        <v>5.4933740444196291</v>
      </c>
      <c r="AU131" s="68">
        <f t="shared" si="69"/>
        <v>5.8823961183647331</v>
      </c>
    </row>
    <row r="132" spans="1:47" s="68" customFormat="1" ht="12.95" customHeight="1" x14ac:dyDescent="0.2">
      <c r="A132" s="51" t="s">
        <v>92</v>
      </c>
      <c r="B132" s="98"/>
      <c r="C132" s="69">
        <v>42932.834000000003</v>
      </c>
      <c r="D132" s="69"/>
      <c r="E132" s="68">
        <f t="shared" si="51"/>
        <v>30425.012673966379</v>
      </c>
      <c r="F132" s="68">
        <f t="shared" si="52"/>
        <v>30425</v>
      </c>
      <c r="G132" s="69">
        <f t="shared" si="53"/>
        <v>4.1100000016740523E-3</v>
      </c>
      <c r="I132" s="68">
        <f t="shared" si="72"/>
        <v>4.1100000016740523E-3</v>
      </c>
      <c r="Q132" s="82">
        <f t="shared" si="54"/>
        <v>27914.334000000003</v>
      </c>
      <c r="R132" s="68">
        <f t="shared" si="55"/>
        <v>1.6892100013760711E-5</v>
      </c>
      <c r="S132" s="74">
        <v>0.1</v>
      </c>
      <c r="Z132" s="68">
        <f t="shared" si="56"/>
        <v>30425</v>
      </c>
      <c r="AA132" s="68">
        <f t="shared" si="57"/>
        <v>1.8135422872628294E-3</v>
      </c>
      <c r="AB132" s="68">
        <f t="shared" si="58"/>
        <v>-1.50310772330302E-2</v>
      </c>
      <c r="AC132" s="68">
        <f t="shared" si="59"/>
        <v>4.1100000016740523E-3</v>
      </c>
      <c r="AD132" s="68">
        <f t="shared" si="60"/>
        <v>2.2964577144112229E-3</v>
      </c>
      <c r="AE132" s="68">
        <f t="shared" si="61"/>
        <v>5.2737180340788185E-7</v>
      </c>
      <c r="AF132" s="68">
        <f t="shared" si="62"/>
        <v>4.1100000016740523E-3</v>
      </c>
      <c r="AG132" s="74"/>
      <c r="AH132" s="68">
        <f t="shared" si="63"/>
        <v>1.9141077234704252E-2</v>
      </c>
      <c r="AI132" s="68">
        <f t="shared" si="64"/>
        <v>7.0924640169328645E-3</v>
      </c>
      <c r="AJ132" s="68">
        <f t="shared" si="65"/>
        <v>-0.22445791751219224</v>
      </c>
      <c r="AK132" s="68">
        <f t="shared" si="66"/>
        <v>-9.1574469199262376E-2</v>
      </c>
      <c r="AL132" s="68">
        <f t="shared" si="67"/>
        <v>-3.0496242321429645</v>
      </c>
      <c r="AM132" s="68">
        <f t="shared" si="68"/>
        <v>-21.731264616372542</v>
      </c>
      <c r="AN132" s="68">
        <f t="shared" si="75"/>
        <v>4.9035559183864361</v>
      </c>
      <c r="AO132" s="68">
        <f t="shared" si="75"/>
        <v>4.9041719809355158</v>
      </c>
      <c r="AP132" s="68">
        <f t="shared" si="75"/>
        <v>4.9073867700863545</v>
      </c>
      <c r="AQ132" s="68">
        <f t="shared" si="75"/>
        <v>4.9233791332943602</v>
      </c>
      <c r="AR132" s="68">
        <f t="shared" si="75"/>
        <v>4.9897349907215904</v>
      </c>
      <c r="AS132" s="68">
        <f t="shared" si="75"/>
        <v>5.174220079630846</v>
      </c>
      <c r="AT132" s="68">
        <f t="shared" si="75"/>
        <v>5.4933740444196291</v>
      </c>
      <c r="AU132" s="68">
        <f t="shared" si="69"/>
        <v>5.8823961183647331</v>
      </c>
    </row>
    <row r="133" spans="1:47" s="68" customFormat="1" ht="12.95" customHeight="1" x14ac:dyDescent="0.2">
      <c r="A133" s="51" t="s">
        <v>91</v>
      </c>
      <c r="B133" s="98"/>
      <c r="C133" s="69">
        <v>42947.43</v>
      </c>
      <c r="D133" s="69"/>
      <c r="E133" s="68">
        <f t="shared" si="51"/>
        <v>30470.022214903594</v>
      </c>
      <c r="F133" s="68">
        <f t="shared" si="52"/>
        <v>30470</v>
      </c>
      <c r="G133" s="69">
        <f t="shared" si="53"/>
        <v>7.2040000013657846E-3</v>
      </c>
      <c r="I133" s="68">
        <f t="shared" si="72"/>
        <v>7.2040000013657846E-3</v>
      </c>
      <c r="Q133" s="82">
        <f t="shared" si="54"/>
        <v>27928.93</v>
      </c>
      <c r="R133" s="68">
        <f t="shared" si="55"/>
        <v>5.1897616019678222E-5</v>
      </c>
      <c r="S133" s="74">
        <v>0.1</v>
      </c>
      <c r="Z133" s="68">
        <f t="shared" si="56"/>
        <v>30470</v>
      </c>
      <c r="AA133" s="68">
        <f t="shared" si="57"/>
        <v>1.8300200502914948E-3</v>
      </c>
      <c r="AB133" s="68">
        <f t="shared" si="58"/>
        <v>-1.2035776887378308E-2</v>
      </c>
      <c r="AC133" s="68">
        <f t="shared" si="59"/>
        <v>7.2040000013657846E-3</v>
      </c>
      <c r="AD133" s="68">
        <f t="shared" si="60"/>
        <v>5.3739799510742897E-3</v>
      </c>
      <c r="AE133" s="68">
        <f t="shared" si="61"/>
        <v>2.8879660514548426E-6</v>
      </c>
      <c r="AF133" s="68">
        <f t="shared" si="62"/>
        <v>7.2040000013657846E-3</v>
      </c>
      <c r="AG133" s="74"/>
      <c r="AH133" s="68">
        <f t="shared" si="63"/>
        <v>1.9239776888744092E-2</v>
      </c>
      <c r="AI133" s="68">
        <f t="shared" si="64"/>
        <v>7.1121061245337236E-3</v>
      </c>
      <c r="AJ133" s="68">
        <f t="shared" si="65"/>
        <v>-0.22424913463732019</v>
      </c>
      <c r="AK133" s="68">
        <f t="shared" si="66"/>
        <v>-9.1787192007563828E-2</v>
      </c>
      <c r="AL133" s="68">
        <f t="shared" si="67"/>
        <v>-3.0494099877104421</v>
      </c>
      <c r="AM133" s="68">
        <f t="shared" si="68"/>
        <v>-21.680686996083612</v>
      </c>
      <c r="AN133" s="68">
        <f t="shared" si="75"/>
        <v>4.905843087866578</v>
      </c>
      <c r="AO133" s="68">
        <f t="shared" si="75"/>
        <v>4.9064917860857236</v>
      </c>
      <c r="AP133" s="68">
        <f t="shared" si="75"/>
        <v>4.9098361646190742</v>
      </c>
      <c r="AQ133" s="68">
        <f t="shared" si="75"/>
        <v>4.9262605641900912</v>
      </c>
      <c r="AR133" s="68">
        <f t="shared" si="75"/>
        <v>4.9935111947674535</v>
      </c>
      <c r="AS133" s="68">
        <f t="shared" si="75"/>
        <v>5.1785508988065807</v>
      </c>
      <c r="AT133" s="68">
        <f t="shared" si="75"/>
        <v>5.4969109805558354</v>
      </c>
      <c r="AU133" s="68">
        <f t="shared" si="69"/>
        <v>5.8842397503233519</v>
      </c>
    </row>
    <row r="134" spans="1:47" s="68" customFormat="1" ht="12.95" customHeight="1" x14ac:dyDescent="0.2">
      <c r="A134" s="51" t="s">
        <v>91</v>
      </c>
      <c r="B134" s="98"/>
      <c r="C134" s="69">
        <v>42958.453000000001</v>
      </c>
      <c r="D134" s="69"/>
      <c r="E134" s="68">
        <f t="shared" si="51"/>
        <v>30504.013731055347</v>
      </c>
      <c r="F134" s="68">
        <f t="shared" si="52"/>
        <v>30504</v>
      </c>
      <c r="G134" s="69">
        <f t="shared" si="53"/>
        <v>4.4527999998535961E-3</v>
      </c>
      <c r="I134" s="68">
        <f t="shared" si="72"/>
        <v>4.4527999998535961E-3</v>
      </c>
      <c r="Q134" s="82">
        <f t="shared" si="54"/>
        <v>27939.953000000001</v>
      </c>
      <c r="R134" s="68">
        <f t="shared" si="55"/>
        <v>1.9827427838696185E-5</v>
      </c>
      <c r="S134" s="74">
        <v>0.1</v>
      </c>
      <c r="Z134" s="68">
        <f t="shared" si="56"/>
        <v>30504</v>
      </c>
      <c r="AA134" s="68">
        <f t="shared" si="57"/>
        <v>1.8425714654846242E-3</v>
      </c>
      <c r="AB134" s="68">
        <f t="shared" si="58"/>
        <v>-1.4861679716779277E-2</v>
      </c>
      <c r="AC134" s="68">
        <f t="shared" si="59"/>
        <v>4.4527999998535961E-3</v>
      </c>
      <c r="AD134" s="68">
        <f t="shared" si="60"/>
        <v>2.6102285343689718E-3</v>
      </c>
      <c r="AE134" s="68">
        <f t="shared" si="61"/>
        <v>6.8132930016339914E-7</v>
      </c>
      <c r="AF134" s="68">
        <f t="shared" si="62"/>
        <v>4.4527999998535961E-3</v>
      </c>
      <c r="AG134" s="74"/>
      <c r="AH134" s="68">
        <f t="shared" si="63"/>
        <v>1.9314479716632874E-2</v>
      </c>
      <c r="AI134" s="68">
        <f t="shared" si="64"/>
        <v>7.1270526647054799E-3</v>
      </c>
      <c r="AJ134" s="68">
        <f t="shared" si="65"/>
        <v>-0.22409057933825399</v>
      </c>
      <c r="AK134" s="68">
        <f t="shared" si="66"/>
        <v>-9.1948729576965066E-2</v>
      </c>
      <c r="AL134" s="68">
        <f t="shared" si="67"/>
        <v>-3.0492472918150528</v>
      </c>
      <c r="AM134" s="68">
        <f t="shared" si="68"/>
        <v>-21.642435330871468</v>
      </c>
      <c r="AN134" s="68">
        <f t="shared" si="75"/>
        <v>4.9075757302956298</v>
      </c>
      <c r="AO134" s="68">
        <f t="shared" si="75"/>
        <v>4.908250025023678</v>
      </c>
      <c r="AP134" s="68">
        <f t="shared" si="75"/>
        <v>4.9116949569754862</v>
      </c>
      <c r="AQ134" s="68">
        <f t="shared" si="75"/>
        <v>4.9284506176793883</v>
      </c>
      <c r="AR134" s="68">
        <f t="shared" si="75"/>
        <v>4.99637832866956</v>
      </c>
      <c r="AS134" s="68">
        <f t="shared" si="75"/>
        <v>5.181829546807533</v>
      </c>
      <c r="AT134" s="68">
        <f t="shared" si="75"/>
        <v>5.4995842057447115</v>
      </c>
      <c r="AU134" s="68">
        <f t="shared" si="69"/>
        <v>5.8856327166920863</v>
      </c>
    </row>
    <row r="135" spans="1:47" s="68" customFormat="1" ht="12.95" customHeight="1" x14ac:dyDescent="0.2">
      <c r="A135" s="51" t="s">
        <v>93</v>
      </c>
      <c r="B135" s="98" t="s">
        <v>198</v>
      </c>
      <c r="C135" s="69">
        <v>43219.665000000001</v>
      </c>
      <c r="D135" s="69"/>
      <c r="E135" s="68">
        <f t="shared" si="51"/>
        <v>31309.510593709023</v>
      </c>
      <c r="F135" s="68">
        <f t="shared" si="52"/>
        <v>31309.5</v>
      </c>
      <c r="G135" s="69">
        <f t="shared" si="53"/>
        <v>3.4354000017629005E-3</v>
      </c>
      <c r="I135" s="68">
        <f t="shared" si="72"/>
        <v>3.4354000017629005E-3</v>
      </c>
      <c r="Q135" s="82">
        <f t="shared" si="54"/>
        <v>28201.165000000001</v>
      </c>
      <c r="R135" s="68">
        <f t="shared" si="55"/>
        <v>1.1801973172112537E-5</v>
      </c>
      <c r="S135" s="74">
        <v>0.1</v>
      </c>
      <c r="Z135" s="68">
        <f t="shared" si="56"/>
        <v>31309.5</v>
      </c>
      <c r="AA135" s="68">
        <f t="shared" si="57"/>
        <v>2.1679501659930094E-3</v>
      </c>
      <c r="AB135" s="68">
        <f t="shared" si="58"/>
        <v>-1.7683999576579717E-2</v>
      </c>
      <c r="AC135" s="68">
        <f t="shared" si="59"/>
        <v>3.4354000017629005E-3</v>
      </c>
      <c r="AD135" s="68">
        <f t="shared" si="60"/>
        <v>1.2674498357698911E-3</v>
      </c>
      <c r="AE135" s="68">
        <f t="shared" si="61"/>
        <v>1.606429086193124E-7</v>
      </c>
      <c r="AF135" s="68">
        <f t="shared" si="62"/>
        <v>3.4354000017629005E-3</v>
      </c>
      <c r="AG135" s="74"/>
      <c r="AH135" s="68">
        <f t="shared" si="63"/>
        <v>2.1119399578342617E-2</v>
      </c>
      <c r="AI135" s="68">
        <f t="shared" si="64"/>
        <v>7.5105342820664944E-3</v>
      </c>
      <c r="AJ135" s="68">
        <f t="shared" si="65"/>
        <v>-0.22011179578133375</v>
      </c>
      <c r="AK135" s="68">
        <f t="shared" si="66"/>
        <v>-9.5999577395024696E-2</v>
      </c>
      <c r="AL135" s="68">
        <f t="shared" si="67"/>
        <v>-3.0451665837587925</v>
      </c>
      <c r="AM135" s="68">
        <f t="shared" si="68"/>
        <v>-20.725205318570566</v>
      </c>
      <c r="AN135" s="68">
        <f t="shared" si="75"/>
        <v>4.9498682523248387</v>
      </c>
      <c r="AO135" s="68">
        <f t="shared" si="75"/>
        <v>4.951444144011413</v>
      </c>
      <c r="AP135" s="68">
        <f t="shared" si="75"/>
        <v>4.9580298024884186</v>
      </c>
      <c r="AQ135" s="68">
        <f t="shared" si="75"/>
        <v>4.9838617391676241</v>
      </c>
      <c r="AR135" s="68">
        <f t="shared" si="75"/>
        <v>5.0678949136244942</v>
      </c>
      <c r="AS135" s="68">
        <f t="shared" si="75"/>
        <v>5.2611053669150118</v>
      </c>
      <c r="AT135" s="68">
        <f t="shared" si="75"/>
        <v>5.5631296289729262</v>
      </c>
      <c r="AU135" s="68">
        <f t="shared" si="69"/>
        <v>5.9186337287513657</v>
      </c>
    </row>
    <row r="136" spans="1:47" s="68" customFormat="1" ht="12.95" customHeight="1" x14ac:dyDescent="0.2">
      <c r="A136" s="51" t="s">
        <v>92</v>
      </c>
      <c r="B136" s="98"/>
      <c r="C136" s="69">
        <v>43272.688000000002</v>
      </c>
      <c r="D136" s="69"/>
      <c r="E136" s="68">
        <f t="shared" si="51"/>
        <v>31473.017094744529</v>
      </c>
      <c r="F136" s="68">
        <f t="shared" si="52"/>
        <v>31473</v>
      </c>
      <c r="G136" s="69">
        <f t="shared" si="53"/>
        <v>5.5436000038753264E-3</v>
      </c>
      <c r="I136" s="68">
        <f t="shared" ref="I136:I167" si="76">G136</f>
        <v>5.5436000038753264E-3</v>
      </c>
      <c r="Q136" s="82">
        <f t="shared" si="54"/>
        <v>28254.188000000002</v>
      </c>
      <c r="R136" s="68">
        <f t="shared" si="55"/>
        <v>3.0731501002966518E-5</v>
      </c>
      <c r="S136" s="74">
        <v>0.1</v>
      </c>
      <c r="Z136" s="68">
        <f t="shared" si="56"/>
        <v>31473</v>
      </c>
      <c r="AA136" s="68">
        <f t="shared" si="57"/>
        <v>2.2413321911300514E-3</v>
      </c>
      <c r="AB136" s="68">
        <f t="shared" si="58"/>
        <v>-1.5951161864932225E-2</v>
      </c>
      <c r="AC136" s="68">
        <f t="shared" si="59"/>
        <v>5.5436000038753264E-3</v>
      </c>
      <c r="AD136" s="68">
        <f t="shared" si="60"/>
        <v>3.3022678127452749E-3</v>
      </c>
      <c r="AE136" s="68">
        <f t="shared" si="61"/>
        <v>1.0904972707093463E-6</v>
      </c>
      <c r="AF136" s="68">
        <f t="shared" si="62"/>
        <v>5.5436000038753264E-3</v>
      </c>
      <c r="AG136" s="74"/>
      <c r="AH136" s="68">
        <f t="shared" si="63"/>
        <v>2.1494761868807551E-2</v>
      </c>
      <c r="AI136" s="68">
        <f t="shared" si="64"/>
        <v>7.5960936560451886E-3</v>
      </c>
      <c r="AJ136" s="68">
        <f t="shared" si="65"/>
        <v>-0.21924628876022653</v>
      </c>
      <c r="AK136" s="68">
        <f t="shared" si="66"/>
        <v>-9.6880055193787673E-2</v>
      </c>
      <c r="AL136" s="68">
        <f t="shared" si="67"/>
        <v>-3.0442794048771407</v>
      </c>
      <c r="AM136" s="68">
        <f t="shared" si="68"/>
        <v>-20.535964690093284</v>
      </c>
      <c r="AN136" s="68">
        <f t="shared" si="75"/>
        <v>4.9587739600444891</v>
      </c>
      <c r="AO136" s="68">
        <f t="shared" si="75"/>
        <v>4.9606199059436156</v>
      </c>
      <c r="AP136" s="68">
        <f t="shared" si="75"/>
        <v>4.9680461982851911</v>
      </c>
      <c r="AQ136" s="68">
        <f t="shared" si="75"/>
        <v>4.9960059794539724</v>
      </c>
      <c r="AR136" s="68">
        <f t="shared" si="75"/>
        <v>5.0832681068747156</v>
      </c>
      <c r="AS136" s="68">
        <f t="shared" si="75"/>
        <v>5.2775636962742958</v>
      </c>
      <c r="AT136" s="68">
        <f t="shared" si="75"/>
        <v>5.5760763999187919</v>
      </c>
      <c r="AU136" s="68">
        <f t="shared" si="69"/>
        <v>5.9253322582010144</v>
      </c>
    </row>
    <row r="137" spans="1:47" s="68" customFormat="1" ht="12.95" customHeight="1" x14ac:dyDescent="0.2">
      <c r="A137" s="51" t="s">
        <v>93</v>
      </c>
      <c r="B137" s="98" t="s">
        <v>198</v>
      </c>
      <c r="C137" s="69">
        <v>43273.491000000002</v>
      </c>
      <c r="D137" s="69"/>
      <c r="E137" s="68">
        <f t="shared" si="51"/>
        <v>31475.493297907902</v>
      </c>
      <c r="F137" s="68">
        <f t="shared" si="52"/>
        <v>31475.5</v>
      </c>
      <c r="G137" s="69">
        <f t="shared" si="53"/>
        <v>-2.1733999965363182E-3</v>
      </c>
      <c r="I137" s="68">
        <f t="shared" si="76"/>
        <v>-2.1733999965363182E-3</v>
      </c>
      <c r="Q137" s="82">
        <f t="shared" si="54"/>
        <v>28254.991000000002</v>
      </c>
      <c r="R137" s="68">
        <f t="shared" si="55"/>
        <v>4.7236675449440684E-6</v>
      </c>
      <c r="S137" s="74">
        <v>0.1</v>
      </c>
      <c r="Z137" s="68">
        <f t="shared" si="56"/>
        <v>31475.5</v>
      </c>
      <c r="AA137" s="68">
        <f t="shared" si="57"/>
        <v>2.2424757497965381E-3</v>
      </c>
      <c r="AB137" s="68">
        <f t="shared" si="58"/>
        <v>-2.3673927217247308E-2</v>
      </c>
      <c r="AC137" s="68">
        <f t="shared" si="59"/>
        <v>-2.1733999965363182E-3</v>
      </c>
      <c r="AD137" s="68">
        <f t="shared" si="60"/>
        <v>-4.4158757463328563E-3</v>
      </c>
      <c r="AE137" s="68">
        <f t="shared" si="61"/>
        <v>1.9499958607050763E-6</v>
      </c>
      <c r="AF137" s="68">
        <f t="shared" si="62"/>
        <v>-2.1733999965363182E-3</v>
      </c>
      <c r="AG137" s="74"/>
      <c r="AH137" s="68">
        <f t="shared" si="63"/>
        <v>2.150052722071099E-2</v>
      </c>
      <c r="AI137" s="68">
        <f t="shared" si="64"/>
        <v>7.597424561856525E-3</v>
      </c>
      <c r="AJ137" s="68">
        <f t="shared" si="65"/>
        <v>-0.21923288626042556</v>
      </c>
      <c r="AK137" s="68">
        <f t="shared" si="66"/>
        <v>-9.6893687538624304E-2</v>
      </c>
      <c r="AL137" s="68">
        <f t="shared" si="67"/>
        <v>-3.0442656681779092</v>
      </c>
      <c r="AM137" s="68">
        <f t="shared" si="68"/>
        <v>-20.533061670658611</v>
      </c>
      <c r="AN137" s="68">
        <f t="shared" si="75"/>
        <v>4.9589110609834988</v>
      </c>
      <c r="AO137" s="68">
        <f t="shared" si="75"/>
        <v>4.9607614152178208</v>
      </c>
      <c r="AP137" s="68">
        <f t="shared" si="75"/>
        <v>4.9682011582993439</v>
      </c>
      <c r="AQ137" s="68">
        <f t="shared" si="75"/>
        <v>4.996194203297792</v>
      </c>
      <c r="AR137" s="68">
        <f t="shared" si="75"/>
        <v>5.0835054495783378</v>
      </c>
      <c r="AS137" s="68">
        <f t="shared" si="75"/>
        <v>5.2778162924370893</v>
      </c>
      <c r="AT137" s="68">
        <f t="shared" si="75"/>
        <v>5.5762744851345225</v>
      </c>
      <c r="AU137" s="68">
        <f t="shared" si="69"/>
        <v>5.9254346821987163</v>
      </c>
    </row>
    <row r="138" spans="1:47" s="68" customFormat="1" ht="12.95" customHeight="1" x14ac:dyDescent="0.2">
      <c r="A138" s="51" t="s">
        <v>94</v>
      </c>
      <c r="B138" s="98"/>
      <c r="C138" s="69">
        <v>43568.438000000002</v>
      </c>
      <c r="D138" s="69"/>
      <c r="E138" s="68">
        <f t="shared" si="51"/>
        <v>32385.018446634276</v>
      </c>
      <c r="F138" s="68">
        <f t="shared" si="52"/>
        <v>32385</v>
      </c>
      <c r="G138" s="69">
        <f t="shared" si="53"/>
        <v>5.9820000024046749E-3</v>
      </c>
      <c r="I138" s="68">
        <f t="shared" si="76"/>
        <v>5.9820000024046749E-3</v>
      </c>
      <c r="Q138" s="82">
        <f t="shared" si="54"/>
        <v>28549.938000000002</v>
      </c>
      <c r="R138" s="68">
        <f t="shared" si="55"/>
        <v>3.578432402876953E-5</v>
      </c>
      <c r="S138" s="74">
        <v>0.1</v>
      </c>
      <c r="Z138" s="68">
        <f t="shared" si="56"/>
        <v>32385</v>
      </c>
      <c r="AA138" s="68">
        <f t="shared" si="57"/>
        <v>2.7083133514784821E-3</v>
      </c>
      <c r="AB138" s="68">
        <f t="shared" si="58"/>
        <v>-1.7674483545539021E-2</v>
      </c>
      <c r="AC138" s="68">
        <f t="shared" si="59"/>
        <v>5.9820000024046749E-3</v>
      </c>
      <c r="AD138" s="68">
        <f t="shared" si="60"/>
        <v>3.2736866509261928E-3</v>
      </c>
      <c r="AE138" s="68">
        <f t="shared" si="61"/>
        <v>1.0717024288452353E-6</v>
      </c>
      <c r="AF138" s="68">
        <f t="shared" si="62"/>
        <v>5.9820000024046749E-3</v>
      </c>
      <c r="AG138" s="74"/>
      <c r="AH138" s="68">
        <f t="shared" si="63"/>
        <v>2.3656483547943696E-2</v>
      </c>
      <c r="AI138" s="68">
        <f t="shared" si="64"/>
        <v>8.1340178241170458E-3</v>
      </c>
      <c r="AJ138" s="68">
        <f t="shared" si="65"/>
        <v>-0.21397158619858697</v>
      </c>
      <c r="AK138" s="68">
        <f t="shared" si="66"/>
        <v>-0.10224055860255983</v>
      </c>
      <c r="AL138" s="68">
        <f t="shared" si="67"/>
        <v>-3.0388764197294544</v>
      </c>
      <c r="AM138" s="68">
        <f t="shared" si="68"/>
        <v>-19.453996492699492</v>
      </c>
      <c r="AN138" s="68">
        <f t="shared" si="75"/>
        <v>5.0108959616065087</v>
      </c>
      <c r="AO138" s="68">
        <f t="shared" si="75"/>
        <v>5.0150448715645339</v>
      </c>
      <c r="AP138" s="68">
        <f t="shared" si="75"/>
        <v>5.0287065015284309</v>
      </c>
      <c r="AQ138" s="68">
        <f t="shared" si="75"/>
        <v>5.0701411955147409</v>
      </c>
      <c r="AR138" s="68">
        <f t="shared" si="75"/>
        <v>5.1744581259903697</v>
      </c>
      <c r="AS138" s="68">
        <f t="shared" si="75"/>
        <v>5.3715376474793359</v>
      </c>
      <c r="AT138" s="68">
        <f t="shared" si="75"/>
        <v>5.6485728669323878</v>
      </c>
      <c r="AU138" s="68">
        <f t="shared" si="69"/>
        <v>5.9626965325623589</v>
      </c>
    </row>
    <row r="139" spans="1:47" s="68" customFormat="1" ht="12.95" customHeight="1" x14ac:dyDescent="0.2">
      <c r="A139" s="51" t="s">
        <v>95</v>
      </c>
      <c r="B139" s="98" t="s">
        <v>198</v>
      </c>
      <c r="C139" s="69">
        <v>43579.620999999999</v>
      </c>
      <c r="D139" s="69"/>
      <c r="E139" s="68">
        <f t="shared" si="51"/>
        <v>32419.503353204625</v>
      </c>
      <c r="F139" s="68">
        <f t="shared" si="52"/>
        <v>32419.5</v>
      </c>
      <c r="G139" s="69">
        <f t="shared" si="53"/>
        <v>1.0873999999603257E-3</v>
      </c>
      <c r="I139" s="68">
        <f t="shared" si="76"/>
        <v>1.0873999999603257E-3</v>
      </c>
      <c r="Q139" s="82">
        <f t="shared" si="54"/>
        <v>28561.120999999999</v>
      </c>
      <c r="R139" s="68">
        <f t="shared" si="55"/>
        <v>1.1824387599137162E-6</v>
      </c>
      <c r="S139" s="74">
        <v>0.1</v>
      </c>
      <c r="Z139" s="68">
        <f t="shared" si="56"/>
        <v>32419.5</v>
      </c>
      <c r="AA139" s="68">
        <f t="shared" si="57"/>
        <v>2.7282197796561214E-3</v>
      </c>
      <c r="AB139" s="68">
        <f t="shared" si="58"/>
        <v>-2.2653443134016647E-2</v>
      </c>
      <c r="AC139" s="68">
        <f t="shared" si="59"/>
        <v>1.0873999999603257E-3</v>
      </c>
      <c r="AD139" s="68">
        <f t="shared" si="60"/>
        <v>-1.6408197796957957E-3</v>
      </c>
      <c r="AE139" s="68">
        <f t="shared" si="61"/>
        <v>2.6922895494409599E-7</v>
      </c>
      <c r="AF139" s="68">
        <f t="shared" si="62"/>
        <v>1.0873999999603257E-3</v>
      </c>
      <c r="AG139" s="74"/>
      <c r="AH139" s="68">
        <f t="shared" si="63"/>
        <v>2.3740843133976973E-2</v>
      </c>
      <c r="AI139" s="68">
        <f t="shared" si="64"/>
        <v>8.1567235805182214E-3</v>
      </c>
      <c r="AJ139" s="68">
        <f t="shared" si="65"/>
        <v>-0.21375487586993658</v>
      </c>
      <c r="AK139" s="68">
        <f t="shared" si="66"/>
        <v>-0.10246059458425963</v>
      </c>
      <c r="AL139" s="68">
        <f t="shared" si="67"/>
        <v>-3.0386545767553956</v>
      </c>
      <c r="AM139" s="68">
        <f t="shared" si="68"/>
        <v>-19.411997078289335</v>
      </c>
      <c r="AN139" s="68">
        <f t="shared" si="75"/>
        <v>5.0129609694993666</v>
      </c>
      <c r="AO139" s="68">
        <f t="shared" si="75"/>
        <v>5.0172295592341634</v>
      </c>
      <c r="AP139" s="68">
        <f t="shared" si="75"/>
        <v>5.0311835988210394</v>
      </c>
      <c r="AQ139" s="68">
        <f t="shared" si="75"/>
        <v>5.0731751740569129</v>
      </c>
      <c r="AR139" s="68">
        <f t="shared" si="75"/>
        <v>5.1780904712946292</v>
      </c>
      <c r="AS139" s="68">
        <f t="shared" si="75"/>
        <v>5.3751626488339923</v>
      </c>
      <c r="AT139" s="68">
        <f t="shared" si="75"/>
        <v>5.6513242503997256</v>
      </c>
      <c r="AU139" s="68">
        <f t="shared" si="69"/>
        <v>5.9641099837306335</v>
      </c>
    </row>
    <row r="140" spans="1:47" s="68" customFormat="1" ht="12.95" customHeight="1" x14ac:dyDescent="0.2">
      <c r="A140" s="51" t="s">
        <v>95</v>
      </c>
      <c r="B140" s="98" t="s">
        <v>198</v>
      </c>
      <c r="C140" s="69">
        <v>43581.574000000001</v>
      </c>
      <c r="D140" s="69"/>
      <c r="E140" s="68">
        <f t="shared" si="51"/>
        <v>32425.525800001724</v>
      </c>
      <c r="F140" s="68">
        <f t="shared" si="52"/>
        <v>32425.5</v>
      </c>
      <c r="G140" s="69">
        <f t="shared" si="53"/>
        <v>8.3665999991353601E-3</v>
      </c>
      <c r="I140" s="68">
        <f t="shared" si="76"/>
        <v>8.3665999991353601E-3</v>
      </c>
      <c r="Q140" s="82">
        <f t="shared" si="54"/>
        <v>28563.074000000001</v>
      </c>
      <c r="R140" s="68">
        <f t="shared" si="55"/>
        <v>6.9999995545531814E-5</v>
      </c>
      <c r="S140" s="74">
        <v>0.1</v>
      </c>
      <c r="Z140" s="68">
        <f t="shared" si="56"/>
        <v>32425.5</v>
      </c>
      <c r="AA140" s="68">
        <f t="shared" si="57"/>
        <v>2.7317008687871153E-3</v>
      </c>
      <c r="AB140" s="68">
        <f t="shared" si="58"/>
        <v>-1.5388936020602397E-2</v>
      </c>
      <c r="AC140" s="68">
        <f t="shared" si="59"/>
        <v>8.3665999991353601E-3</v>
      </c>
      <c r="AD140" s="68">
        <f t="shared" si="60"/>
        <v>5.6348991303482449E-3</v>
      </c>
      <c r="AE140" s="68">
        <f t="shared" si="61"/>
        <v>3.1752088209199412E-6</v>
      </c>
      <c r="AF140" s="68">
        <f t="shared" si="62"/>
        <v>8.3665999991353601E-3</v>
      </c>
      <c r="AG140" s="74"/>
      <c r="AH140" s="68">
        <f t="shared" si="63"/>
        <v>2.3755536019737757E-2</v>
      </c>
      <c r="AI140" s="68">
        <f t="shared" si="64"/>
        <v>8.1606925106540995E-3</v>
      </c>
      <c r="AJ140" s="68">
        <f t="shared" si="65"/>
        <v>-0.21371704193636498</v>
      </c>
      <c r="AK140" s="68">
        <f t="shared" si="66"/>
        <v>-0.10249900750810778</v>
      </c>
      <c r="AL140" s="68">
        <f t="shared" si="67"/>
        <v>-3.0386158478537508</v>
      </c>
      <c r="AM140" s="68">
        <f t="shared" si="68"/>
        <v>-19.40468344166138</v>
      </c>
      <c r="AN140" s="68">
        <f t="shared" si="75"/>
        <v>5.0133208847061708</v>
      </c>
      <c r="AO140" s="68">
        <f t="shared" si="75"/>
        <v>5.0176105725399127</v>
      </c>
      <c r="AP140" s="68">
        <f t="shared" si="75"/>
        <v>5.0316159143592163</v>
      </c>
      <c r="AQ140" s="68">
        <f t="shared" si="75"/>
        <v>5.0737046356592561</v>
      </c>
      <c r="AR140" s="68">
        <f t="shared" si="75"/>
        <v>5.1787235500031308</v>
      </c>
      <c r="AS140" s="68">
        <f t="shared" si="75"/>
        <v>5.3757935908370715</v>
      </c>
      <c r="AT140" s="68">
        <f t="shared" si="75"/>
        <v>5.6518028157365725</v>
      </c>
      <c r="AU140" s="68">
        <f t="shared" si="69"/>
        <v>5.9643558013251159</v>
      </c>
    </row>
    <row r="141" spans="1:47" s="68" customFormat="1" ht="12.95" customHeight="1" x14ac:dyDescent="0.2">
      <c r="A141" s="51" t="s">
        <v>95</v>
      </c>
      <c r="B141" s="98"/>
      <c r="C141" s="69">
        <v>43584.639999999999</v>
      </c>
      <c r="D141" s="69"/>
      <c r="E141" s="68">
        <f t="shared" si="51"/>
        <v>32434.980393898233</v>
      </c>
      <c r="F141" s="68">
        <f t="shared" si="52"/>
        <v>32435</v>
      </c>
      <c r="G141" s="69">
        <f t="shared" si="53"/>
        <v>-6.357999998726882E-3</v>
      </c>
      <c r="I141" s="68">
        <f t="shared" si="76"/>
        <v>-6.357999998726882E-3</v>
      </c>
      <c r="Q141" s="82">
        <f t="shared" si="54"/>
        <v>28566.14</v>
      </c>
      <c r="R141" s="68">
        <f t="shared" si="55"/>
        <v>4.0424163983811032E-5</v>
      </c>
      <c r="S141" s="74">
        <v>0.1</v>
      </c>
      <c r="Z141" s="68">
        <f t="shared" si="56"/>
        <v>32435</v>
      </c>
      <c r="AA141" s="68">
        <f t="shared" si="57"/>
        <v>2.7372242567623994E-3</v>
      </c>
      <c r="AB141" s="68">
        <f t="shared" si="58"/>
        <v>-3.0136812964068317E-2</v>
      </c>
      <c r="AC141" s="68">
        <f t="shared" si="59"/>
        <v>-6.357999998726882E-3</v>
      </c>
      <c r="AD141" s="68">
        <f t="shared" si="60"/>
        <v>-9.0952242554892815E-3</v>
      </c>
      <c r="AE141" s="68">
        <f t="shared" si="61"/>
        <v>8.2723104257640563E-6</v>
      </c>
      <c r="AF141" s="68">
        <f t="shared" si="62"/>
        <v>-6.357999998726882E-3</v>
      </c>
      <c r="AG141" s="74"/>
      <c r="AH141" s="68">
        <f t="shared" si="63"/>
        <v>2.3778812965341435E-2</v>
      </c>
      <c r="AI141" s="68">
        <f t="shared" si="64"/>
        <v>8.166988926970431E-3</v>
      </c>
      <c r="AJ141" s="68">
        <f t="shared" si="65"/>
        <v>-0.21365704959255433</v>
      </c>
      <c r="AK141" s="68">
        <f t="shared" si="66"/>
        <v>-0.10255991696028255</v>
      </c>
      <c r="AL141" s="68">
        <f t="shared" si="67"/>
        <v>-3.0385544370536044</v>
      </c>
      <c r="AM141" s="68">
        <f t="shared" si="68"/>
        <v>-19.39309777457439</v>
      </c>
      <c r="AN141" s="68">
        <f t="shared" ref="AN141:AT150" si="77">$AU141+$AB$7*SIN(AO141)</f>
        <v>5.013891228426961</v>
      </c>
      <c r="AO141" s="68">
        <f t="shared" si="77"/>
        <v>5.0182144952290306</v>
      </c>
      <c r="AP141" s="68">
        <f t="shared" si="77"/>
        <v>5.0323013379988506</v>
      </c>
      <c r="AQ141" s="68">
        <f t="shared" si="77"/>
        <v>5.0745440518713609</v>
      </c>
      <c r="AR141" s="68">
        <f t="shared" si="77"/>
        <v>5.1797267527715265</v>
      </c>
      <c r="AS141" s="68">
        <f t="shared" si="77"/>
        <v>5.3767928890838474</v>
      </c>
      <c r="AT141" s="68">
        <f t="shared" si="77"/>
        <v>5.6525605828063341</v>
      </c>
      <c r="AU141" s="68">
        <f t="shared" si="69"/>
        <v>5.9647450125163797</v>
      </c>
    </row>
    <row r="142" spans="1:47" s="68" customFormat="1" ht="12.95" customHeight="1" x14ac:dyDescent="0.2">
      <c r="A142" s="51" t="s">
        <v>92</v>
      </c>
      <c r="B142" s="98" t="s">
        <v>198</v>
      </c>
      <c r="C142" s="69">
        <v>43610.756999999998</v>
      </c>
      <c r="D142" s="69"/>
      <c r="E142" s="68">
        <f t="shared" si="51"/>
        <v>32515.517128665106</v>
      </c>
      <c r="F142" s="68">
        <f t="shared" si="52"/>
        <v>32515.5</v>
      </c>
      <c r="G142" s="69">
        <f t="shared" si="53"/>
        <v>5.5545999930473045E-3</v>
      </c>
      <c r="I142" s="68">
        <f t="shared" si="76"/>
        <v>5.5545999930473045E-3</v>
      </c>
      <c r="Q142" s="82">
        <f t="shared" si="54"/>
        <v>28592.256999999998</v>
      </c>
      <c r="R142" s="68">
        <f t="shared" si="55"/>
        <v>3.0853581082761116E-5</v>
      </c>
      <c r="S142" s="74">
        <v>0.1</v>
      </c>
      <c r="Z142" s="68">
        <f t="shared" si="56"/>
        <v>32515.5</v>
      </c>
      <c r="AA142" s="68">
        <f t="shared" si="57"/>
        <v>2.7846100995060213E-3</v>
      </c>
      <c r="AB142" s="68">
        <f t="shared" si="58"/>
        <v>-1.8422112937001158E-2</v>
      </c>
      <c r="AC142" s="68">
        <f t="shared" si="59"/>
        <v>5.5545999930473045E-3</v>
      </c>
      <c r="AD142" s="68">
        <f t="shared" si="60"/>
        <v>2.7699898935412831E-3</v>
      </c>
      <c r="AE142" s="68">
        <f t="shared" si="61"/>
        <v>7.6728440103208487E-7</v>
      </c>
      <c r="AF142" s="68">
        <f t="shared" si="62"/>
        <v>5.5545999930473045E-3</v>
      </c>
      <c r="AG142" s="74"/>
      <c r="AH142" s="68">
        <f t="shared" si="63"/>
        <v>2.3976712930048463E-2</v>
      </c>
      <c r="AI142" s="68">
        <f t="shared" si="64"/>
        <v>8.2209560212903598E-3</v>
      </c>
      <c r="AJ142" s="68">
        <f t="shared" si="65"/>
        <v>-0.21314427148636439</v>
      </c>
      <c r="AK142" s="68">
        <f t="shared" si="66"/>
        <v>-0.10308048479595559</v>
      </c>
      <c r="AL142" s="68">
        <f t="shared" si="67"/>
        <v>-3.0380295684711651</v>
      </c>
      <c r="AM142" s="68">
        <f t="shared" si="68"/>
        <v>-19.294636945156327</v>
      </c>
      <c r="AN142" s="68">
        <f t="shared" si="77"/>
        <v>5.0187479728123296</v>
      </c>
      <c r="AO142" s="68">
        <f t="shared" si="77"/>
        <v>5.0233644553147885</v>
      </c>
      <c r="AP142" s="68">
        <f t="shared" si="77"/>
        <v>5.0381553790215738</v>
      </c>
      <c r="AQ142" s="68">
        <f t="shared" si="77"/>
        <v>5.0817115309456335</v>
      </c>
      <c r="AR142" s="68">
        <f t="shared" si="77"/>
        <v>5.1882683310675626</v>
      </c>
      <c r="AS142" s="68">
        <f t="shared" si="77"/>
        <v>5.3852756741865875</v>
      </c>
      <c r="AT142" s="68">
        <f t="shared" si="77"/>
        <v>5.6589835542807529</v>
      </c>
      <c r="AU142" s="68">
        <f t="shared" si="69"/>
        <v>5.9680430652423535</v>
      </c>
    </row>
    <row r="143" spans="1:47" s="68" customFormat="1" ht="12.95" customHeight="1" x14ac:dyDescent="0.2">
      <c r="A143" s="51" t="s">
        <v>95</v>
      </c>
      <c r="B143" s="98" t="s">
        <v>198</v>
      </c>
      <c r="C143" s="69">
        <v>43624.375</v>
      </c>
      <c r="D143" s="69"/>
      <c r="E143" s="68">
        <f t="shared" si="51"/>
        <v>32557.510820668613</v>
      </c>
      <c r="F143" s="68">
        <f t="shared" si="52"/>
        <v>32557.5</v>
      </c>
      <c r="G143" s="69">
        <f t="shared" si="53"/>
        <v>3.5090000019408762E-3</v>
      </c>
      <c r="I143" s="68">
        <f t="shared" si="76"/>
        <v>3.5090000019408762E-3</v>
      </c>
      <c r="Q143" s="82">
        <f t="shared" si="54"/>
        <v>28605.875</v>
      </c>
      <c r="R143" s="68">
        <f t="shared" si="55"/>
        <v>1.2313081013621069E-5</v>
      </c>
      <c r="S143" s="74">
        <v>0.1</v>
      </c>
      <c r="Z143" s="68">
        <f t="shared" si="56"/>
        <v>32557.5</v>
      </c>
      <c r="AA143" s="68">
        <f t="shared" si="57"/>
        <v>2.809755231750706E-3</v>
      </c>
      <c r="AB143" s="68">
        <f t="shared" si="58"/>
        <v>-2.0571441196004812E-2</v>
      </c>
      <c r="AC143" s="68">
        <f t="shared" si="59"/>
        <v>3.5090000019408762E-3</v>
      </c>
      <c r="AD143" s="68">
        <f t="shared" si="60"/>
        <v>6.9924477019017023E-4</v>
      </c>
      <c r="AE143" s="68">
        <f t="shared" si="61"/>
        <v>4.8894324863830403E-8</v>
      </c>
      <c r="AF143" s="68">
        <f t="shared" si="62"/>
        <v>3.5090000019408762E-3</v>
      </c>
      <c r="AG143" s="74"/>
      <c r="AH143" s="68">
        <f t="shared" si="63"/>
        <v>2.4080441197945689E-2</v>
      </c>
      <c r="AI143" s="68">
        <f t="shared" si="64"/>
        <v>8.2495574655578885E-3</v>
      </c>
      <c r="AJ143" s="68">
        <f t="shared" si="65"/>
        <v>-0.21287353307553397</v>
      </c>
      <c r="AK143" s="68">
        <f t="shared" si="66"/>
        <v>-0.10335530055991725</v>
      </c>
      <c r="AL143" s="68">
        <f t="shared" si="67"/>
        <v>-3.0377524707379862</v>
      </c>
      <c r="AM143" s="68">
        <f t="shared" si="68"/>
        <v>-19.243056892582011</v>
      </c>
      <c r="AN143" s="68">
        <f t="shared" si="77"/>
        <v>5.0212991639293971</v>
      </c>
      <c r="AO143" s="68">
        <f t="shared" si="77"/>
        <v>5.0260749233660471</v>
      </c>
      <c r="AP143" s="68">
        <f t="shared" si="77"/>
        <v>5.0412428172952186</v>
      </c>
      <c r="AQ143" s="68">
        <f t="shared" si="77"/>
        <v>5.0854901120359681</v>
      </c>
      <c r="AR143" s="68">
        <f t="shared" si="77"/>
        <v>5.1927537551697176</v>
      </c>
      <c r="AS143" s="68">
        <f t="shared" si="77"/>
        <v>5.3897121167498288</v>
      </c>
      <c r="AT143" s="68">
        <f t="shared" si="77"/>
        <v>5.6623360064911896</v>
      </c>
      <c r="AU143" s="68">
        <f t="shared" si="69"/>
        <v>5.969763788403732</v>
      </c>
    </row>
    <row r="144" spans="1:47" s="68" customFormat="1" ht="12.95" customHeight="1" x14ac:dyDescent="0.2">
      <c r="A144" s="51" t="s">
        <v>95</v>
      </c>
      <c r="B144" s="98" t="s">
        <v>198</v>
      </c>
      <c r="C144" s="69">
        <v>43656.481</v>
      </c>
      <c r="D144" s="69"/>
      <c r="E144" s="68">
        <f t="shared" si="51"/>
        <v>32656.515775541891</v>
      </c>
      <c r="F144" s="68">
        <f t="shared" si="52"/>
        <v>32656.5</v>
      </c>
      <c r="G144" s="69">
        <f t="shared" si="53"/>
        <v>5.1157999987481162E-3</v>
      </c>
      <c r="I144" s="68">
        <f t="shared" si="76"/>
        <v>5.1157999987481162E-3</v>
      </c>
      <c r="Q144" s="82">
        <f t="shared" si="54"/>
        <v>28637.981</v>
      </c>
      <c r="R144" s="68">
        <f t="shared" si="55"/>
        <v>2.6171409627191227E-5</v>
      </c>
      <c r="S144" s="74">
        <v>0.1</v>
      </c>
      <c r="Z144" s="68">
        <f t="shared" si="56"/>
        <v>32656.5</v>
      </c>
      <c r="AA144" s="68">
        <f t="shared" si="57"/>
        <v>2.8702110731633479E-3</v>
      </c>
      <c r="AB144" s="68">
        <f t="shared" si="58"/>
        <v>-1.9210475303396021E-2</v>
      </c>
      <c r="AC144" s="68">
        <f t="shared" si="59"/>
        <v>5.1157999987481162E-3</v>
      </c>
      <c r="AD144" s="68">
        <f t="shared" si="60"/>
        <v>2.2455889255847683E-3</v>
      </c>
      <c r="AE144" s="68">
        <f t="shared" si="61"/>
        <v>5.0426696227089542E-7</v>
      </c>
      <c r="AF144" s="68">
        <f t="shared" si="62"/>
        <v>5.1157999987481162E-3</v>
      </c>
      <c r="AG144" s="74"/>
      <c r="AH144" s="68">
        <f t="shared" si="63"/>
        <v>2.4326275302144137E-2</v>
      </c>
      <c r="AI144" s="68">
        <f t="shared" si="64"/>
        <v>8.3182253082170199E-3</v>
      </c>
      <c r="AJ144" s="68">
        <f t="shared" si="65"/>
        <v>-0.21222638416563158</v>
      </c>
      <c r="AK144" s="68">
        <f t="shared" si="66"/>
        <v>-0.10401209624485126</v>
      </c>
      <c r="AL144" s="68">
        <f t="shared" si="67"/>
        <v>-3.0370901888054624</v>
      </c>
      <c r="AM144" s="68">
        <f t="shared" si="68"/>
        <v>-19.120884327722486</v>
      </c>
      <c r="AN144" s="68">
        <f t="shared" si="77"/>
        <v>5.0273609316640426</v>
      </c>
      <c r="AO144" s="68">
        <f t="shared" si="77"/>
        <v>5.0325298154628246</v>
      </c>
      <c r="AP144" s="68">
        <f t="shared" si="77"/>
        <v>5.0486126397435811</v>
      </c>
      <c r="AQ144" s="68">
        <f t="shared" si="77"/>
        <v>5.0945040169993323</v>
      </c>
      <c r="AR144" s="68">
        <f t="shared" si="77"/>
        <v>5.2034050997866492</v>
      </c>
      <c r="AS144" s="68">
        <f t="shared" si="77"/>
        <v>5.4001981151713876</v>
      </c>
      <c r="AT144" s="68">
        <f t="shared" si="77"/>
        <v>5.6702418081807346</v>
      </c>
      <c r="AU144" s="68">
        <f t="shared" si="69"/>
        <v>5.9738197787126932</v>
      </c>
    </row>
    <row r="145" spans="1:47" s="68" customFormat="1" ht="12.95" customHeight="1" x14ac:dyDescent="0.2">
      <c r="A145" s="51" t="s">
        <v>95</v>
      </c>
      <c r="B145" s="98" t="s">
        <v>198</v>
      </c>
      <c r="C145" s="69">
        <v>43657.447999999997</v>
      </c>
      <c r="D145" s="69"/>
      <c r="E145" s="68">
        <f t="shared" si="51"/>
        <v>32659.497703884324</v>
      </c>
      <c r="F145" s="68">
        <f t="shared" si="52"/>
        <v>32659.5</v>
      </c>
      <c r="G145" s="69">
        <f t="shared" si="53"/>
        <v>-7.4460000178078189E-4</v>
      </c>
      <c r="I145" s="68">
        <f t="shared" si="76"/>
        <v>-7.4460000178078189E-4</v>
      </c>
      <c r="Q145" s="82">
        <f t="shared" si="54"/>
        <v>28638.947999999997</v>
      </c>
      <c r="R145" s="68">
        <f t="shared" si="55"/>
        <v>5.5442916265194035E-7</v>
      </c>
      <c r="S145" s="74">
        <v>0.1</v>
      </c>
      <c r="Z145" s="68">
        <f t="shared" si="56"/>
        <v>32659.5</v>
      </c>
      <c r="AA145" s="68">
        <f t="shared" si="57"/>
        <v>2.8720696378092166E-3</v>
      </c>
      <c r="AB145" s="68">
        <f t="shared" si="58"/>
        <v>-2.507835460504481E-2</v>
      </c>
      <c r="AC145" s="68">
        <f t="shared" si="59"/>
        <v>-7.4460000178078189E-4</v>
      </c>
      <c r="AD145" s="68">
        <f t="shared" si="60"/>
        <v>-3.6166696395899985E-3</v>
      </c>
      <c r="AE145" s="68">
        <f t="shared" si="61"/>
        <v>1.308029928193205E-6</v>
      </c>
      <c r="AF145" s="68">
        <f t="shared" si="62"/>
        <v>-7.4460000178078189E-4</v>
      </c>
      <c r="AG145" s="74"/>
      <c r="AH145" s="68">
        <f t="shared" si="63"/>
        <v>2.4333754603264028E-2</v>
      </c>
      <c r="AI145" s="68">
        <f t="shared" si="64"/>
        <v>8.3203342037285744E-3</v>
      </c>
      <c r="AJ145" s="68">
        <f t="shared" si="65"/>
        <v>-0.21220657241832758</v>
      </c>
      <c r="AK145" s="68">
        <f t="shared" si="66"/>
        <v>-0.1040322011075796</v>
      </c>
      <c r="AL145" s="68">
        <f t="shared" si="67"/>
        <v>-3.0370699152816183</v>
      </c>
      <c r="AM145" s="68">
        <f t="shared" si="68"/>
        <v>-19.117168827655668</v>
      </c>
      <c r="AN145" s="68">
        <f t="shared" si="77"/>
        <v>5.0275457010054181</v>
      </c>
      <c r="AO145" s="68">
        <f t="shared" si="77"/>
        <v>5.0327268940894676</v>
      </c>
      <c r="AP145" s="68">
        <f t="shared" si="77"/>
        <v>5.0488380245050752</v>
      </c>
      <c r="AQ145" s="68">
        <f t="shared" si="77"/>
        <v>5.0947795360166985</v>
      </c>
      <c r="AR145" s="68">
        <f t="shared" si="77"/>
        <v>5.2037295900321583</v>
      </c>
      <c r="AS145" s="68">
        <f t="shared" si="77"/>
        <v>5.4005164982661515</v>
      </c>
      <c r="AT145" s="68">
        <f t="shared" si="77"/>
        <v>5.6704814562109629</v>
      </c>
      <c r="AU145" s="68">
        <f t="shared" si="69"/>
        <v>5.9739426875099344</v>
      </c>
    </row>
    <row r="146" spans="1:47" s="68" customFormat="1" ht="12.95" customHeight="1" x14ac:dyDescent="0.2">
      <c r="A146" s="51" t="s">
        <v>95</v>
      </c>
      <c r="B146" s="98"/>
      <c r="C146" s="69">
        <v>43663.457999999999</v>
      </c>
      <c r="D146" s="69"/>
      <c r="E146" s="68">
        <f t="shared" si="51"/>
        <v>32678.030681483171</v>
      </c>
      <c r="F146" s="68">
        <f t="shared" si="52"/>
        <v>32678</v>
      </c>
      <c r="G146" s="69">
        <f t="shared" si="53"/>
        <v>9.9495999966165982E-3</v>
      </c>
      <c r="I146" s="68">
        <f t="shared" si="76"/>
        <v>9.9495999966165982E-3</v>
      </c>
      <c r="Q146" s="82">
        <f t="shared" si="54"/>
        <v>28644.957999999999</v>
      </c>
      <c r="R146" s="68">
        <f t="shared" si="55"/>
        <v>9.8994540092673013E-5</v>
      </c>
      <c r="S146" s="74">
        <v>0.1</v>
      </c>
      <c r="Z146" s="68">
        <f t="shared" si="56"/>
        <v>32678</v>
      </c>
      <c r="AA146" s="68">
        <f t="shared" si="57"/>
        <v>2.883565977977183E-3</v>
      </c>
      <c r="AB146" s="68">
        <f t="shared" si="58"/>
        <v>-1.4430316331913908E-2</v>
      </c>
      <c r="AC146" s="68">
        <f t="shared" si="59"/>
        <v>9.9495999966165982E-3</v>
      </c>
      <c r="AD146" s="68">
        <f t="shared" si="60"/>
        <v>7.0660340186394152E-3</v>
      </c>
      <c r="AE146" s="68">
        <f t="shared" si="61"/>
        <v>4.9928836752569486E-6</v>
      </c>
      <c r="AF146" s="68">
        <f t="shared" si="62"/>
        <v>9.9495999966165982E-3</v>
      </c>
      <c r="AG146" s="74"/>
      <c r="AH146" s="68">
        <f t="shared" si="63"/>
        <v>2.4379916328530506E-2</v>
      </c>
      <c r="AI146" s="68">
        <f t="shared" si="64"/>
        <v>8.3333762461347272E-3</v>
      </c>
      <c r="AJ146" s="68">
        <f t="shared" si="65"/>
        <v>-0.21208413364903964</v>
      </c>
      <c r="AK146" s="68">
        <f t="shared" si="66"/>
        <v>-0.10415644844992632</v>
      </c>
      <c r="AL146" s="68">
        <f t="shared" si="67"/>
        <v>-3.0369446246625884</v>
      </c>
      <c r="AM146" s="68">
        <f t="shared" si="68"/>
        <v>-19.094238903508167</v>
      </c>
      <c r="AN146" s="68">
        <f t="shared" si="77"/>
        <v>5.028686539300093</v>
      </c>
      <c r="AO146" s="68">
        <f t="shared" si="77"/>
        <v>5.0339441644770613</v>
      </c>
      <c r="AP146" s="68">
        <f t="shared" si="77"/>
        <v>5.0502306077250809</v>
      </c>
      <c r="AQ146" s="68">
        <f t="shared" si="77"/>
        <v>5.0964816719834625</v>
      </c>
      <c r="AR146" s="68">
        <f t="shared" si="77"/>
        <v>5.2057328518102963</v>
      </c>
      <c r="AS146" s="68">
        <f t="shared" si="77"/>
        <v>5.4024806706392088</v>
      </c>
      <c r="AT146" s="68">
        <f t="shared" si="77"/>
        <v>5.6719593869629783</v>
      </c>
      <c r="AU146" s="68">
        <f t="shared" si="69"/>
        <v>5.9747006250929218</v>
      </c>
    </row>
    <row r="147" spans="1:47" s="68" customFormat="1" ht="12.95" customHeight="1" x14ac:dyDescent="0.2">
      <c r="A147" s="51" t="s">
        <v>95</v>
      </c>
      <c r="B147" s="98"/>
      <c r="C147" s="69">
        <v>43665.396999999997</v>
      </c>
      <c r="D147" s="69"/>
      <c r="E147" s="68">
        <f t="shared" si="51"/>
        <v>32684.009956618633</v>
      </c>
      <c r="F147" s="68">
        <f t="shared" si="52"/>
        <v>32684</v>
      </c>
      <c r="G147" s="69">
        <f t="shared" si="53"/>
        <v>3.2287999929394573E-3</v>
      </c>
      <c r="I147" s="68">
        <f t="shared" si="76"/>
        <v>3.2287999929394573E-3</v>
      </c>
      <c r="Q147" s="82">
        <f t="shared" si="54"/>
        <v>28646.896999999997</v>
      </c>
      <c r="R147" s="68">
        <f t="shared" si="55"/>
        <v>1.0425149394405839E-5</v>
      </c>
      <c r="S147" s="74">
        <v>0.1</v>
      </c>
      <c r="Z147" s="68">
        <f t="shared" si="56"/>
        <v>32684</v>
      </c>
      <c r="AA147" s="68">
        <f t="shared" si="57"/>
        <v>2.8873075830710866E-3</v>
      </c>
      <c r="AB147" s="68">
        <f t="shared" si="58"/>
        <v>-2.1166102311957081E-2</v>
      </c>
      <c r="AC147" s="68">
        <f t="shared" si="59"/>
        <v>3.2287999929394573E-3</v>
      </c>
      <c r="AD147" s="68">
        <f t="shared" si="60"/>
        <v>3.4149240986837068E-4</v>
      </c>
      <c r="AE147" s="68">
        <f t="shared" si="61"/>
        <v>1.1661706599770728E-8</v>
      </c>
      <c r="AF147" s="68">
        <f t="shared" si="62"/>
        <v>3.2287999929394573E-3</v>
      </c>
      <c r="AG147" s="74"/>
      <c r="AH147" s="68">
        <f t="shared" si="63"/>
        <v>2.4394902304896538E-2</v>
      </c>
      <c r="AI147" s="68">
        <f t="shared" si="64"/>
        <v>8.3376199036139242E-3</v>
      </c>
      <c r="AJ147" s="68">
        <f t="shared" si="65"/>
        <v>-0.21204432493243489</v>
      </c>
      <c r="AK147" s="68">
        <f t="shared" si="66"/>
        <v>-0.10419684411086082</v>
      </c>
      <c r="AL147" s="68">
        <f t="shared" si="67"/>
        <v>-3.0369038894534017</v>
      </c>
      <c r="AM147" s="68">
        <f t="shared" si="68"/>
        <v>-19.086795606499969</v>
      </c>
      <c r="AN147" s="68">
        <f t="shared" si="77"/>
        <v>5.0290570705189692</v>
      </c>
      <c r="AO147" s="68">
        <f t="shared" si="77"/>
        <v>5.0343396792584647</v>
      </c>
      <c r="AP147" s="68">
        <f t="shared" si="77"/>
        <v>5.0506832612338481</v>
      </c>
      <c r="AQ147" s="68">
        <f t="shared" si="77"/>
        <v>5.0970348642811061</v>
      </c>
      <c r="AR147" s="68">
        <f t="shared" si="77"/>
        <v>5.2063833856615052</v>
      </c>
      <c r="AS147" s="68">
        <f t="shared" si="77"/>
        <v>5.4031179985900932</v>
      </c>
      <c r="AT147" s="68">
        <f t="shared" si="77"/>
        <v>5.6724387532248208</v>
      </c>
      <c r="AU147" s="68">
        <f t="shared" si="69"/>
        <v>5.9749464426874042</v>
      </c>
    </row>
    <row r="148" spans="1:47" s="68" customFormat="1" ht="12.95" customHeight="1" x14ac:dyDescent="0.2">
      <c r="A148" s="51" t="s">
        <v>95</v>
      </c>
      <c r="B148" s="98" t="s">
        <v>198</v>
      </c>
      <c r="C148" s="69">
        <v>43668.482000000004</v>
      </c>
      <c r="D148" s="69"/>
      <c r="E148" s="68">
        <f t="shared" si="51"/>
        <v>32693.523140627378</v>
      </c>
      <c r="F148" s="68">
        <f t="shared" si="52"/>
        <v>32693.5</v>
      </c>
      <c r="G148" s="69">
        <f t="shared" si="53"/>
        <v>7.5042000025860034E-3</v>
      </c>
      <c r="I148" s="68">
        <f t="shared" si="76"/>
        <v>7.5042000025860034E-3</v>
      </c>
      <c r="Q148" s="82">
        <f t="shared" si="54"/>
        <v>28649.982000000004</v>
      </c>
      <c r="R148" s="68">
        <f t="shared" si="55"/>
        <v>5.6313017678811771E-5</v>
      </c>
      <c r="S148" s="74">
        <v>0.1</v>
      </c>
      <c r="Z148" s="68">
        <f t="shared" si="56"/>
        <v>32693.5</v>
      </c>
      <c r="AA148" s="68">
        <f t="shared" si="57"/>
        <v>2.8932449457750309E-3</v>
      </c>
      <c r="AB148" s="68">
        <f t="shared" si="58"/>
        <v>-1.6914444799159906E-2</v>
      </c>
      <c r="AC148" s="68">
        <f t="shared" si="59"/>
        <v>7.5042000025860034E-3</v>
      </c>
      <c r="AD148" s="68">
        <f t="shared" si="60"/>
        <v>4.6109550568109725E-3</v>
      </c>
      <c r="AE148" s="68">
        <f t="shared" si="61"/>
        <v>2.1260906535930681E-6</v>
      </c>
      <c r="AF148" s="68">
        <f t="shared" si="62"/>
        <v>7.5042000025860034E-3</v>
      </c>
      <c r="AG148" s="74"/>
      <c r="AH148" s="68">
        <f t="shared" si="63"/>
        <v>2.4418644801745909E-2</v>
      </c>
      <c r="AI148" s="68">
        <f t="shared" si="64"/>
        <v>8.3443529351793222E-3</v>
      </c>
      <c r="AJ148" s="68">
        <f t="shared" si="65"/>
        <v>-0.21198119493191567</v>
      </c>
      <c r="AK148" s="68">
        <f t="shared" si="66"/>
        <v>-0.10426090382086882</v>
      </c>
      <c r="AL148" s="68">
        <f t="shared" si="67"/>
        <v>-3.0368392909279929</v>
      </c>
      <c r="AM148" s="68">
        <f t="shared" si="68"/>
        <v>-19.075003769118535</v>
      </c>
      <c r="AN148" s="68">
        <f t="shared" si="77"/>
        <v>5.0296442780611885</v>
      </c>
      <c r="AO148" s="68">
        <f t="shared" si="77"/>
        <v>5.034966640216811</v>
      </c>
      <c r="AP148" s="68">
        <f t="shared" si="77"/>
        <v>5.0514009731310967</v>
      </c>
      <c r="AQ148" s="68">
        <f t="shared" si="77"/>
        <v>5.0979119044118564</v>
      </c>
      <c r="AR148" s="68">
        <f t="shared" si="77"/>
        <v>5.2074142263129879</v>
      </c>
      <c r="AS148" s="68">
        <f t="shared" si="77"/>
        <v>5.4041274004268978</v>
      </c>
      <c r="AT148" s="68">
        <f t="shared" si="77"/>
        <v>5.6731977871844075</v>
      </c>
      <c r="AU148" s="68">
        <f t="shared" si="69"/>
        <v>5.9753356538786688</v>
      </c>
    </row>
    <row r="149" spans="1:47" s="68" customFormat="1" ht="12.95" customHeight="1" x14ac:dyDescent="0.2">
      <c r="A149" s="51" t="s">
        <v>96</v>
      </c>
      <c r="B149" s="98"/>
      <c r="C149" s="69">
        <v>43713.391000000003</v>
      </c>
      <c r="D149" s="69"/>
      <c r="E149" s="68">
        <f t="shared" ref="E149:E212" si="78">+(C149-C$7)/C$8</f>
        <v>32832.008580059381</v>
      </c>
      <c r="F149" s="68">
        <f t="shared" ref="F149:F212" si="79">ROUND(2*E149,0)/2</f>
        <v>32832</v>
      </c>
      <c r="G149" s="69">
        <f t="shared" ref="G149:G212" si="80">+C149-(C$7+F149*C$8)</f>
        <v>2.7823999989777803E-3</v>
      </c>
      <c r="I149" s="68">
        <f t="shared" si="76"/>
        <v>2.7823999989777803E-3</v>
      </c>
      <c r="Q149" s="82">
        <f t="shared" ref="Q149:Q212" si="81">+C149-15018.5</f>
        <v>28694.891000000003</v>
      </c>
      <c r="R149" s="68">
        <f t="shared" ref="R149:R212" si="82">+(P149-G149)^2</f>
        <v>7.741749754311552E-6</v>
      </c>
      <c r="S149" s="74">
        <v>0.1</v>
      </c>
      <c r="Z149" s="68">
        <f t="shared" ref="Z149:Z212" si="83">F149</f>
        <v>32832</v>
      </c>
      <c r="AA149" s="68">
        <f t="shared" ref="AA149:AA212" si="84">AB$3+AB$4*Z149+AB$5*Z149^2+AH149</f>
        <v>2.9816819272605113E-3</v>
      </c>
      <c r="AB149" s="68">
        <f t="shared" ref="AB149:AB212" si="85">IF(S149&lt;&gt;0,G149-AH149, -9999)</f>
        <v>-2.1984477150916011E-2</v>
      </c>
      <c r="AC149" s="68">
        <f t="shared" ref="AC149:AC212" si="86">+G149-P149</f>
        <v>2.7823999989777803E-3</v>
      </c>
      <c r="AD149" s="68">
        <f t="shared" ref="AD149:AD212" si="87">IF(S149&lt;&gt;0,G149-AA149, -9999)</f>
        <v>-1.99281928282731E-4</v>
      </c>
      <c r="AE149" s="68">
        <f t="shared" ref="AE149:AE212" si="88">+(G149-AA149)^2*S149</f>
        <v>3.9713286940083546E-9</v>
      </c>
      <c r="AF149" s="68">
        <f t="shared" ref="AF149:AF212" si="89">IF(S149&lt;&gt;0,G149-P149, -9999)</f>
        <v>2.7823999989777803E-3</v>
      </c>
      <c r="AG149" s="74"/>
      <c r="AH149" s="68">
        <f t="shared" ref="AH149:AH212" si="90">$AB$6*($AB$11/AI149*AJ149+$AB$12)</f>
        <v>2.4766877149893791E-2</v>
      </c>
      <c r="AI149" s="68">
        <f t="shared" ref="AI149:AI212" si="91">1+$AB$7*COS(AL149)</f>
        <v>8.444500054877957E-3</v>
      </c>
      <c r="AJ149" s="68">
        <f t="shared" ref="AJ149:AJ212" si="92">SIN(AL149+RADIANS($AB$9))</f>
        <v>-0.21104663352378739</v>
      </c>
      <c r="AK149" s="68">
        <f t="shared" ref="AK149:AK212" si="93">$AB$7*SIN(AL149)</f>
        <v>-0.10520907256349894</v>
      </c>
      <c r="AL149" s="68">
        <f t="shared" ref="AL149:AL212" si="94">2*ATAN(AM149)</f>
        <v>-3.035883095545755</v>
      </c>
      <c r="AM149" s="68">
        <f t="shared" ref="AM149:AM212" si="95">SQRT((1+$AB$7)/(1-$AB$7))*TAN(AN149/2)</f>
        <v>-18.902143491805955</v>
      </c>
      <c r="AN149" s="68">
        <f t="shared" si="77"/>
        <v>5.0382810422998778</v>
      </c>
      <c r="AO149" s="68">
        <f t="shared" si="77"/>
        <v>5.0442109012087917</v>
      </c>
      <c r="AP149" s="68">
        <f t="shared" si="77"/>
        <v>5.0620076099860327</v>
      </c>
      <c r="AQ149" s="68">
        <f t="shared" si="77"/>
        <v>5.1108599981633382</v>
      </c>
      <c r="AR149" s="68">
        <f t="shared" si="77"/>
        <v>5.2225581416609153</v>
      </c>
      <c r="AS149" s="68">
        <f t="shared" si="77"/>
        <v>5.4188848619451351</v>
      </c>
      <c r="AT149" s="68">
        <f t="shared" si="77"/>
        <v>5.6842688722069887</v>
      </c>
      <c r="AU149" s="68">
        <f t="shared" ref="AU149:AU212" si="96">RADIANS($AB$9)+$AB$18*(F149-AB$15)</f>
        <v>5.9810099433513066</v>
      </c>
    </row>
    <row r="150" spans="1:47" s="68" customFormat="1" ht="12.95" customHeight="1" x14ac:dyDescent="0.2">
      <c r="A150" s="51" t="s">
        <v>97</v>
      </c>
      <c r="B150" s="98" t="s">
        <v>198</v>
      </c>
      <c r="C150" s="69">
        <v>43918.504000000001</v>
      </c>
      <c r="D150" s="69"/>
      <c r="E150" s="68">
        <f t="shared" si="78"/>
        <v>33464.513510879871</v>
      </c>
      <c r="F150" s="68">
        <f t="shared" si="79"/>
        <v>33464.5</v>
      </c>
      <c r="G150" s="69">
        <f t="shared" si="80"/>
        <v>4.3813999945996329E-3</v>
      </c>
      <c r="I150" s="68">
        <f t="shared" si="76"/>
        <v>4.3813999945996329E-3</v>
      </c>
      <c r="Q150" s="82">
        <f t="shared" si="81"/>
        <v>28900.004000000001</v>
      </c>
      <c r="R150" s="68">
        <f t="shared" si="82"/>
        <v>1.9196665912677665E-5</v>
      </c>
      <c r="S150" s="74">
        <v>0.1</v>
      </c>
      <c r="Z150" s="68">
        <f t="shared" si="83"/>
        <v>33464.5</v>
      </c>
      <c r="AA150" s="68">
        <f t="shared" si="84"/>
        <v>3.436297629624184E-3</v>
      </c>
      <c r="AB150" s="68">
        <f t="shared" si="85"/>
        <v>-2.2031643938082268E-2</v>
      </c>
      <c r="AC150" s="68">
        <f t="shared" si="86"/>
        <v>4.3813999945996329E-3</v>
      </c>
      <c r="AD150" s="68">
        <f t="shared" si="87"/>
        <v>9.4510236497544892E-4</v>
      </c>
      <c r="AE150" s="68">
        <f t="shared" si="88"/>
        <v>8.932184802821868E-8</v>
      </c>
      <c r="AF150" s="68">
        <f t="shared" si="89"/>
        <v>4.3813999945996329E-3</v>
      </c>
      <c r="AG150" s="74"/>
      <c r="AH150" s="68">
        <f t="shared" si="90"/>
        <v>2.6413043932681901E-2</v>
      </c>
      <c r="AI150" s="68">
        <f t="shared" si="91"/>
        <v>8.9562098733673157E-3</v>
      </c>
      <c r="AJ150" s="68">
        <f t="shared" si="92"/>
        <v>-0.20639429246251595</v>
      </c>
      <c r="AK150" s="68">
        <f t="shared" si="93"/>
        <v>-0.10992481281553915</v>
      </c>
      <c r="AL150" s="68">
        <f t="shared" si="94"/>
        <v>-3.0311259755543611</v>
      </c>
      <c r="AM150" s="68">
        <f t="shared" si="95"/>
        <v>-18.08659233064019</v>
      </c>
      <c r="AN150" s="68">
        <f t="shared" si="77"/>
        <v>5.0797584990394862</v>
      </c>
      <c r="AO150" s="68">
        <f t="shared" si="77"/>
        <v>5.0892040575496305</v>
      </c>
      <c r="AP150" s="68">
        <f t="shared" si="77"/>
        <v>5.1141636618260415</v>
      </c>
      <c r="AQ150" s="68">
        <f t="shared" si="77"/>
        <v>5.1739985041245058</v>
      </c>
      <c r="AR150" s="68">
        <f t="shared" si="77"/>
        <v>5.2944539451118162</v>
      </c>
      <c r="AS150" s="68">
        <f t="shared" si="77"/>
        <v>5.4872388957112976</v>
      </c>
      <c r="AT150" s="68">
        <f t="shared" si="77"/>
        <v>5.7349469722698343</v>
      </c>
      <c r="AU150" s="68">
        <f t="shared" si="96"/>
        <v>6.0069232147696736</v>
      </c>
    </row>
    <row r="151" spans="1:47" s="68" customFormat="1" ht="12.95" customHeight="1" x14ac:dyDescent="0.2">
      <c r="A151" s="51" t="s">
        <v>97</v>
      </c>
      <c r="B151" s="98"/>
      <c r="C151" s="69">
        <v>43920.608</v>
      </c>
      <c r="D151" s="69"/>
      <c r="E151" s="68">
        <f t="shared" si="78"/>
        <v>33471.001594884525</v>
      </c>
      <c r="F151" s="68">
        <f t="shared" si="79"/>
        <v>33471</v>
      </c>
      <c r="G151" s="69">
        <f t="shared" si="80"/>
        <v>5.1720000192290172E-4</v>
      </c>
      <c r="I151" s="68">
        <f t="shared" si="76"/>
        <v>5.1720000192290172E-4</v>
      </c>
      <c r="Q151" s="82">
        <f t="shared" si="81"/>
        <v>28902.108</v>
      </c>
      <c r="R151" s="68">
        <f t="shared" si="82"/>
        <v>2.6749584198904954E-7</v>
      </c>
      <c r="S151" s="74">
        <v>0.1</v>
      </c>
      <c r="Z151" s="68">
        <f t="shared" si="83"/>
        <v>33471</v>
      </c>
      <c r="AA151" s="68">
        <f t="shared" si="84"/>
        <v>3.4414592506024355E-3</v>
      </c>
      <c r="AB151" s="68">
        <f t="shared" si="85"/>
        <v>-2.5913294357333035E-2</v>
      </c>
      <c r="AC151" s="68">
        <f t="shared" si="86"/>
        <v>5.1720000192290172E-4</v>
      </c>
      <c r="AD151" s="68">
        <f t="shared" si="87"/>
        <v>-2.9242592486795338E-3</v>
      </c>
      <c r="AE151" s="68">
        <f t="shared" si="88"/>
        <v>8.5512921534877923E-7</v>
      </c>
      <c r="AF151" s="68">
        <f t="shared" si="89"/>
        <v>5.1720000192290172E-4</v>
      </c>
      <c r="AG151" s="74"/>
      <c r="AH151" s="68">
        <f t="shared" si="90"/>
        <v>2.6430494359255936E-2</v>
      </c>
      <c r="AI151" s="68">
        <f t="shared" si="91"/>
        <v>8.9620014548935645E-3</v>
      </c>
      <c r="AJ151" s="68">
        <f t="shared" si="92"/>
        <v>-0.20634275206415822</v>
      </c>
      <c r="AK151" s="68">
        <f t="shared" si="93"/>
        <v>-0.10997701514772149</v>
      </c>
      <c r="AL151" s="68">
        <f t="shared" si="94"/>
        <v>-3.0310733013080524</v>
      </c>
      <c r="AM151" s="68">
        <f t="shared" si="95"/>
        <v>-18.07795458136923</v>
      </c>
      <c r="AN151" s="68">
        <f t="shared" ref="AN151:AT160" si="97">$AU151+$AB$7*SIN(AO151)</f>
        <v>5.080204278537602</v>
      </c>
      <c r="AO151" s="68">
        <f t="shared" si="97"/>
        <v>5.0896929250721978</v>
      </c>
      <c r="AP151" s="68">
        <f t="shared" si="97"/>
        <v>5.1147340661186371</v>
      </c>
      <c r="AQ151" s="68">
        <f t="shared" si="97"/>
        <v>5.1746827816525789</v>
      </c>
      <c r="AR151" s="68">
        <f t="shared" si="97"/>
        <v>5.2952159991745891</v>
      </c>
      <c r="AS151" s="68">
        <f t="shared" si="97"/>
        <v>5.4879492963343282</v>
      </c>
      <c r="AT151" s="68">
        <f t="shared" si="97"/>
        <v>5.7354687514797158</v>
      </c>
      <c r="AU151" s="68">
        <f t="shared" si="96"/>
        <v>6.0071895171636962</v>
      </c>
    </row>
    <row r="152" spans="1:47" s="68" customFormat="1" ht="12.95" customHeight="1" x14ac:dyDescent="0.2">
      <c r="A152" s="51" t="s">
        <v>97</v>
      </c>
      <c r="B152" s="98"/>
      <c r="C152" s="69">
        <v>43957.578999999998</v>
      </c>
      <c r="D152" s="69"/>
      <c r="E152" s="68">
        <f t="shared" si="78"/>
        <v>33585.008702173494</v>
      </c>
      <c r="F152" s="68">
        <f t="shared" si="79"/>
        <v>33585</v>
      </c>
      <c r="G152" s="69">
        <f t="shared" si="80"/>
        <v>2.821999994921498E-3</v>
      </c>
      <c r="I152" s="68">
        <f t="shared" si="76"/>
        <v>2.821999994921498E-3</v>
      </c>
      <c r="Q152" s="82">
        <f t="shared" si="81"/>
        <v>28939.078999999998</v>
      </c>
      <c r="R152" s="68">
        <f t="shared" si="82"/>
        <v>7.9636839713369345E-6</v>
      </c>
      <c r="S152" s="74">
        <v>0.1</v>
      </c>
      <c r="Z152" s="68">
        <f t="shared" si="83"/>
        <v>33585</v>
      </c>
      <c r="AA152" s="68">
        <f t="shared" si="84"/>
        <v>3.5338117216630674E-3</v>
      </c>
      <c r="AB152" s="68">
        <f t="shared" si="85"/>
        <v>-2.3916517834320236E-2</v>
      </c>
      <c r="AC152" s="68">
        <f t="shared" si="86"/>
        <v>2.821999994921498E-3</v>
      </c>
      <c r="AD152" s="68">
        <f t="shared" si="87"/>
        <v>-7.1181172674156939E-4</v>
      </c>
      <c r="AE152" s="68">
        <f t="shared" si="88"/>
        <v>5.0667593432681469E-8</v>
      </c>
      <c r="AF152" s="68">
        <f t="shared" si="89"/>
        <v>2.821999994921498E-3</v>
      </c>
      <c r="AG152" s="74"/>
      <c r="AH152" s="68">
        <f t="shared" si="90"/>
        <v>2.6738517829241734E-2</v>
      </c>
      <c r="AI152" s="68">
        <f t="shared" si="91"/>
        <v>9.0656046972668047E-3</v>
      </c>
      <c r="AJ152" s="68">
        <f t="shared" si="92"/>
        <v>-0.2054247694074533</v>
      </c>
      <c r="AK152" s="68">
        <f t="shared" si="93"/>
        <v>-0.1109066392381395</v>
      </c>
      <c r="AL152" s="68">
        <f t="shared" si="94"/>
        <v>-3.0301352216202306</v>
      </c>
      <c r="AM152" s="68">
        <f t="shared" si="95"/>
        <v>-17.92549026144345</v>
      </c>
      <c r="AN152" s="68">
        <f t="shared" si="97"/>
        <v>5.0880951749525005</v>
      </c>
      <c r="AO152" s="68">
        <f t="shared" si="97"/>
        <v>5.0983645101062907</v>
      </c>
      <c r="AP152" s="68">
        <f t="shared" si="97"/>
        <v>5.1248610244811923</v>
      </c>
      <c r="AQ152" s="68">
        <f t="shared" si="97"/>
        <v>5.1868050220299411</v>
      </c>
      <c r="AR152" s="68">
        <f t="shared" si="97"/>
        <v>5.308657497727272</v>
      </c>
      <c r="AS152" s="68">
        <f t="shared" si="97"/>
        <v>5.5004341707858568</v>
      </c>
      <c r="AT152" s="68">
        <f t="shared" si="97"/>
        <v>5.7446230724638472</v>
      </c>
      <c r="AU152" s="68">
        <f t="shared" si="96"/>
        <v>6.0118600514588643</v>
      </c>
    </row>
    <row r="153" spans="1:47" s="68" customFormat="1" ht="12.95" customHeight="1" x14ac:dyDescent="0.2">
      <c r="A153" s="51" t="s">
        <v>92</v>
      </c>
      <c r="B153" s="98" t="s">
        <v>198</v>
      </c>
      <c r="C153" s="69">
        <v>43970.705000000002</v>
      </c>
      <c r="D153" s="69"/>
      <c r="E153" s="68">
        <f t="shared" si="78"/>
        <v>33625.485218639798</v>
      </c>
      <c r="F153" s="68">
        <f t="shared" si="79"/>
        <v>33625.5</v>
      </c>
      <c r="G153" s="69">
        <f t="shared" si="80"/>
        <v>-4.7934000031091273E-3</v>
      </c>
      <c r="I153" s="68">
        <f t="shared" si="76"/>
        <v>-4.7934000031091273E-3</v>
      </c>
      <c r="Q153" s="82">
        <f t="shared" si="81"/>
        <v>28952.205000000002</v>
      </c>
      <c r="R153" s="68">
        <f t="shared" si="82"/>
        <v>2.2976683589806581E-5</v>
      </c>
      <c r="S153" s="74">
        <v>0.1</v>
      </c>
      <c r="Z153" s="68">
        <f t="shared" si="83"/>
        <v>33625.5</v>
      </c>
      <c r="AA153" s="68">
        <f t="shared" si="84"/>
        <v>3.5674747538864265E-3</v>
      </c>
      <c r="AB153" s="68">
        <f t="shared" si="85"/>
        <v>-3.1642266533190883E-2</v>
      </c>
      <c r="AC153" s="68">
        <f t="shared" si="86"/>
        <v>-4.7934000031091273E-3</v>
      </c>
      <c r="AD153" s="68">
        <f t="shared" si="87"/>
        <v>-8.3608747569955538E-3</v>
      </c>
      <c r="AE153" s="68">
        <f t="shared" si="88"/>
        <v>6.9904226702165468E-6</v>
      </c>
      <c r="AF153" s="68">
        <f t="shared" si="89"/>
        <v>-4.7934000031091273E-3</v>
      </c>
      <c r="AG153" s="74"/>
      <c r="AH153" s="68">
        <f t="shared" si="90"/>
        <v>2.6848866530081752E-2</v>
      </c>
      <c r="AI153" s="68">
        <f t="shared" si="91"/>
        <v>9.1033648661061894E-3</v>
      </c>
      <c r="AJ153" s="68">
        <f t="shared" si="92"/>
        <v>-0.20509205594265256</v>
      </c>
      <c r="AK153" s="68">
        <f t="shared" si="93"/>
        <v>-0.11124350273799978</v>
      </c>
      <c r="AL153" s="68">
        <f t="shared" si="94"/>
        <v>-3.0297952698368116</v>
      </c>
      <c r="AM153" s="68">
        <f t="shared" si="95"/>
        <v>-17.870869511417865</v>
      </c>
      <c r="AN153" s="68">
        <f t="shared" si="97"/>
        <v>5.0909324699793634</v>
      </c>
      <c r="AO153" s="68">
        <f t="shared" si="97"/>
        <v>5.1014907180134745</v>
      </c>
      <c r="AP153" s="68">
        <f t="shared" si="97"/>
        <v>5.1285156751016929</v>
      </c>
      <c r="AQ153" s="68">
        <f t="shared" si="97"/>
        <v>5.1911671108597544</v>
      </c>
      <c r="AR153" s="68">
        <f t="shared" si="97"/>
        <v>5.3134674328177125</v>
      </c>
      <c r="AS153" s="68">
        <f t="shared" si="97"/>
        <v>5.5048811461538678</v>
      </c>
      <c r="AT153" s="68">
        <f t="shared" si="97"/>
        <v>5.7478766738809819</v>
      </c>
      <c r="AU153" s="68">
        <f t="shared" si="96"/>
        <v>6.0135193202216213</v>
      </c>
    </row>
    <row r="154" spans="1:47" s="68" customFormat="1" ht="12.95" customHeight="1" x14ac:dyDescent="0.2">
      <c r="A154" s="51" t="s">
        <v>98</v>
      </c>
      <c r="B154" s="98"/>
      <c r="C154" s="69">
        <v>43978.336000000003</v>
      </c>
      <c r="D154" s="69"/>
      <c r="E154" s="68">
        <f t="shared" si="78"/>
        <v>33649.01685791713</v>
      </c>
      <c r="F154" s="68">
        <f t="shared" si="79"/>
        <v>33649</v>
      </c>
      <c r="G154" s="69">
        <f t="shared" si="80"/>
        <v>5.4668000011588447E-3</v>
      </c>
      <c r="I154" s="68">
        <f t="shared" si="76"/>
        <v>5.4668000011588447E-3</v>
      </c>
      <c r="Q154" s="82">
        <f t="shared" si="81"/>
        <v>28959.836000000003</v>
      </c>
      <c r="R154" s="68">
        <f t="shared" si="82"/>
        <v>2.9885902252670345E-5</v>
      </c>
      <c r="S154" s="74">
        <v>0.1</v>
      </c>
      <c r="Z154" s="68">
        <f t="shared" si="83"/>
        <v>33649</v>
      </c>
      <c r="AA154" s="68">
        <f t="shared" si="84"/>
        <v>3.5872187801730543E-3</v>
      </c>
      <c r="AB154" s="68">
        <f t="shared" si="85"/>
        <v>-2.1446322971506174E-2</v>
      </c>
      <c r="AC154" s="68">
        <f t="shared" si="86"/>
        <v>5.4668000011588447E-3</v>
      </c>
      <c r="AD154" s="68">
        <f t="shared" si="87"/>
        <v>1.8795812209857904E-3</v>
      </c>
      <c r="AE154" s="68">
        <f t="shared" si="88"/>
        <v>3.532825566282435E-7</v>
      </c>
      <c r="AF154" s="68">
        <f t="shared" si="89"/>
        <v>5.4668000011588447E-3</v>
      </c>
      <c r="AG154" s="74"/>
      <c r="AH154" s="68">
        <f t="shared" si="90"/>
        <v>2.6913122972665019E-2</v>
      </c>
      <c r="AI154" s="68">
        <f t="shared" si="91"/>
        <v>9.1255126290989974E-3</v>
      </c>
      <c r="AJ154" s="68">
        <f t="shared" si="92"/>
        <v>-0.20489736389441765</v>
      </c>
      <c r="AK154" s="68">
        <f t="shared" si="93"/>
        <v>-0.1114406061476091</v>
      </c>
      <c r="AL154" s="68">
        <f t="shared" si="94"/>
        <v>-3.0295963534163217</v>
      </c>
      <c r="AM154" s="68">
        <f t="shared" si="95"/>
        <v>-17.839062819055812</v>
      </c>
      <c r="AN154" s="68">
        <f t="shared" si="97"/>
        <v>5.0925872012242852</v>
      </c>
      <c r="AO154" s="68">
        <f t="shared" si="97"/>
        <v>5.1033159158842079</v>
      </c>
      <c r="AP154" s="68">
        <f t="shared" si="97"/>
        <v>5.1306501992047293</v>
      </c>
      <c r="AQ154" s="68">
        <f t="shared" si="97"/>
        <v>5.1937116338137796</v>
      </c>
      <c r="AR154" s="68">
        <f t="shared" si="97"/>
        <v>5.3162666975256716</v>
      </c>
      <c r="AS154" s="68">
        <f t="shared" si="97"/>
        <v>5.5074642484811633</v>
      </c>
      <c r="AT154" s="68">
        <f t="shared" si="97"/>
        <v>5.7497649016471328</v>
      </c>
      <c r="AU154" s="68">
        <f t="shared" si="96"/>
        <v>6.0144821058000115</v>
      </c>
    </row>
    <row r="155" spans="1:47" s="68" customFormat="1" ht="12.95" customHeight="1" x14ac:dyDescent="0.2">
      <c r="A155" s="51" t="s">
        <v>98</v>
      </c>
      <c r="B155" s="98"/>
      <c r="C155" s="69">
        <v>43983.517999999996</v>
      </c>
      <c r="D155" s="69"/>
      <c r="E155" s="68">
        <f t="shared" si="78"/>
        <v>33664.996540099673</v>
      </c>
      <c r="F155" s="68">
        <f t="shared" si="79"/>
        <v>33665</v>
      </c>
      <c r="G155" s="69">
        <f t="shared" si="80"/>
        <v>-1.1220000014873222E-3</v>
      </c>
      <c r="I155" s="68">
        <f t="shared" si="76"/>
        <v>-1.1220000014873222E-3</v>
      </c>
      <c r="Q155" s="82">
        <f t="shared" si="81"/>
        <v>28965.017999999996</v>
      </c>
      <c r="R155" s="68">
        <f t="shared" si="82"/>
        <v>1.2588840033375509E-6</v>
      </c>
      <c r="S155" s="74">
        <v>0.1</v>
      </c>
      <c r="Z155" s="68">
        <f t="shared" si="83"/>
        <v>33665</v>
      </c>
      <c r="AA155" s="68">
        <f t="shared" si="84"/>
        <v>3.6007514066666649E-3</v>
      </c>
      <c r="AB155" s="68">
        <f t="shared" si="85"/>
        <v>-2.807896856337724E-2</v>
      </c>
      <c r="AC155" s="68">
        <f t="shared" si="86"/>
        <v>-1.1220000014873222E-3</v>
      </c>
      <c r="AD155" s="68">
        <f t="shared" si="87"/>
        <v>-4.722751408153987E-3</v>
      </c>
      <c r="AE155" s="68">
        <f t="shared" si="88"/>
        <v>2.2304380863220467E-6</v>
      </c>
      <c r="AF155" s="68">
        <f t="shared" si="89"/>
        <v>-1.1220000014873222E-3</v>
      </c>
      <c r="AG155" s="74"/>
      <c r="AH155" s="68">
        <f t="shared" si="90"/>
        <v>2.6956968561889918E-2</v>
      </c>
      <c r="AI155" s="68">
        <f t="shared" si="91"/>
        <v>9.1406934044190313E-3</v>
      </c>
      <c r="AJ155" s="68">
        <f t="shared" si="92"/>
        <v>-0.2047641098119545</v>
      </c>
      <c r="AK155" s="68">
        <f t="shared" si="93"/>
        <v>-0.11157550337783374</v>
      </c>
      <c r="AL155" s="68">
        <f t="shared" si="94"/>
        <v>-3.0294602128000321</v>
      </c>
      <c r="AM155" s="68">
        <f t="shared" si="95"/>
        <v>-17.817358942612525</v>
      </c>
      <c r="AN155" s="68">
        <f t="shared" si="97"/>
        <v>5.0937174028350807</v>
      </c>
      <c r="AO155" s="68">
        <f t="shared" si="97"/>
        <v>5.1045633758573175</v>
      </c>
      <c r="AP155" s="68">
        <f t="shared" si="97"/>
        <v>5.1321093897498127</v>
      </c>
      <c r="AQ155" s="68">
        <f t="shared" si="97"/>
        <v>5.1954497376070705</v>
      </c>
      <c r="AR155" s="68">
        <f t="shared" si="97"/>
        <v>5.3181760703273948</v>
      </c>
      <c r="AS155" s="68">
        <f t="shared" si="97"/>
        <v>5.5092241118780958</v>
      </c>
      <c r="AT155" s="68">
        <f t="shared" si="97"/>
        <v>5.7510506439909532</v>
      </c>
      <c r="AU155" s="68">
        <f t="shared" si="96"/>
        <v>6.0151376193852979</v>
      </c>
    </row>
    <row r="156" spans="1:47" s="68" customFormat="1" ht="12.95" customHeight="1" x14ac:dyDescent="0.2">
      <c r="A156" s="51" t="s">
        <v>98</v>
      </c>
      <c r="B156" s="98"/>
      <c r="C156" s="69">
        <v>43988.389000000003</v>
      </c>
      <c r="D156" s="69"/>
      <c r="E156" s="68">
        <f t="shared" si="78"/>
        <v>33680.017194656095</v>
      </c>
      <c r="F156" s="68">
        <f t="shared" si="79"/>
        <v>33680</v>
      </c>
      <c r="G156" s="69">
        <f t="shared" si="80"/>
        <v>5.5760000032023527E-3</v>
      </c>
      <c r="I156" s="68">
        <f t="shared" si="76"/>
        <v>5.5760000032023527E-3</v>
      </c>
      <c r="Q156" s="82">
        <f t="shared" si="81"/>
        <v>28969.889000000003</v>
      </c>
      <c r="R156" s="68">
        <f t="shared" si="82"/>
        <v>3.1091776035712637E-5</v>
      </c>
      <c r="S156" s="74">
        <v>0.1</v>
      </c>
      <c r="Z156" s="68">
        <f t="shared" si="83"/>
        <v>33680</v>
      </c>
      <c r="AA156" s="68">
        <f t="shared" si="84"/>
        <v>3.6135049628674004E-3</v>
      </c>
      <c r="AB156" s="68">
        <f t="shared" si="85"/>
        <v>-2.142214540049488E-2</v>
      </c>
      <c r="AC156" s="68">
        <f t="shared" si="86"/>
        <v>5.5760000032023527E-3</v>
      </c>
      <c r="AD156" s="68">
        <f t="shared" si="87"/>
        <v>1.9624950403349523E-3</v>
      </c>
      <c r="AE156" s="68">
        <f t="shared" si="88"/>
        <v>3.8513867833392859E-7</v>
      </c>
      <c r="AF156" s="68">
        <f t="shared" si="89"/>
        <v>5.5760000032023527E-3</v>
      </c>
      <c r="AG156" s="74"/>
      <c r="AH156" s="68">
        <f t="shared" si="90"/>
        <v>2.6998145403697233E-2</v>
      </c>
      <c r="AI156" s="68">
        <f t="shared" si="91"/>
        <v>9.1550008547494066E-3</v>
      </c>
      <c r="AJ156" s="68">
        <f t="shared" si="92"/>
        <v>-0.20463866545187828</v>
      </c>
      <c r="AK156" s="68">
        <f t="shared" si="93"/>
        <v>-0.11170248918417466</v>
      </c>
      <c r="AL156" s="68">
        <f t="shared" si="94"/>
        <v>-3.029332054622448</v>
      </c>
      <c r="AM156" s="68">
        <f t="shared" si="95"/>
        <v>-17.796975698164182</v>
      </c>
      <c r="AN156" s="68">
        <f t="shared" si="97"/>
        <v>5.0947796216035375</v>
      </c>
      <c r="AO156" s="68">
        <f t="shared" si="97"/>
        <v>5.1057364085029757</v>
      </c>
      <c r="AP156" s="68">
        <f t="shared" si="97"/>
        <v>5.1334817433419673</v>
      </c>
      <c r="AQ156" s="68">
        <f t="shared" si="97"/>
        <v>5.197083384858737</v>
      </c>
      <c r="AR156" s="68">
        <f t="shared" si="97"/>
        <v>5.3199686736594902</v>
      </c>
      <c r="AS156" s="68">
        <f t="shared" si="97"/>
        <v>5.5108748320377403</v>
      </c>
      <c r="AT156" s="68">
        <f t="shared" si="97"/>
        <v>5.7522561305041719</v>
      </c>
      <c r="AU156" s="68">
        <f t="shared" si="96"/>
        <v>6.0157521633715039</v>
      </c>
    </row>
    <row r="157" spans="1:47" s="68" customFormat="1" ht="12.95" customHeight="1" x14ac:dyDescent="0.2">
      <c r="A157" s="51" t="s">
        <v>98</v>
      </c>
      <c r="B157" s="98" t="s">
        <v>198</v>
      </c>
      <c r="C157" s="69">
        <v>43992.44</v>
      </c>
      <c r="D157" s="69"/>
      <c r="E157" s="68">
        <f t="shared" si="78"/>
        <v>33692.509223317138</v>
      </c>
      <c r="F157" s="68">
        <f t="shared" si="79"/>
        <v>33692.5</v>
      </c>
      <c r="G157" s="69">
        <f t="shared" si="80"/>
        <v>2.9910000012023374E-3</v>
      </c>
      <c r="I157" s="68">
        <f t="shared" si="76"/>
        <v>2.9910000012023374E-3</v>
      </c>
      <c r="Q157" s="82">
        <f t="shared" si="81"/>
        <v>28973.940000000002</v>
      </c>
      <c r="R157" s="68">
        <f t="shared" si="82"/>
        <v>8.9460810071923824E-6</v>
      </c>
      <c r="S157" s="74">
        <v>0.1</v>
      </c>
      <c r="Z157" s="68">
        <f t="shared" si="83"/>
        <v>33692.5</v>
      </c>
      <c r="AA157" s="68">
        <f t="shared" si="84"/>
        <v>3.6241825958188423E-3</v>
      </c>
      <c r="AB157" s="68">
        <f t="shared" si="85"/>
        <v>-2.4041512716563788E-2</v>
      </c>
      <c r="AC157" s="68">
        <f t="shared" si="86"/>
        <v>2.9910000012023374E-3</v>
      </c>
      <c r="AD157" s="68">
        <f t="shared" si="87"/>
        <v>-6.3318259461650483E-4</v>
      </c>
      <c r="AE157" s="68">
        <f t="shared" si="88"/>
        <v>4.009201981252891E-8</v>
      </c>
      <c r="AF157" s="68">
        <f t="shared" si="89"/>
        <v>2.9910000012023374E-3</v>
      </c>
      <c r="AG157" s="74"/>
      <c r="AH157" s="68">
        <f t="shared" si="90"/>
        <v>2.7032512717766126E-2</v>
      </c>
      <c r="AI157" s="68">
        <f t="shared" si="91"/>
        <v>9.1669800216495068E-3</v>
      </c>
      <c r="AJ157" s="68">
        <f t="shared" si="92"/>
        <v>-0.20453374193291798</v>
      </c>
      <c r="AK157" s="68">
        <f t="shared" si="93"/>
        <v>-0.11180869796967582</v>
      </c>
      <c r="AL157" s="68">
        <f t="shared" si="94"/>
        <v>-3.0292248638635311</v>
      </c>
      <c r="AM157" s="68">
        <f t="shared" si="95"/>
        <v>-17.779962939980457</v>
      </c>
      <c r="AN157" s="68">
        <f t="shared" si="97"/>
        <v>5.095666780508072</v>
      </c>
      <c r="AO157" s="68">
        <f t="shared" si="97"/>
        <v>5.1067165683745834</v>
      </c>
      <c r="AP157" s="68">
        <f t="shared" si="97"/>
        <v>5.1346286100317897</v>
      </c>
      <c r="AQ157" s="68">
        <f t="shared" si="97"/>
        <v>5.1984478489314494</v>
      </c>
      <c r="AR157" s="68">
        <f t="shared" si="97"/>
        <v>5.3214644058426837</v>
      </c>
      <c r="AS157" s="68">
        <f t="shared" si="97"/>
        <v>5.5122510580998529</v>
      </c>
      <c r="AT157" s="68">
        <f t="shared" si="97"/>
        <v>5.7532607786249041</v>
      </c>
      <c r="AU157" s="68">
        <f t="shared" si="96"/>
        <v>6.0162642833600097</v>
      </c>
    </row>
    <row r="158" spans="1:47" s="68" customFormat="1" ht="12.95" customHeight="1" x14ac:dyDescent="0.2">
      <c r="A158" s="51" t="s">
        <v>98</v>
      </c>
      <c r="B158" s="98"/>
      <c r="C158" s="69">
        <v>44010.438000000002</v>
      </c>
      <c r="D158" s="69"/>
      <c r="E158" s="68">
        <f t="shared" si="78"/>
        <v>33748.009478029941</v>
      </c>
      <c r="F158" s="68">
        <f t="shared" si="79"/>
        <v>33748</v>
      </c>
      <c r="G158" s="69">
        <f t="shared" si="80"/>
        <v>3.0735999971511774E-3</v>
      </c>
      <c r="I158" s="68">
        <f t="shared" si="76"/>
        <v>3.0735999971511774E-3</v>
      </c>
      <c r="Q158" s="82">
        <f t="shared" si="81"/>
        <v>28991.938000000002</v>
      </c>
      <c r="R158" s="68">
        <f t="shared" si="82"/>
        <v>9.4470169424877175E-6</v>
      </c>
      <c r="S158" s="74">
        <v>0.1</v>
      </c>
      <c r="Z158" s="68">
        <f t="shared" si="83"/>
        <v>33748</v>
      </c>
      <c r="AA158" s="68">
        <f t="shared" si="84"/>
        <v>3.6721439653507743E-3</v>
      </c>
      <c r="AB158" s="68">
        <f t="shared" si="85"/>
        <v>-2.411209590573973E-2</v>
      </c>
      <c r="AC158" s="68">
        <f t="shared" si="86"/>
        <v>3.0735999971511774E-3</v>
      </c>
      <c r="AD158" s="68">
        <f t="shared" si="87"/>
        <v>-5.9854396819959688E-4</v>
      </c>
      <c r="AE158" s="68">
        <f t="shared" si="88"/>
        <v>3.5825488186812006E-8</v>
      </c>
      <c r="AF158" s="68">
        <f t="shared" si="89"/>
        <v>3.0735999971511774E-3</v>
      </c>
      <c r="AG158" s="74"/>
      <c r="AH158" s="68">
        <f t="shared" si="90"/>
        <v>2.7185695902890907E-2</v>
      </c>
      <c r="AI158" s="68">
        <f t="shared" si="91"/>
        <v>9.2207961917055714E-3</v>
      </c>
      <c r="AJ158" s="68">
        <f t="shared" si="92"/>
        <v>-0.20406357067163897</v>
      </c>
      <c r="AK158" s="68">
        <f t="shared" si="93"/>
        <v>-0.11228458363504111</v>
      </c>
      <c r="AL158" s="68">
        <f t="shared" si="94"/>
        <v>-3.0287445623691172</v>
      </c>
      <c r="AM158" s="68">
        <f t="shared" si="95"/>
        <v>-17.70412843636247</v>
      </c>
      <c r="AN158" s="68">
        <f t="shared" si="97"/>
        <v>5.0996277660481848</v>
      </c>
      <c r="AO158" s="68">
        <f t="shared" si="97"/>
        <v>5.1110977316048443</v>
      </c>
      <c r="AP158" s="68">
        <f t="shared" si="97"/>
        <v>5.1397565444601971</v>
      </c>
      <c r="AQ158" s="68">
        <f t="shared" si="97"/>
        <v>5.2045401138361775</v>
      </c>
      <c r="AR158" s="68">
        <f t="shared" si="97"/>
        <v>5.3281262503686282</v>
      </c>
      <c r="AS158" s="68">
        <f t="shared" si="97"/>
        <v>5.518368350332568</v>
      </c>
      <c r="AT158" s="68">
        <f t="shared" si="97"/>
        <v>5.7577222475144749</v>
      </c>
      <c r="AU158" s="68">
        <f t="shared" si="96"/>
        <v>6.0185380961089727</v>
      </c>
    </row>
    <row r="159" spans="1:47" s="68" customFormat="1" ht="12.95" customHeight="1" x14ac:dyDescent="0.2">
      <c r="A159" s="51" t="s">
        <v>98</v>
      </c>
      <c r="B159" s="98" t="s">
        <v>198</v>
      </c>
      <c r="C159" s="69">
        <v>44010.597000000002</v>
      </c>
      <c r="D159" s="69"/>
      <c r="E159" s="68">
        <f t="shared" si="78"/>
        <v>33748.499784758431</v>
      </c>
      <c r="F159" s="68">
        <f t="shared" si="79"/>
        <v>33748.5</v>
      </c>
      <c r="G159" s="69">
        <f t="shared" si="80"/>
        <v>-6.9800000346731395E-5</v>
      </c>
      <c r="I159" s="68">
        <f t="shared" si="76"/>
        <v>-6.9800000346731395E-5</v>
      </c>
      <c r="Q159" s="82">
        <f t="shared" si="81"/>
        <v>28992.097000000002</v>
      </c>
      <c r="R159" s="68">
        <f t="shared" si="82"/>
        <v>4.8720400484037028E-9</v>
      </c>
      <c r="S159" s="74">
        <v>0.1</v>
      </c>
      <c r="Z159" s="68">
        <f t="shared" si="83"/>
        <v>33748.5</v>
      </c>
      <c r="AA159" s="68">
        <f t="shared" si="84"/>
        <v>3.6725801956800121E-3</v>
      </c>
      <c r="AB159" s="68">
        <f t="shared" si="85"/>
        <v>-2.7256880371884371E-2</v>
      </c>
      <c r="AC159" s="68">
        <f t="shared" si="86"/>
        <v>-6.9800000346731395E-5</v>
      </c>
      <c r="AD159" s="68">
        <f t="shared" si="87"/>
        <v>-3.7423801960267435E-3</v>
      </c>
      <c r="AE159" s="68">
        <f t="shared" si="88"/>
        <v>1.4005409531613168E-6</v>
      </c>
      <c r="AF159" s="68">
        <f t="shared" si="89"/>
        <v>-6.9800000346731395E-5</v>
      </c>
      <c r="AG159" s="74"/>
      <c r="AH159" s="68">
        <f t="shared" si="90"/>
        <v>2.718708037153764E-2</v>
      </c>
      <c r="AI159" s="68">
        <f t="shared" si="91"/>
        <v>9.221285752608499E-3</v>
      </c>
      <c r="AJ159" s="68">
        <f t="shared" si="92"/>
        <v>-0.20405930249546189</v>
      </c>
      <c r="AK159" s="68">
        <f t="shared" si="93"/>
        <v>-0.11228890334925469</v>
      </c>
      <c r="AL159" s="68">
        <f t="shared" si="94"/>
        <v>-3.0287402024519285</v>
      </c>
      <c r="AM159" s="68">
        <f t="shared" si="95"/>
        <v>-17.703443004998796</v>
      </c>
      <c r="AN159" s="68">
        <f t="shared" si="97"/>
        <v>5.0996636156785442</v>
      </c>
      <c r="AO159" s="68">
        <f t="shared" si="97"/>
        <v>5.1111374207380216</v>
      </c>
      <c r="AP159" s="68">
        <f t="shared" si="97"/>
        <v>5.1398030097909064</v>
      </c>
      <c r="AQ159" s="68">
        <f t="shared" si="97"/>
        <v>5.2045952523224628</v>
      </c>
      <c r="AR159" s="68">
        <f t="shared" si="97"/>
        <v>5.328186421112914</v>
      </c>
      <c r="AS159" s="68">
        <f t="shared" si="97"/>
        <v>5.5184235117395968</v>
      </c>
      <c r="AT159" s="68">
        <f t="shared" si="97"/>
        <v>5.7577624470738193</v>
      </c>
      <c r="AU159" s="68">
        <f t="shared" si="96"/>
        <v>6.0185585809085129</v>
      </c>
    </row>
    <row r="160" spans="1:47" s="68" customFormat="1" ht="12.95" customHeight="1" x14ac:dyDescent="0.2">
      <c r="A160" s="51" t="s">
        <v>98</v>
      </c>
      <c r="B160" s="98"/>
      <c r="C160" s="69">
        <v>44022.44</v>
      </c>
      <c r="D160" s="69"/>
      <c r="E160" s="68">
        <f t="shared" si="78"/>
        <v>33785.019926805529</v>
      </c>
      <c r="F160" s="68">
        <f t="shared" si="79"/>
        <v>33785</v>
      </c>
      <c r="G160" s="69">
        <f t="shared" si="80"/>
        <v>6.4620000048307702E-3</v>
      </c>
      <c r="I160" s="68">
        <f t="shared" si="76"/>
        <v>6.4620000048307702E-3</v>
      </c>
      <c r="Q160" s="82">
        <f t="shared" si="81"/>
        <v>29003.940000000002</v>
      </c>
      <c r="R160" s="68">
        <f t="shared" si="82"/>
        <v>4.1757444062432875E-5</v>
      </c>
      <c r="S160" s="74">
        <v>0.1</v>
      </c>
      <c r="Z160" s="68">
        <f t="shared" si="83"/>
        <v>33785</v>
      </c>
      <c r="AA160" s="68">
        <f t="shared" si="84"/>
        <v>3.7046279724512812E-3</v>
      </c>
      <c r="AB160" s="68">
        <f t="shared" si="85"/>
        <v>-2.0826363722491206E-2</v>
      </c>
      <c r="AC160" s="68">
        <f t="shared" si="86"/>
        <v>6.4620000048307702E-3</v>
      </c>
      <c r="AD160" s="68">
        <f t="shared" si="87"/>
        <v>2.757372032379489E-3</v>
      </c>
      <c r="AE160" s="68">
        <f t="shared" si="88"/>
        <v>7.603100524948594E-7</v>
      </c>
      <c r="AF160" s="68">
        <f t="shared" si="89"/>
        <v>6.4620000048307702E-3</v>
      </c>
      <c r="AG160" s="74"/>
      <c r="AH160" s="68">
        <f t="shared" si="90"/>
        <v>2.7288363727321976E-2</v>
      </c>
      <c r="AI160" s="68">
        <f t="shared" si="91"/>
        <v>9.2572562776549461E-3</v>
      </c>
      <c r="AJ160" s="68">
        <f t="shared" si="92"/>
        <v>-0.20374613531717067</v>
      </c>
      <c r="AK160" s="68">
        <f t="shared" si="93"/>
        <v>-0.11260583547317644</v>
      </c>
      <c r="AL160" s="68">
        <f t="shared" si="94"/>
        <v>-3.0284203148020175</v>
      </c>
      <c r="AM160" s="68">
        <f t="shared" si="95"/>
        <v>-17.653296755529375</v>
      </c>
      <c r="AN160" s="68">
        <f t="shared" si="97"/>
        <v>5.1022887232572787</v>
      </c>
      <c r="AO160" s="68">
        <f t="shared" si="97"/>
        <v>5.114045441620874</v>
      </c>
      <c r="AP160" s="68">
        <f t="shared" si="97"/>
        <v>5.1432080075247582</v>
      </c>
      <c r="AQ160" s="68">
        <f t="shared" si="97"/>
        <v>5.2086326159098384</v>
      </c>
      <c r="AR160" s="68">
        <f t="shared" si="97"/>
        <v>5.3325863096457908</v>
      </c>
      <c r="AS160" s="68">
        <f t="shared" si="97"/>
        <v>5.5224527287736027</v>
      </c>
      <c r="AT160" s="68">
        <f t="shared" si="97"/>
        <v>5.7606973099592702</v>
      </c>
      <c r="AU160" s="68">
        <f t="shared" si="96"/>
        <v>6.0200539712749483</v>
      </c>
    </row>
    <row r="161" spans="1:47" s="68" customFormat="1" ht="12.95" customHeight="1" x14ac:dyDescent="0.2">
      <c r="A161" s="51" t="s">
        <v>99</v>
      </c>
      <c r="B161" s="98"/>
      <c r="C161" s="69">
        <v>44229.648000000001</v>
      </c>
      <c r="D161" s="69"/>
      <c r="E161" s="68">
        <f t="shared" si="78"/>
        <v>34423.985188419632</v>
      </c>
      <c r="F161" s="68">
        <f t="shared" si="79"/>
        <v>34424</v>
      </c>
      <c r="G161" s="69">
        <f t="shared" si="80"/>
        <v>-4.8032000049715862E-3</v>
      </c>
      <c r="I161" s="68">
        <f t="shared" si="76"/>
        <v>-4.8032000049715862E-3</v>
      </c>
      <c r="Q161" s="82">
        <f t="shared" si="81"/>
        <v>29211.148000000001</v>
      </c>
      <c r="R161" s="68">
        <f t="shared" si="82"/>
        <v>2.3070730287759045E-5</v>
      </c>
      <c r="S161" s="74">
        <v>0.1</v>
      </c>
      <c r="Z161" s="68">
        <f t="shared" si="83"/>
        <v>34424</v>
      </c>
      <c r="AA161" s="68">
        <f t="shared" si="84"/>
        <v>4.3380814120517058E-3</v>
      </c>
      <c r="AB161" s="68">
        <f t="shared" si="85"/>
        <v>-3.3941646794999794E-2</v>
      </c>
      <c r="AC161" s="68">
        <f t="shared" si="86"/>
        <v>-4.8032000049715862E-3</v>
      </c>
      <c r="AD161" s="68">
        <f t="shared" si="87"/>
        <v>-9.141281417023292E-3</v>
      </c>
      <c r="AE161" s="68">
        <f t="shared" si="88"/>
        <v>8.3563025945215366E-6</v>
      </c>
      <c r="AF161" s="68">
        <f t="shared" si="89"/>
        <v>-4.8032000049715862E-3</v>
      </c>
      <c r="AG161" s="74"/>
      <c r="AH161" s="68">
        <f t="shared" si="90"/>
        <v>2.9138446790028208E-2</v>
      </c>
      <c r="AI161" s="68">
        <f t="shared" si="91"/>
        <v>9.973428430990583E-3</v>
      </c>
      <c r="AJ161" s="68">
        <f t="shared" si="92"/>
        <v>-0.19768074443363684</v>
      </c>
      <c r="AK161" s="68">
        <f t="shared" si="93"/>
        <v>-0.11873771940038942</v>
      </c>
      <c r="AL161" s="68">
        <f t="shared" si="94"/>
        <v>-3.0222289180635182</v>
      </c>
      <c r="AM161" s="68">
        <f t="shared" si="95"/>
        <v>-16.735609104619968</v>
      </c>
      <c r="AN161" s="68">
        <f t="shared" ref="AN161:AT170" si="98">$AU161+$AB$7*SIN(AO161)</f>
        <v>5.151148800926614</v>
      </c>
      <c r="AO161" s="68">
        <f t="shared" si="98"/>
        <v>5.1687349862332406</v>
      </c>
      <c r="AP161" s="68">
        <f t="shared" si="98"/>
        <v>5.2072562730123781</v>
      </c>
      <c r="AQ161" s="68">
        <f t="shared" si="98"/>
        <v>5.2833180588578523</v>
      </c>
      <c r="AR161" s="68">
        <f t="shared" si="98"/>
        <v>5.4119609086819027</v>
      </c>
      <c r="AS161" s="68">
        <f t="shared" si="98"/>
        <v>5.5937472707903337</v>
      </c>
      <c r="AT161" s="68">
        <f t="shared" si="98"/>
        <v>5.8121685918482058</v>
      </c>
      <c r="AU161" s="68">
        <f t="shared" si="96"/>
        <v>6.0462335450873379</v>
      </c>
    </row>
    <row r="162" spans="1:47" s="68" customFormat="1" ht="12.95" customHeight="1" x14ac:dyDescent="0.2">
      <c r="A162" s="51" t="s">
        <v>99</v>
      </c>
      <c r="B162" s="98"/>
      <c r="C162" s="69">
        <v>44278.622000000003</v>
      </c>
      <c r="D162" s="69"/>
      <c r="E162" s="68">
        <f t="shared" si="78"/>
        <v>34575.005828174326</v>
      </c>
      <c r="F162" s="68">
        <f t="shared" si="79"/>
        <v>34575</v>
      </c>
      <c r="G162" s="69">
        <f t="shared" si="80"/>
        <v>1.8899999995483086E-3</v>
      </c>
      <c r="I162" s="68">
        <f t="shared" si="76"/>
        <v>1.8899999995483086E-3</v>
      </c>
      <c r="Q162" s="82">
        <f t="shared" si="81"/>
        <v>29260.122000000003</v>
      </c>
      <c r="R162" s="68">
        <f t="shared" si="82"/>
        <v>3.5720999982926061E-6</v>
      </c>
      <c r="S162" s="74">
        <v>0.1</v>
      </c>
      <c r="Z162" s="68">
        <f t="shared" si="83"/>
        <v>34575</v>
      </c>
      <c r="AA162" s="68">
        <f t="shared" si="84"/>
        <v>4.5105112679866138E-3</v>
      </c>
      <c r="AB162" s="68">
        <f t="shared" si="85"/>
        <v>-2.7709627098446307E-2</v>
      </c>
      <c r="AC162" s="68">
        <f t="shared" si="86"/>
        <v>1.8899999995483086E-3</v>
      </c>
      <c r="AD162" s="68">
        <f t="shared" si="87"/>
        <v>-2.6205112684383053E-3</v>
      </c>
      <c r="AE162" s="68">
        <f t="shared" si="88"/>
        <v>6.8670793080121365E-7</v>
      </c>
      <c r="AF162" s="68">
        <f t="shared" si="89"/>
        <v>1.8899999995483086E-3</v>
      </c>
      <c r="AG162" s="74"/>
      <c r="AH162" s="68">
        <f t="shared" si="90"/>
        <v>2.9599627097994616E-2</v>
      </c>
      <c r="AI162" s="68">
        <f t="shared" si="91"/>
        <v>1.0171463823333893E-2</v>
      </c>
      <c r="AJ162" s="68">
        <f t="shared" si="92"/>
        <v>-0.1960567592052348</v>
      </c>
      <c r="AK162" s="68">
        <f t="shared" si="93"/>
        <v>-0.12037743721915167</v>
      </c>
      <c r="AL162" s="68">
        <f t="shared" si="94"/>
        <v>-3.0205725166052053</v>
      </c>
      <c r="AM162" s="68">
        <f t="shared" si="95"/>
        <v>-16.50600036325169</v>
      </c>
      <c r="AN162" s="68">
        <f t="shared" si="98"/>
        <v>5.1636180641855418</v>
      </c>
      <c r="AO162" s="68">
        <f t="shared" si="98"/>
        <v>5.1828316882297258</v>
      </c>
      <c r="AP162" s="68">
        <f t="shared" si="98"/>
        <v>5.2237104914238426</v>
      </c>
      <c r="AQ162" s="68">
        <f t="shared" si="98"/>
        <v>5.3020993180816287</v>
      </c>
      <c r="AR162" s="68">
        <f t="shared" si="98"/>
        <v>5.4313556654371444</v>
      </c>
      <c r="AS162" s="68">
        <f t="shared" si="98"/>
        <v>5.610795758891534</v>
      </c>
      <c r="AT162" s="68">
        <f t="shared" si="98"/>
        <v>5.8243556810171162</v>
      </c>
      <c r="AU162" s="68">
        <f t="shared" si="96"/>
        <v>6.0524199545484816</v>
      </c>
    </row>
    <row r="163" spans="1:47" s="68" customFormat="1" ht="12.95" customHeight="1" x14ac:dyDescent="0.2">
      <c r="A163" s="51" t="s">
        <v>99</v>
      </c>
      <c r="B163" s="98"/>
      <c r="C163" s="69">
        <v>44288.673000000003</v>
      </c>
      <c r="D163" s="69"/>
      <c r="E163" s="68">
        <f t="shared" si="78"/>
        <v>34605.99999753305</v>
      </c>
      <c r="F163" s="68">
        <f t="shared" si="79"/>
        <v>34606</v>
      </c>
      <c r="G163" s="69">
        <f t="shared" si="80"/>
        <v>-7.9999881563708186E-7</v>
      </c>
      <c r="I163" s="68">
        <f t="shared" si="76"/>
        <v>-7.9999881563708186E-7</v>
      </c>
      <c r="Q163" s="82">
        <f t="shared" si="81"/>
        <v>29270.173000000003</v>
      </c>
      <c r="R163" s="68">
        <f t="shared" si="82"/>
        <v>6.3999810502073369E-13</v>
      </c>
      <c r="S163" s="74">
        <v>0.1</v>
      </c>
      <c r="Z163" s="68">
        <f t="shared" si="83"/>
        <v>34606</v>
      </c>
      <c r="AA163" s="68">
        <f t="shared" si="84"/>
        <v>4.5471229179525723E-3</v>
      </c>
      <c r="AB163" s="68">
        <f t="shared" si="85"/>
        <v>-2.9696377888526661E-2</v>
      </c>
      <c r="AC163" s="68">
        <f t="shared" si="86"/>
        <v>-7.9999881563708186E-7</v>
      </c>
      <c r="AD163" s="68">
        <f t="shared" si="87"/>
        <v>-4.5479229167682093E-3</v>
      </c>
      <c r="AE163" s="68">
        <f t="shared" si="88"/>
        <v>2.0683602856865458E-6</v>
      </c>
      <c r="AF163" s="68">
        <f t="shared" si="89"/>
        <v>-7.9999881563708186E-7</v>
      </c>
      <c r="AG163" s="74"/>
      <c r="AH163" s="68">
        <f t="shared" si="90"/>
        <v>2.9695577889711024E-2</v>
      </c>
      <c r="AI163" s="68">
        <f t="shared" si="91"/>
        <v>1.0213760420583418E-2</v>
      </c>
      <c r="AJ163" s="68">
        <f t="shared" si="92"/>
        <v>-0.19571269607588843</v>
      </c>
      <c r="AK163" s="68">
        <f t="shared" si="93"/>
        <v>-0.12072472141334735</v>
      </c>
      <c r="AL163" s="68">
        <f t="shared" si="94"/>
        <v>-3.0202216562308677</v>
      </c>
      <c r="AM163" s="68">
        <f t="shared" si="95"/>
        <v>-16.458167826839968</v>
      </c>
      <c r="AN163" s="68">
        <f t="shared" si="98"/>
        <v>5.1662280387440376</v>
      </c>
      <c r="AO163" s="68">
        <f t="shared" si="98"/>
        <v>5.1857876755382941</v>
      </c>
      <c r="AP163" s="68">
        <f t="shared" si="98"/>
        <v>5.2271552529803333</v>
      </c>
      <c r="AQ163" s="68">
        <f t="shared" si="98"/>
        <v>5.306009683020779</v>
      </c>
      <c r="AR163" s="68">
        <f t="shared" si="98"/>
        <v>5.435366981264476</v>
      </c>
      <c r="AS163" s="68">
        <f t="shared" si="98"/>
        <v>5.6143049211817644</v>
      </c>
      <c r="AT163" s="68">
        <f t="shared" si="98"/>
        <v>5.8268587536407255</v>
      </c>
      <c r="AU163" s="68">
        <f t="shared" si="96"/>
        <v>6.0536900121199739</v>
      </c>
    </row>
    <row r="164" spans="1:47" s="68" customFormat="1" ht="12.95" customHeight="1" x14ac:dyDescent="0.2">
      <c r="A164" s="51" t="s">
        <v>99</v>
      </c>
      <c r="B164" s="98" t="s">
        <v>198</v>
      </c>
      <c r="C164" s="69">
        <v>44290.451000000001</v>
      </c>
      <c r="D164" s="69"/>
      <c r="E164" s="68">
        <f t="shared" si="78"/>
        <v>34611.482798559788</v>
      </c>
      <c r="F164" s="68">
        <f t="shared" si="79"/>
        <v>34611.5</v>
      </c>
      <c r="G164" s="69">
        <f t="shared" si="80"/>
        <v>-5.5781999981263652E-3</v>
      </c>
      <c r="I164" s="68">
        <f t="shared" si="76"/>
        <v>-5.5781999981263652E-3</v>
      </c>
      <c r="Q164" s="82">
        <f t="shared" si="81"/>
        <v>29271.951000000001</v>
      </c>
      <c r="R164" s="68">
        <f t="shared" si="82"/>
        <v>3.1116315219096984E-5</v>
      </c>
      <c r="S164" s="74">
        <v>0.1</v>
      </c>
      <c r="Z164" s="68">
        <f t="shared" si="83"/>
        <v>34611.5</v>
      </c>
      <c r="AA164" s="68">
        <f t="shared" si="84"/>
        <v>4.5536628258716523E-3</v>
      </c>
      <c r="AB164" s="68">
        <f t="shared" si="85"/>
        <v>-3.529084781611324E-2</v>
      </c>
      <c r="AC164" s="68">
        <f t="shared" si="86"/>
        <v>-5.5781999981263652E-3</v>
      </c>
      <c r="AD164" s="68">
        <f t="shared" si="87"/>
        <v>-1.0131862823998018E-2</v>
      </c>
      <c r="AE164" s="68">
        <f t="shared" si="88"/>
        <v>1.026546442843131E-5</v>
      </c>
      <c r="AF164" s="68">
        <f t="shared" si="89"/>
        <v>-5.5781999981263652E-3</v>
      </c>
      <c r="AG164" s="74"/>
      <c r="AH164" s="68">
        <f t="shared" si="90"/>
        <v>2.9712647817986874E-2</v>
      </c>
      <c r="AI164" s="68">
        <f t="shared" si="91"/>
        <v>1.0221325724643293E-2</v>
      </c>
      <c r="AJ164" s="68">
        <f t="shared" si="92"/>
        <v>-0.19565125760543481</v>
      </c>
      <c r="AK164" s="68">
        <f t="shared" si="93"/>
        <v>-0.12078673093850083</v>
      </c>
      <c r="AL164" s="68">
        <f t="shared" si="94"/>
        <v>-3.0201590065802306</v>
      </c>
      <c r="AM164" s="68">
        <f t="shared" si="95"/>
        <v>-16.449655894544854</v>
      </c>
      <c r="AN164" s="68">
        <f t="shared" si="98"/>
        <v>5.166692937734533</v>
      </c>
      <c r="AO164" s="68">
        <f t="shared" si="98"/>
        <v>5.1863143854515599</v>
      </c>
      <c r="AP164" s="68">
        <f t="shared" si="98"/>
        <v>5.2277688301372356</v>
      </c>
      <c r="AQ164" s="68">
        <f t="shared" si="98"/>
        <v>5.3067054074708846</v>
      </c>
      <c r="AR164" s="68">
        <f t="shared" si="98"/>
        <v>5.4360797147578177</v>
      </c>
      <c r="AS164" s="68">
        <f t="shared" si="98"/>
        <v>5.6149278366965083</v>
      </c>
      <c r="AT164" s="68">
        <f t="shared" si="98"/>
        <v>5.8273028854442712</v>
      </c>
      <c r="AU164" s="68">
        <f t="shared" si="96"/>
        <v>6.0539153449149161</v>
      </c>
    </row>
    <row r="165" spans="1:47" s="68" customFormat="1" ht="12.95" customHeight="1" x14ac:dyDescent="0.2">
      <c r="A165" s="51" t="s">
        <v>100</v>
      </c>
      <c r="B165" s="98" t="s">
        <v>198</v>
      </c>
      <c r="C165" s="69">
        <v>44303.428999999996</v>
      </c>
      <c r="D165" s="69"/>
      <c r="E165" s="68">
        <f t="shared" si="78"/>
        <v>34651.502928888855</v>
      </c>
      <c r="F165" s="68">
        <f t="shared" si="79"/>
        <v>34651.5</v>
      </c>
      <c r="G165" s="69">
        <f t="shared" si="80"/>
        <v>9.4979999266797677E-4</v>
      </c>
      <c r="I165" s="68">
        <f t="shared" si="76"/>
        <v>9.4979999266797677E-4</v>
      </c>
      <c r="Q165" s="82">
        <f t="shared" si="81"/>
        <v>29284.928999999996</v>
      </c>
      <c r="R165" s="68">
        <f t="shared" si="82"/>
        <v>9.0212002607208867E-7</v>
      </c>
      <c r="S165" s="74">
        <v>0.1</v>
      </c>
      <c r="Z165" s="68">
        <f t="shared" si="83"/>
        <v>34651.5</v>
      </c>
      <c r="AA165" s="68">
        <f t="shared" si="84"/>
        <v>4.6016316886988949E-3</v>
      </c>
      <c r="AB165" s="68">
        <f t="shared" si="85"/>
        <v>-2.8887417766514194E-2</v>
      </c>
      <c r="AC165" s="68">
        <f t="shared" si="86"/>
        <v>9.4979999266797677E-4</v>
      </c>
      <c r="AD165" s="68">
        <f t="shared" si="87"/>
        <v>-3.6518316960309181E-3</v>
      </c>
      <c r="AE165" s="68">
        <f t="shared" si="88"/>
        <v>1.3335874736136053E-6</v>
      </c>
      <c r="AF165" s="68">
        <f t="shared" si="89"/>
        <v>9.4979999266797677E-4</v>
      </c>
      <c r="AG165" s="74"/>
      <c r="AH165" s="68">
        <f t="shared" si="90"/>
        <v>2.9837217759182171E-2</v>
      </c>
      <c r="AI165" s="68">
        <f t="shared" si="91"/>
        <v>1.0276910309547693E-2</v>
      </c>
      <c r="AJ165" s="68">
        <f t="shared" si="92"/>
        <v>-0.19520079064534801</v>
      </c>
      <c r="AK165" s="68">
        <f t="shared" si="93"/>
        <v>-0.12124134672081695</v>
      </c>
      <c r="AL165" s="68">
        <f t="shared" si="94"/>
        <v>-3.01969968314582</v>
      </c>
      <c r="AM165" s="68">
        <f t="shared" si="95"/>
        <v>-16.387516550401934</v>
      </c>
      <c r="AN165" s="68">
        <f t="shared" si="98"/>
        <v>5.1700909137139908</v>
      </c>
      <c r="AO165" s="68">
        <f t="shared" si="98"/>
        <v>5.1901657068809435</v>
      </c>
      <c r="AP165" s="68">
        <f t="shared" si="98"/>
        <v>5.2322531852015377</v>
      </c>
      <c r="AQ165" s="68">
        <f t="shared" si="98"/>
        <v>5.3117829245772317</v>
      </c>
      <c r="AR165" s="68">
        <f t="shared" si="98"/>
        <v>5.4412727164230006</v>
      </c>
      <c r="AS165" s="68">
        <f t="shared" si="98"/>
        <v>5.6194610410743282</v>
      </c>
      <c r="AT165" s="68">
        <f t="shared" si="98"/>
        <v>5.8305332803631966</v>
      </c>
      <c r="AU165" s="68">
        <f t="shared" si="96"/>
        <v>6.0555541288781338</v>
      </c>
    </row>
    <row r="166" spans="1:47" s="68" customFormat="1" ht="12.95" customHeight="1" x14ac:dyDescent="0.2">
      <c r="A166" s="51" t="s">
        <v>100</v>
      </c>
      <c r="B166" s="98" t="s">
        <v>198</v>
      </c>
      <c r="C166" s="69">
        <v>44304.396000000001</v>
      </c>
      <c r="D166" s="69"/>
      <c r="E166" s="68">
        <f t="shared" si="78"/>
        <v>34654.484857231313</v>
      </c>
      <c r="F166" s="68">
        <f t="shared" si="79"/>
        <v>34654.5</v>
      </c>
      <c r="G166" s="69">
        <f t="shared" si="80"/>
        <v>-4.9106000005849637E-3</v>
      </c>
      <c r="I166" s="68">
        <f t="shared" si="76"/>
        <v>-4.9106000005849637E-3</v>
      </c>
      <c r="Q166" s="82">
        <f t="shared" si="81"/>
        <v>29285.896000000001</v>
      </c>
      <c r="R166" s="68">
        <f t="shared" si="82"/>
        <v>2.4113992365745047E-5</v>
      </c>
      <c r="S166" s="74">
        <v>0.1</v>
      </c>
      <c r="Z166" s="68">
        <f t="shared" si="83"/>
        <v>34654.5</v>
      </c>
      <c r="AA166" s="68">
        <f t="shared" si="84"/>
        <v>4.6052583184704281E-3</v>
      </c>
      <c r="AB166" s="68">
        <f t="shared" si="85"/>
        <v>-3.4757190825067744E-2</v>
      </c>
      <c r="AC166" s="68">
        <f t="shared" si="86"/>
        <v>-4.9106000005849637E-3</v>
      </c>
      <c r="AD166" s="68">
        <f t="shared" si="87"/>
        <v>-9.5158583190553918E-3</v>
      </c>
      <c r="AE166" s="68">
        <f t="shared" si="88"/>
        <v>9.0551559548335713E-6</v>
      </c>
      <c r="AF166" s="68">
        <f t="shared" si="89"/>
        <v>-4.9106000005849637E-3</v>
      </c>
      <c r="AG166" s="74"/>
      <c r="AH166" s="68">
        <f t="shared" si="90"/>
        <v>2.9846590824482776E-2</v>
      </c>
      <c r="AI166" s="68">
        <f t="shared" si="91"/>
        <v>1.0281119625295765E-2</v>
      </c>
      <c r="AJ166" s="68">
        <f t="shared" si="92"/>
        <v>-0.19516674473672124</v>
      </c>
      <c r="AK166" s="68">
        <f t="shared" si="93"/>
        <v>-0.12127570346501566</v>
      </c>
      <c r="AL166" s="68">
        <f t="shared" si="94"/>
        <v>-3.0196649695803659</v>
      </c>
      <c r="AM166" s="68">
        <f t="shared" si="95"/>
        <v>-16.382839347848439</v>
      </c>
      <c r="AN166" s="68">
        <f t="shared" si="98"/>
        <v>5.1703469692251227</v>
      </c>
      <c r="AO166" s="68">
        <f t="shared" si="98"/>
        <v>5.1904560329327039</v>
      </c>
      <c r="AP166" s="68">
        <f t="shared" si="98"/>
        <v>5.2325910752201654</v>
      </c>
      <c r="AQ166" s="68">
        <f t="shared" si="98"/>
        <v>5.3121649941791347</v>
      </c>
      <c r="AR166" s="68">
        <f t="shared" si="98"/>
        <v>5.4416628629669548</v>
      </c>
      <c r="AS166" s="68">
        <f t="shared" si="98"/>
        <v>5.6198012371288257</v>
      </c>
      <c r="AT166" s="68">
        <f t="shared" si="98"/>
        <v>5.8307755843968554</v>
      </c>
      <c r="AU166" s="68">
        <f t="shared" si="96"/>
        <v>6.055677037675375</v>
      </c>
    </row>
    <row r="167" spans="1:47" s="68" customFormat="1" ht="12.95" customHeight="1" x14ac:dyDescent="0.2">
      <c r="A167" s="51" t="s">
        <v>92</v>
      </c>
      <c r="B167" s="98"/>
      <c r="C167" s="69">
        <v>44307.811000000002</v>
      </c>
      <c r="D167" s="69"/>
      <c r="E167" s="68">
        <f t="shared" si="78"/>
        <v>34665.015658978409</v>
      </c>
      <c r="F167" s="68">
        <f t="shared" si="79"/>
        <v>34665</v>
      </c>
      <c r="G167" s="69">
        <f t="shared" si="80"/>
        <v>5.0780000019585714E-3</v>
      </c>
      <c r="I167" s="68">
        <f t="shared" si="76"/>
        <v>5.0780000019585714E-3</v>
      </c>
      <c r="Q167" s="82">
        <f t="shared" si="81"/>
        <v>29289.311000000002</v>
      </c>
      <c r="R167" s="68">
        <f t="shared" si="82"/>
        <v>2.5786084019891251E-5</v>
      </c>
      <c r="S167" s="74">
        <v>0.1</v>
      </c>
      <c r="Z167" s="68">
        <f t="shared" si="83"/>
        <v>34665</v>
      </c>
      <c r="AA167" s="68">
        <f t="shared" si="84"/>
        <v>4.6179835879439461E-3</v>
      </c>
      <c r="AB167" s="68">
        <f t="shared" si="85"/>
        <v>-2.4801430104890925E-2</v>
      </c>
      <c r="AC167" s="68">
        <f t="shared" si="86"/>
        <v>5.0780000019585714E-3</v>
      </c>
      <c r="AD167" s="68">
        <f t="shared" si="87"/>
        <v>4.6001641401462526E-4</v>
      </c>
      <c r="AE167" s="68">
        <f t="shared" si="88"/>
        <v>2.1161510116287513E-8</v>
      </c>
      <c r="AF167" s="68">
        <f t="shared" si="89"/>
        <v>5.0780000019585714E-3</v>
      </c>
      <c r="AG167" s="74"/>
      <c r="AH167" s="68">
        <f t="shared" si="90"/>
        <v>2.9879430106849496E-2</v>
      </c>
      <c r="AI167" s="68">
        <f t="shared" si="91"/>
        <v>1.0295897295354628E-2</v>
      </c>
      <c r="AJ167" s="68">
        <f t="shared" si="92"/>
        <v>-0.19504729399305767</v>
      </c>
      <c r="AK167" s="68">
        <f t="shared" si="93"/>
        <v>-0.12139624174860285</v>
      </c>
      <c r="AL167" s="68">
        <f t="shared" si="94"/>
        <v>-3.0195431782457511</v>
      </c>
      <c r="AM167" s="68">
        <f t="shared" si="95"/>
        <v>-16.366450562028746</v>
      </c>
      <c r="AN167" s="68">
        <f t="shared" si="98"/>
        <v>5.1712445023586486</v>
      </c>
      <c r="AO167" s="68">
        <f t="shared" si="98"/>
        <v>5.1914738085596701</v>
      </c>
      <c r="AP167" s="68">
        <f t="shared" si="98"/>
        <v>5.2337754151741294</v>
      </c>
      <c r="AQ167" s="68">
        <f t="shared" si="98"/>
        <v>5.3135036189764353</v>
      </c>
      <c r="AR167" s="68">
        <f t="shared" si="98"/>
        <v>5.443029112558861</v>
      </c>
      <c r="AS167" s="68">
        <f t="shared" si="98"/>
        <v>5.6209921487570265</v>
      </c>
      <c r="AT167" s="68">
        <f t="shared" si="98"/>
        <v>5.8316236752580615</v>
      </c>
      <c r="AU167" s="68">
        <f t="shared" si="96"/>
        <v>6.0561072184657192</v>
      </c>
    </row>
    <row r="168" spans="1:47" s="68" customFormat="1" ht="12.95" customHeight="1" x14ac:dyDescent="0.2">
      <c r="A168" s="51" t="s">
        <v>100</v>
      </c>
      <c r="B168" s="98"/>
      <c r="C168" s="69">
        <v>44336.343999999997</v>
      </c>
      <c r="D168" s="69"/>
      <c r="E168" s="68">
        <f t="shared" si="78"/>
        <v>34753.002589066207</v>
      </c>
      <c r="F168" s="68">
        <f t="shared" si="79"/>
        <v>34753</v>
      </c>
      <c r="G168" s="69">
        <f t="shared" si="80"/>
        <v>8.3959999756189063E-4</v>
      </c>
      <c r="I168" s="68">
        <f t="shared" ref="I168:I196" si="99">G168</f>
        <v>8.3959999756189063E-4</v>
      </c>
      <c r="Q168" s="82">
        <f t="shared" si="81"/>
        <v>29317.843999999997</v>
      </c>
      <c r="R168" s="68">
        <f t="shared" si="82"/>
        <v>7.049281559059267E-7</v>
      </c>
      <c r="S168" s="74">
        <v>0.1</v>
      </c>
      <c r="Z168" s="68">
        <f t="shared" si="83"/>
        <v>34753</v>
      </c>
      <c r="AA168" s="68">
        <f t="shared" si="84"/>
        <v>4.7266218953353201E-3</v>
      </c>
      <c r="AB168" s="68">
        <f t="shared" si="85"/>
        <v>-2.9317134025104639E-2</v>
      </c>
      <c r="AC168" s="68">
        <f t="shared" si="86"/>
        <v>8.3959999756189063E-4</v>
      </c>
      <c r="AD168" s="68">
        <f t="shared" si="87"/>
        <v>-3.8870218977734294E-3</v>
      </c>
      <c r="AE168" s="68">
        <f t="shared" si="88"/>
        <v>1.5108939233770155E-6</v>
      </c>
      <c r="AF168" s="68">
        <f t="shared" si="89"/>
        <v>8.3959999756189063E-4</v>
      </c>
      <c r="AG168" s="74"/>
      <c r="AH168" s="68">
        <f t="shared" si="90"/>
        <v>3.0156734022666529E-2</v>
      </c>
      <c r="AI168" s="68">
        <f t="shared" si="91"/>
        <v>1.0422575084489405E-2</v>
      </c>
      <c r="AJ168" s="68">
        <f t="shared" si="92"/>
        <v>-0.19402804062278295</v>
      </c>
      <c r="AK168" s="68">
        <f t="shared" si="93"/>
        <v>-0.1224245829834822</v>
      </c>
      <c r="AL168" s="68">
        <f t="shared" si="94"/>
        <v>-3.0185040727642916</v>
      </c>
      <c r="AM168" s="68">
        <f t="shared" si="95"/>
        <v>-16.22794101306858</v>
      </c>
      <c r="AN168" s="68">
        <f t="shared" si="98"/>
        <v>5.1788499965519685</v>
      </c>
      <c r="AO168" s="68">
        <f t="shared" si="98"/>
        <v>5.2001050326339051</v>
      </c>
      <c r="AP168" s="68">
        <f t="shared" si="98"/>
        <v>5.2438075947934806</v>
      </c>
      <c r="AQ168" s="68">
        <f t="shared" si="98"/>
        <v>5.324807167571012</v>
      </c>
      <c r="AR168" s="68">
        <f t="shared" si="98"/>
        <v>5.4545245047194895</v>
      </c>
      <c r="AS168" s="68">
        <f t="shared" si="98"/>
        <v>5.6309868354954471</v>
      </c>
      <c r="AT168" s="68">
        <f t="shared" si="98"/>
        <v>5.8387331099389419</v>
      </c>
      <c r="AU168" s="68">
        <f t="shared" si="96"/>
        <v>6.059712543184796</v>
      </c>
    </row>
    <row r="169" spans="1:47" s="68" customFormat="1" ht="12.95" customHeight="1" x14ac:dyDescent="0.2">
      <c r="A169" s="51" t="s">
        <v>100</v>
      </c>
      <c r="B169" s="98" t="s">
        <v>198</v>
      </c>
      <c r="C169" s="69">
        <v>44341.373</v>
      </c>
      <c r="D169" s="69"/>
      <c r="E169" s="68">
        <f t="shared" si="78"/>
        <v>34768.510466660984</v>
      </c>
      <c r="F169" s="68">
        <f t="shared" si="79"/>
        <v>34768.5</v>
      </c>
      <c r="G169" s="69">
        <f t="shared" si="80"/>
        <v>3.3941999936359935E-3</v>
      </c>
      <c r="I169" s="68">
        <f t="shared" si="99"/>
        <v>3.3941999936359935E-3</v>
      </c>
      <c r="Q169" s="82">
        <f t="shared" si="81"/>
        <v>29322.873</v>
      </c>
      <c r="R169" s="68">
        <f t="shared" si="82"/>
        <v>1.1520593596798578E-5</v>
      </c>
      <c r="S169" s="74">
        <v>0.1</v>
      </c>
      <c r="Z169" s="68">
        <f t="shared" si="83"/>
        <v>34768.5</v>
      </c>
      <c r="AA169" s="68">
        <f t="shared" si="84"/>
        <v>4.7461308250839121E-3</v>
      </c>
      <c r="AB169" s="68">
        <f t="shared" si="85"/>
        <v>-2.6811767952226437E-2</v>
      </c>
      <c r="AC169" s="68">
        <f t="shared" si="86"/>
        <v>3.3941999936359935E-3</v>
      </c>
      <c r="AD169" s="68">
        <f t="shared" si="87"/>
        <v>-1.3519308314479186E-3</v>
      </c>
      <c r="AE169" s="68">
        <f t="shared" si="88"/>
        <v>1.8277169730194607E-7</v>
      </c>
      <c r="AF169" s="68">
        <f t="shared" si="89"/>
        <v>3.3941999936359935E-3</v>
      </c>
      <c r="AG169" s="74"/>
      <c r="AH169" s="68">
        <f t="shared" si="90"/>
        <v>3.020596794586243E-2</v>
      </c>
      <c r="AI169" s="68">
        <f t="shared" si="91"/>
        <v>1.0445426033180438E-2</v>
      </c>
      <c r="AJ169" s="68">
        <f t="shared" si="92"/>
        <v>-0.19384506906269874</v>
      </c>
      <c r="AK169" s="68">
        <f t="shared" si="93"/>
        <v>-0.12260914958696507</v>
      </c>
      <c r="AL169" s="68">
        <f t="shared" si="94"/>
        <v>-3.0183175600879748</v>
      </c>
      <c r="AM169" s="68">
        <f t="shared" si="95"/>
        <v>-16.203326317402205</v>
      </c>
      <c r="AN169" s="68">
        <f t="shared" si="98"/>
        <v>5.1802053238462857</v>
      </c>
      <c r="AO169" s="68">
        <f t="shared" si="98"/>
        <v>5.2016443348382673</v>
      </c>
      <c r="AP169" s="68">
        <f t="shared" si="98"/>
        <v>5.245594463870658</v>
      </c>
      <c r="AQ169" s="68">
        <f t="shared" si="98"/>
        <v>5.3268138182212299</v>
      </c>
      <c r="AR169" s="68">
        <f t="shared" si="98"/>
        <v>5.456557547635974</v>
      </c>
      <c r="AS169" s="68">
        <f t="shared" si="98"/>
        <v>5.6327497861711766</v>
      </c>
      <c r="AT169" s="68">
        <f t="shared" si="98"/>
        <v>5.8399856387278213</v>
      </c>
      <c r="AU169" s="68">
        <f t="shared" si="96"/>
        <v>6.0603475719705431</v>
      </c>
    </row>
    <row r="170" spans="1:47" s="68" customFormat="1" ht="12.95" customHeight="1" x14ac:dyDescent="0.2">
      <c r="A170" s="51" t="s">
        <v>100</v>
      </c>
      <c r="B170" s="98" t="s">
        <v>198</v>
      </c>
      <c r="C170" s="69">
        <v>44342.336000000003</v>
      </c>
      <c r="D170" s="69"/>
      <c r="E170" s="68">
        <f t="shared" si="78"/>
        <v>34771.480060242975</v>
      </c>
      <c r="F170" s="68">
        <f t="shared" si="79"/>
        <v>34771.5</v>
      </c>
      <c r="G170" s="69">
        <f t="shared" si="80"/>
        <v>-6.4662000004318543E-3</v>
      </c>
      <c r="I170" s="68">
        <f t="shared" si="99"/>
        <v>-6.4662000004318543E-3</v>
      </c>
      <c r="Q170" s="82">
        <f t="shared" si="81"/>
        <v>29323.836000000003</v>
      </c>
      <c r="R170" s="68">
        <f t="shared" si="82"/>
        <v>4.1811742445584914E-5</v>
      </c>
      <c r="S170" s="74">
        <v>0.1</v>
      </c>
      <c r="Z170" s="68">
        <f t="shared" si="83"/>
        <v>34771.5</v>
      </c>
      <c r="AA170" s="68">
        <f t="shared" si="84"/>
        <v>4.7499198644323608E-3</v>
      </c>
      <c r="AB170" s="68">
        <f t="shared" si="85"/>
        <v>-3.6681710792996085E-2</v>
      </c>
      <c r="AC170" s="68">
        <f t="shared" si="86"/>
        <v>-6.4662000004318543E-3</v>
      </c>
      <c r="AD170" s="68">
        <f t="shared" si="87"/>
        <v>-1.1216119864864215E-2</v>
      </c>
      <c r="AE170" s="68">
        <f t="shared" si="88"/>
        <v>1.2580134482300165E-5</v>
      </c>
      <c r="AF170" s="68">
        <f t="shared" si="89"/>
        <v>-6.4662000004318543E-3</v>
      </c>
      <c r="AG170" s="74"/>
      <c r="AH170" s="68">
        <f t="shared" si="90"/>
        <v>3.0215510792564231E-2</v>
      </c>
      <c r="AI170" s="68">
        <f t="shared" si="91"/>
        <v>1.0449867928174927E-2</v>
      </c>
      <c r="AJ170" s="68">
        <f t="shared" si="92"/>
        <v>-0.19380953321119834</v>
      </c>
      <c r="AK170" s="68">
        <f t="shared" si="93"/>
        <v>-0.12264499393667118</v>
      </c>
      <c r="AL170" s="68">
        <f t="shared" si="94"/>
        <v>-3.0182813372953223</v>
      </c>
      <c r="AM170" s="68">
        <f t="shared" si="95"/>
        <v>-16.198554499400235</v>
      </c>
      <c r="AN170" s="68">
        <f t="shared" si="98"/>
        <v>5.1804681991845101</v>
      </c>
      <c r="AO170" s="68">
        <f t="shared" si="98"/>
        <v>5.2019429318341315</v>
      </c>
      <c r="AP170" s="68">
        <f t="shared" si="98"/>
        <v>5.2459410011581724</v>
      </c>
      <c r="AQ170" s="68">
        <f t="shared" si="98"/>
        <v>5.3272027456918503</v>
      </c>
      <c r="AR170" s="68">
        <f t="shared" si="98"/>
        <v>5.4569513255919402</v>
      </c>
      <c r="AS170" s="68">
        <f t="shared" si="98"/>
        <v>5.633091089223476</v>
      </c>
      <c r="AT170" s="68">
        <f t="shared" si="98"/>
        <v>5.8402280739265828</v>
      </c>
      <c r="AU170" s="68">
        <f t="shared" si="96"/>
        <v>6.0604704807677843</v>
      </c>
    </row>
    <row r="171" spans="1:47" s="68" customFormat="1" ht="12.95" customHeight="1" x14ac:dyDescent="0.2">
      <c r="A171" s="51" t="s">
        <v>100</v>
      </c>
      <c r="B171" s="98" t="s">
        <v>198</v>
      </c>
      <c r="C171" s="69">
        <v>44342.349000000002</v>
      </c>
      <c r="D171" s="69"/>
      <c r="E171" s="68">
        <f t="shared" si="78"/>
        <v>34771.520148214484</v>
      </c>
      <c r="F171" s="68">
        <f t="shared" si="79"/>
        <v>34771.5</v>
      </c>
      <c r="G171" s="69">
        <f t="shared" si="80"/>
        <v>6.5337999985786155E-3</v>
      </c>
      <c r="I171" s="68">
        <f t="shared" si="99"/>
        <v>6.5337999985786155E-3</v>
      </c>
      <c r="Q171" s="82">
        <f t="shared" si="81"/>
        <v>29323.849000000002</v>
      </c>
      <c r="R171" s="68">
        <f t="shared" si="82"/>
        <v>4.2690542421425917E-5</v>
      </c>
      <c r="S171" s="74">
        <v>0.1</v>
      </c>
      <c r="Z171" s="68">
        <f t="shared" si="83"/>
        <v>34771.5</v>
      </c>
      <c r="AA171" s="68">
        <f t="shared" si="84"/>
        <v>4.7499198644323608E-3</v>
      </c>
      <c r="AB171" s="68">
        <f t="shared" si="85"/>
        <v>-2.3681710793985615E-2</v>
      </c>
      <c r="AC171" s="68">
        <f t="shared" si="86"/>
        <v>6.5337999985786155E-3</v>
      </c>
      <c r="AD171" s="68">
        <f t="shared" si="87"/>
        <v>1.7838801341462547E-3</v>
      </c>
      <c r="AE171" s="68">
        <f t="shared" si="88"/>
        <v>3.1822283330016598E-7</v>
      </c>
      <c r="AF171" s="68">
        <f t="shared" si="89"/>
        <v>6.5337999985786155E-3</v>
      </c>
      <c r="AG171" s="74"/>
      <c r="AH171" s="68">
        <f t="shared" si="90"/>
        <v>3.0215510792564231E-2</v>
      </c>
      <c r="AI171" s="68">
        <f t="shared" si="91"/>
        <v>1.0449867928174927E-2</v>
      </c>
      <c r="AJ171" s="68">
        <f t="shared" si="92"/>
        <v>-0.19380953321119834</v>
      </c>
      <c r="AK171" s="68">
        <f t="shared" si="93"/>
        <v>-0.12264499393667118</v>
      </c>
      <c r="AL171" s="68">
        <f t="shared" si="94"/>
        <v>-3.0182813372953223</v>
      </c>
      <c r="AM171" s="68">
        <f t="shared" si="95"/>
        <v>-16.198554499400235</v>
      </c>
      <c r="AN171" s="68">
        <f t="shared" ref="AN171:AT180" si="100">$AU171+$AB$7*SIN(AO171)</f>
        <v>5.1804681991845101</v>
      </c>
      <c r="AO171" s="68">
        <f t="shared" si="100"/>
        <v>5.2019429318341315</v>
      </c>
      <c r="AP171" s="68">
        <f t="shared" si="100"/>
        <v>5.2459410011581724</v>
      </c>
      <c r="AQ171" s="68">
        <f t="shared" si="100"/>
        <v>5.3272027456918503</v>
      </c>
      <c r="AR171" s="68">
        <f t="shared" si="100"/>
        <v>5.4569513255919402</v>
      </c>
      <c r="AS171" s="68">
        <f t="shared" si="100"/>
        <v>5.633091089223476</v>
      </c>
      <c r="AT171" s="68">
        <f t="shared" si="100"/>
        <v>5.8402280739265828</v>
      </c>
      <c r="AU171" s="68">
        <f t="shared" si="96"/>
        <v>6.0604704807677843</v>
      </c>
    </row>
    <row r="172" spans="1:47" s="68" customFormat="1" ht="12.95" customHeight="1" x14ac:dyDescent="0.2">
      <c r="A172" s="51" t="s">
        <v>101</v>
      </c>
      <c r="B172" s="98"/>
      <c r="C172" s="69">
        <v>44371.366000000002</v>
      </c>
      <c r="D172" s="69"/>
      <c r="E172" s="68">
        <f t="shared" si="78"/>
        <v>34860.999584318575</v>
      </c>
      <c r="F172" s="68">
        <f t="shared" si="79"/>
        <v>34861</v>
      </c>
      <c r="G172" s="69">
        <f t="shared" si="80"/>
        <v>-1.3480000052368268E-4</v>
      </c>
      <c r="I172" s="68">
        <f t="shared" si="99"/>
        <v>-1.3480000052368268E-4</v>
      </c>
      <c r="Q172" s="82">
        <f t="shared" si="81"/>
        <v>29352.866000000002</v>
      </c>
      <c r="R172" s="68">
        <f t="shared" si="82"/>
        <v>1.8171040141184852E-8</v>
      </c>
      <c r="S172" s="74">
        <v>0.1</v>
      </c>
      <c r="Z172" s="68">
        <f t="shared" si="83"/>
        <v>34861</v>
      </c>
      <c r="AA172" s="68">
        <f t="shared" si="84"/>
        <v>4.8649445049692951E-3</v>
      </c>
      <c r="AB172" s="68">
        <f t="shared" si="85"/>
        <v>-3.0637077622929117E-2</v>
      </c>
      <c r="AC172" s="68">
        <f t="shared" si="86"/>
        <v>-1.3480000052368268E-4</v>
      </c>
      <c r="AD172" s="68">
        <f t="shared" si="87"/>
        <v>-4.9997445054929777E-3</v>
      </c>
      <c r="AE172" s="68">
        <f t="shared" si="88"/>
        <v>2.4997445120207223E-6</v>
      </c>
      <c r="AF172" s="68">
        <f t="shared" si="89"/>
        <v>-1.3480000052368268E-4</v>
      </c>
      <c r="AG172" s="74"/>
      <c r="AH172" s="68">
        <f t="shared" si="90"/>
        <v>3.0502277622405434E-2</v>
      </c>
      <c r="AI172" s="68">
        <f t="shared" si="91"/>
        <v>1.0585318178878644E-2</v>
      </c>
      <c r="AJ172" s="68">
        <f t="shared" si="92"/>
        <v>-0.19273073219569481</v>
      </c>
      <c r="AK172" s="68">
        <f t="shared" si="93"/>
        <v>-0.12373296172767291</v>
      </c>
      <c r="AL172" s="68">
        <f t="shared" si="94"/>
        <v>-3.01718180518262</v>
      </c>
      <c r="AM172" s="68">
        <f t="shared" si="95"/>
        <v>-16.055028024652803</v>
      </c>
      <c r="AN172" s="68">
        <f t="shared" si="100"/>
        <v>5.1883948196984297</v>
      </c>
      <c r="AO172" s="68">
        <f t="shared" si="100"/>
        <v>5.2109520557648663</v>
      </c>
      <c r="AP172" s="68">
        <f t="shared" si="100"/>
        <v>5.2563833424484177</v>
      </c>
      <c r="AQ172" s="68">
        <f t="shared" si="100"/>
        <v>5.3388869357179569</v>
      </c>
      <c r="AR172" s="68">
        <f t="shared" si="100"/>
        <v>5.4687415249991469</v>
      </c>
      <c r="AS172" s="68">
        <f t="shared" si="100"/>
        <v>5.6432861692720779</v>
      </c>
      <c r="AT172" s="68">
        <f t="shared" si="100"/>
        <v>5.8474622462780799</v>
      </c>
      <c r="AU172" s="68">
        <f t="shared" si="96"/>
        <v>6.0641372598854817</v>
      </c>
    </row>
    <row r="173" spans="1:47" s="68" customFormat="1" ht="12.95" customHeight="1" x14ac:dyDescent="0.2">
      <c r="A173" s="51" t="s">
        <v>101</v>
      </c>
      <c r="B173" s="98"/>
      <c r="C173" s="69">
        <v>44376.557000000001</v>
      </c>
      <c r="D173" s="69"/>
      <c r="E173" s="68">
        <f t="shared" si="78"/>
        <v>34877.007019712175</v>
      </c>
      <c r="F173" s="68">
        <f t="shared" si="79"/>
        <v>34877</v>
      </c>
      <c r="G173" s="69">
        <f t="shared" si="80"/>
        <v>2.2764000023016706E-3</v>
      </c>
      <c r="I173" s="68">
        <f t="shared" si="99"/>
        <v>2.2764000023016706E-3</v>
      </c>
      <c r="Q173" s="82">
        <f t="shared" si="81"/>
        <v>29358.057000000001</v>
      </c>
      <c r="R173" s="68">
        <f t="shared" si="82"/>
        <v>5.1819969704790458E-6</v>
      </c>
      <c r="S173" s="74">
        <v>0.1</v>
      </c>
      <c r="Z173" s="68">
        <f t="shared" si="83"/>
        <v>34877</v>
      </c>
      <c r="AA173" s="68">
        <f t="shared" si="84"/>
        <v>4.885918090143708E-3</v>
      </c>
      <c r="AB173" s="68">
        <f t="shared" si="85"/>
        <v>-2.8277571445549238E-2</v>
      </c>
      <c r="AC173" s="68">
        <f t="shared" si="86"/>
        <v>2.2764000023016706E-3</v>
      </c>
      <c r="AD173" s="68">
        <f t="shared" si="87"/>
        <v>-2.6095180878420374E-3</v>
      </c>
      <c r="AE173" s="68">
        <f t="shared" si="88"/>
        <v>6.8095846507747632E-7</v>
      </c>
      <c r="AF173" s="68">
        <f t="shared" si="89"/>
        <v>2.2764000023016706E-3</v>
      </c>
      <c r="AG173" s="74"/>
      <c r="AH173" s="68">
        <f t="shared" si="90"/>
        <v>3.0553971447850908E-2</v>
      </c>
      <c r="AI173" s="68">
        <f t="shared" si="91"/>
        <v>1.0610147814157256E-2</v>
      </c>
      <c r="AJ173" s="68">
        <f t="shared" si="92"/>
        <v>-0.19253397715233497</v>
      </c>
      <c r="AK173" s="68">
        <f t="shared" si="93"/>
        <v>-0.12393134717563878</v>
      </c>
      <c r="AL173" s="68">
        <f t="shared" si="94"/>
        <v>-3.0169812947796046</v>
      </c>
      <c r="AM173" s="68">
        <f t="shared" si="95"/>
        <v>-16.029127284967398</v>
      </c>
      <c r="AN173" s="68">
        <f t="shared" si="100"/>
        <v>5.1898293530976796</v>
      </c>
      <c r="AO173" s="68">
        <f t="shared" si="100"/>
        <v>5.2125835048069922</v>
      </c>
      <c r="AP173" s="68">
        <f t="shared" si="100"/>
        <v>5.2582714948366922</v>
      </c>
      <c r="AQ173" s="68">
        <f t="shared" si="100"/>
        <v>5.3409923062323159</v>
      </c>
      <c r="AR173" s="68">
        <f t="shared" si="100"/>
        <v>5.4708579050038466</v>
      </c>
      <c r="AS173" s="68">
        <f t="shared" si="100"/>
        <v>5.6451113627811038</v>
      </c>
      <c r="AT173" s="68">
        <f t="shared" si="100"/>
        <v>5.8487558144785101</v>
      </c>
      <c r="AU173" s="68">
        <f t="shared" si="96"/>
        <v>6.0647927734707689</v>
      </c>
    </row>
    <row r="174" spans="1:47" s="68" customFormat="1" ht="12.95" customHeight="1" x14ac:dyDescent="0.2">
      <c r="A174" s="51" t="s">
        <v>101</v>
      </c>
      <c r="B174" s="98"/>
      <c r="C174" s="69">
        <v>44402.502999999997</v>
      </c>
      <c r="D174" s="69"/>
      <c r="E174" s="68">
        <f t="shared" si="78"/>
        <v>34957.016443469161</v>
      </c>
      <c r="F174" s="68">
        <f t="shared" si="79"/>
        <v>34957</v>
      </c>
      <c r="G174" s="69">
        <f t="shared" si="80"/>
        <v>5.3323999964050017E-3</v>
      </c>
      <c r="I174" s="68">
        <f t="shared" si="99"/>
        <v>5.3323999964050017E-3</v>
      </c>
      <c r="Q174" s="82">
        <f t="shared" si="81"/>
        <v>29384.002999999997</v>
      </c>
      <c r="R174" s="68">
        <f t="shared" si="82"/>
        <v>2.8434489721660064E-5</v>
      </c>
      <c r="S174" s="74">
        <v>0.1</v>
      </c>
      <c r="Z174" s="68">
        <f t="shared" si="83"/>
        <v>34957</v>
      </c>
      <c r="AA174" s="68">
        <f t="shared" si="84"/>
        <v>4.9926988334471518E-3</v>
      </c>
      <c r="AB174" s="68">
        <f t="shared" si="85"/>
        <v>-2.5482034045122441E-2</v>
      </c>
      <c r="AC174" s="68">
        <f t="shared" si="86"/>
        <v>5.3323999964050017E-3</v>
      </c>
      <c r="AD174" s="68">
        <f t="shared" si="87"/>
        <v>3.3970116295784988E-4</v>
      </c>
      <c r="AE174" s="68">
        <f t="shared" si="88"/>
        <v>1.153968801149157E-8</v>
      </c>
      <c r="AF174" s="68">
        <f t="shared" si="89"/>
        <v>5.3323999964050017E-3</v>
      </c>
      <c r="AG174" s="74"/>
      <c r="AH174" s="68">
        <f t="shared" si="90"/>
        <v>3.0814434041527443E-2</v>
      </c>
      <c r="AI174" s="68">
        <f t="shared" si="91"/>
        <v>1.0737231946407522E-2</v>
      </c>
      <c r="AJ174" s="68">
        <f t="shared" si="92"/>
        <v>-0.19153170809302017</v>
      </c>
      <c r="AK174" s="68">
        <f t="shared" si="93"/>
        <v>-0.12494172307134499</v>
      </c>
      <c r="AL174" s="68">
        <f t="shared" si="94"/>
        <v>-3.015960018182033</v>
      </c>
      <c r="AM174" s="68">
        <f t="shared" si="95"/>
        <v>-15.898486154295073</v>
      </c>
      <c r="AN174" s="68">
        <f t="shared" si="100"/>
        <v>5.1970841260033742</v>
      </c>
      <c r="AO174" s="68">
        <f t="shared" si="100"/>
        <v>5.2208380249007513</v>
      </c>
      <c r="AP174" s="68">
        <f t="shared" si="100"/>
        <v>5.2678107298523091</v>
      </c>
      <c r="AQ174" s="68">
        <f t="shared" si="100"/>
        <v>5.3515947430324013</v>
      </c>
      <c r="AR174" s="68">
        <f t="shared" si="100"/>
        <v>5.4814788630576823</v>
      </c>
      <c r="AS174" s="68">
        <f t="shared" si="100"/>
        <v>5.6542490833067767</v>
      </c>
      <c r="AT174" s="68">
        <f t="shared" si="100"/>
        <v>5.8552250424557304</v>
      </c>
      <c r="AU174" s="68">
        <f t="shared" si="96"/>
        <v>6.0680703413972026</v>
      </c>
    </row>
    <row r="175" spans="1:47" s="68" customFormat="1" ht="12.95" customHeight="1" x14ac:dyDescent="0.2">
      <c r="A175" s="51" t="s">
        <v>102</v>
      </c>
      <c r="B175" s="98" t="s">
        <v>198</v>
      </c>
      <c r="C175" s="69">
        <v>44458.432000000001</v>
      </c>
      <c r="D175" s="69"/>
      <c r="E175" s="68">
        <f t="shared" si="78"/>
        <v>35129.484147982585</v>
      </c>
      <c r="F175" s="68">
        <f t="shared" si="79"/>
        <v>35129.5</v>
      </c>
      <c r="G175" s="69">
        <f t="shared" si="80"/>
        <v>-5.1405999984126538E-3</v>
      </c>
      <c r="I175" s="68">
        <f t="shared" si="99"/>
        <v>-5.1405999984126538E-3</v>
      </c>
      <c r="Q175" s="82">
        <f t="shared" si="81"/>
        <v>29439.932000000001</v>
      </c>
      <c r="R175" s="68">
        <f t="shared" si="82"/>
        <v>2.6425768343680175E-5</v>
      </c>
      <c r="S175" s="74">
        <v>0.1</v>
      </c>
      <c r="Z175" s="68">
        <f t="shared" si="83"/>
        <v>35129.5</v>
      </c>
      <c r="AA175" s="68">
        <f t="shared" si="84"/>
        <v>5.2341604196059002E-3</v>
      </c>
      <c r="AB175" s="68">
        <f t="shared" si="85"/>
        <v>-3.6528329507734124E-2</v>
      </c>
      <c r="AC175" s="68">
        <f t="shared" si="86"/>
        <v>-5.1405999984126538E-3</v>
      </c>
      <c r="AD175" s="68">
        <f t="shared" si="87"/>
        <v>-1.0374760418018554E-2</v>
      </c>
      <c r="AE175" s="68">
        <f t="shared" si="88"/>
        <v>1.0763565373128453E-5</v>
      </c>
      <c r="AF175" s="68">
        <f t="shared" si="89"/>
        <v>-5.1405999984126538E-3</v>
      </c>
      <c r="AG175" s="74"/>
      <c r="AH175" s="68">
        <f t="shared" si="90"/>
        <v>3.138772950932147E-2</v>
      </c>
      <c r="AI175" s="68">
        <f t="shared" si="91"/>
        <v>1.1029141280203492E-2</v>
      </c>
      <c r="AJ175" s="68">
        <f t="shared" si="92"/>
        <v>-0.18925891177692869</v>
      </c>
      <c r="AK175" s="68">
        <f t="shared" si="93"/>
        <v>-0.12723167461021936</v>
      </c>
      <c r="AL175" s="68">
        <f t="shared" si="94"/>
        <v>-3.0136448714925264</v>
      </c>
      <c r="AM175" s="68">
        <f t="shared" si="95"/>
        <v>-15.610046406244729</v>
      </c>
      <c r="AN175" s="68">
        <f t="shared" si="100"/>
        <v>5.2132147995022651</v>
      </c>
      <c r="AO175" s="68">
        <f t="shared" si="100"/>
        <v>5.2392075575339456</v>
      </c>
      <c r="AP175" s="68">
        <f t="shared" si="100"/>
        <v>5.2889483882445889</v>
      </c>
      <c r="AQ175" s="68">
        <f t="shared" si="100"/>
        <v>5.3748860113570354</v>
      </c>
      <c r="AR175" s="68">
        <f t="shared" si="100"/>
        <v>5.5045998636149269</v>
      </c>
      <c r="AS175" s="68">
        <f t="shared" si="100"/>
        <v>5.6740179648941576</v>
      </c>
      <c r="AT175" s="68">
        <f t="shared" si="100"/>
        <v>5.8691820507829426</v>
      </c>
      <c r="AU175" s="68">
        <f t="shared" si="96"/>
        <v>6.0751375972385748</v>
      </c>
    </row>
    <row r="176" spans="1:47" s="68" customFormat="1" ht="12.95" customHeight="1" x14ac:dyDescent="0.2">
      <c r="A176" s="51" t="s">
        <v>102</v>
      </c>
      <c r="B176" s="98" t="s">
        <v>198</v>
      </c>
      <c r="C176" s="69">
        <v>44458.436000000002</v>
      </c>
      <c r="D176" s="69"/>
      <c r="E176" s="68">
        <f t="shared" si="78"/>
        <v>35129.496482743052</v>
      </c>
      <c r="F176" s="68">
        <f t="shared" si="79"/>
        <v>35129.5</v>
      </c>
      <c r="G176" s="69">
        <f t="shared" si="80"/>
        <v>-1.1405999975977466E-3</v>
      </c>
      <c r="I176" s="68">
        <f t="shared" si="99"/>
        <v>-1.1405999975977466E-3</v>
      </c>
      <c r="Q176" s="82">
        <f t="shared" si="81"/>
        <v>29439.936000000002</v>
      </c>
      <c r="R176" s="68">
        <f t="shared" si="82"/>
        <v>1.3009683545199794E-6</v>
      </c>
      <c r="S176" s="74">
        <v>0.1</v>
      </c>
      <c r="Z176" s="68">
        <f t="shared" si="83"/>
        <v>35129.5</v>
      </c>
      <c r="AA176" s="68">
        <f t="shared" si="84"/>
        <v>5.2341604196059002E-3</v>
      </c>
      <c r="AB176" s="68">
        <f t="shared" si="85"/>
        <v>-3.2528329506919217E-2</v>
      </c>
      <c r="AC176" s="68">
        <f t="shared" si="86"/>
        <v>-1.1405999975977466E-3</v>
      </c>
      <c r="AD176" s="68">
        <f t="shared" si="87"/>
        <v>-6.3747604172036468E-3</v>
      </c>
      <c r="AE176" s="68">
        <f t="shared" si="88"/>
        <v>4.0637570376746413E-6</v>
      </c>
      <c r="AF176" s="68">
        <f t="shared" si="89"/>
        <v>-1.1405999975977466E-3</v>
      </c>
      <c r="AG176" s="74"/>
      <c r="AH176" s="68">
        <f t="shared" si="90"/>
        <v>3.138772950932147E-2</v>
      </c>
      <c r="AI176" s="68">
        <f t="shared" si="91"/>
        <v>1.1029141280203492E-2</v>
      </c>
      <c r="AJ176" s="68">
        <f t="shared" si="92"/>
        <v>-0.18925891177692869</v>
      </c>
      <c r="AK176" s="68">
        <f t="shared" si="93"/>
        <v>-0.12723167461021936</v>
      </c>
      <c r="AL176" s="68">
        <f t="shared" si="94"/>
        <v>-3.0136448714925264</v>
      </c>
      <c r="AM176" s="68">
        <f t="shared" si="95"/>
        <v>-15.610046406244729</v>
      </c>
      <c r="AN176" s="68">
        <f t="shared" si="100"/>
        <v>5.2132147995022651</v>
      </c>
      <c r="AO176" s="68">
        <f t="shared" si="100"/>
        <v>5.2392075575339456</v>
      </c>
      <c r="AP176" s="68">
        <f t="shared" si="100"/>
        <v>5.2889483882445889</v>
      </c>
      <c r="AQ176" s="68">
        <f t="shared" si="100"/>
        <v>5.3748860113570354</v>
      </c>
      <c r="AR176" s="68">
        <f t="shared" si="100"/>
        <v>5.5045998636149269</v>
      </c>
      <c r="AS176" s="68">
        <f t="shared" si="100"/>
        <v>5.6740179648941576</v>
      </c>
      <c r="AT176" s="68">
        <f t="shared" si="100"/>
        <v>5.8691820507829426</v>
      </c>
      <c r="AU176" s="68">
        <f t="shared" si="96"/>
        <v>6.0751375972385748</v>
      </c>
    </row>
    <row r="177" spans="1:47" s="68" customFormat="1" ht="12.95" customHeight="1" x14ac:dyDescent="0.2">
      <c r="A177" s="51" t="s">
        <v>103</v>
      </c>
      <c r="B177" s="98"/>
      <c r="C177" s="69">
        <v>44563.667999999998</v>
      </c>
      <c r="D177" s="69"/>
      <c r="E177" s="68">
        <f t="shared" si="78"/>
        <v>35453.999361059396</v>
      </c>
      <c r="F177" s="68">
        <f t="shared" si="79"/>
        <v>35454</v>
      </c>
      <c r="G177" s="69">
        <f t="shared" si="80"/>
        <v>-2.0720000611618161E-4</v>
      </c>
      <c r="I177" s="68">
        <f t="shared" si="99"/>
        <v>-2.0720000611618161E-4</v>
      </c>
      <c r="Q177" s="82">
        <f t="shared" si="81"/>
        <v>29545.167999999998</v>
      </c>
      <c r="R177" s="68">
        <f t="shared" si="82"/>
        <v>4.2931842534545697E-8</v>
      </c>
      <c r="S177" s="74">
        <v>0.1</v>
      </c>
      <c r="Z177" s="68">
        <f t="shared" si="83"/>
        <v>35454</v>
      </c>
      <c r="AA177" s="68">
        <f t="shared" si="84"/>
        <v>5.7327478818853597E-3</v>
      </c>
      <c r="AB177" s="68">
        <f t="shared" si="85"/>
        <v>-3.2719443002745881E-2</v>
      </c>
      <c r="AC177" s="68">
        <f t="shared" si="86"/>
        <v>-2.0720000611618161E-4</v>
      </c>
      <c r="AD177" s="68">
        <f t="shared" si="87"/>
        <v>-5.9399478880015413E-3</v>
      </c>
      <c r="AE177" s="68">
        <f t="shared" si="88"/>
        <v>3.5282980912173971E-6</v>
      </c>
      <c r="AF177" s="68">
        <f t="shared" si="89"/>
        <v>-2.0720000611618161E-4</v>
      </c>
      <c r="AG177" s="74"/>
      <c r="AH177" s="68">
        <f t="shared" si="90"/>
        <v>3.2512242996629699E-2</v>
      </c>
      <c r="AI177" s="68">
        <f t="shared" si="91"/>
        <v>1.1655913610200797E-2</v>
      </c>
      <c r="AJ177" s="68">
        <f t="shared" si="92"/>
        <v>-0.18450872845225011</v>
      </c>
      <c r="AK177" s="68">
        <f t="shared" si="93"/>
        <v>-0.1320122165536419</v>
      </c>
      <c r="AL177" s="68">
        <f t="shared" si="94"/>
        <v>-3.0088094934554541</v>
      </c>
      <c r="AM177" s="68">
        <f t="shared" si="95"/>
        <v>-15.040013905629555</v>
      </c>
      <c r="AN177" s="68">
        <f t="shared" si="100"/>
        <v>5.2455511732166826</v>
      </c>
      <c r="AO177" s="68">
        <f t="shared" si="100"/>
        <v>5.2760321190446575</v>
      </c>
      <c r="AP177" s="68">
        <f t="shared" si="100"/>
        <v>5.3308954042357373</v>
      </c>
      <c r="AQ177" s="68">
        <f t="shared" si="100"/>
        <v>5.4202972091817401</v>
      </c>
      <c r="AR177" s="68">
        <f t="shared" si="100"/>
        <v>5.5488905598071465</v>
      </c>
      <c r="AS177" s="68">
        <f t="shared" si="100"/>
        <v>5.7114416267424017</v>
      </c>
      <c r="AT177" s="68">
        <f t="shared" si="100"/>
        <v>5.8954650105440169</v>
      </c>
      <c r="AU177" s="68">
        <f t="shared" si="96"/>
        <v>6.0884322321401712</v>
      </c>
    </row>
    <row r="178" spans="1:47" s="68" customFormat="1" ht="12.95" customHeight="1" x14ac:dyDescent="0.2">
      <c r="A178" s="51" t="s">
        <v>104</v>
      </c>
      <c r="B178" s="98" t="s">
        <v>198</v>
      </c>
      <c r="C178" s="69">
        <v>44581.671000000002</v>
      </c>
      <c r="D178" s="69"/>
      <c r="E178" s="68">
        <f t="shared" si="78"/>
        <v>35509.515034222793</v>
      </c>
      <c r="F178" s="68">
        <f t="shared" si="79"/>
        <v>35509.5</v>
      </c>
      <c r="G178" s="69">
        <f t="shared" si="80"/>
        <v>4.8754000017652288E-3</v>
      </c>
      <c r="I178" s="68">
        <f t="shared" si="99"/>
        <v>4.8754000017652288E-3</v>
      </c>
      <c r="Q178" s="82">
        <f t="shared" si="81"/>
        <v>29563.171000000002</v>
      </c>
      <c r="R178" s="68">
        <f t="shared" si="82"/>
        <v>2.3769525177212393E-5</v>
      </c>
      <c r="S178" s="74">
        <v>0.1</v>
      </c>
      <c r="Z178" s="68">
        <f t="shared" si="83"/>
        <v>35509.5</v>
      </c>
      <c r="AA178" s="68">
        <f t="shared" si="84"/>
        <v>5.8241569612657862E-3</v>
      </c>
      <c r="AB178" s="68">
        <f t="shared" si="85"/>
        <v>-2.7835527147672949E-2</v>
      </c>
      <c r="AC178" s="68">
        <f t="shared" si="86"/>
        <v>4.8754000017652288E-3</v>
      </c>
      <c r="AD178" s="68">
        <f t="shared" si="87"/>
        <v>-9.4875695950055738E-4</v>
      </c>
      <c r="AE178" s="68">
        <f t="shared" si="88"/>
        <v>9.0013976820074238E-8</v>
      </c>
      <c r="AF178" s="68">
        <f t="shared" si="89"/>
        <v>4.8754000017652288E-3</v>
      </c>
      <c r="AG178" s="74"/>
      <c r="AH178" s="68">
        <f t="shared" si="90"/>
        <v>3.2710927149438178E-2</v>
      </c>
      <c r="AI178" s="68">
        <f t="shared" si="91"/>
        <v>1.1774947196141361E-2</v>
      </c>
      <c r="AJ178" s="68">
        <f t="shared" si="92"/>
        <v>-0.18362542020285949</v>
      </c>
      <c r="AK178" s="68">
        <f t="shared" si="93"/>
        <v>-0.13290035151158677</v>
      </c>
      <c r="AL178" s="68">
        <f t="shared" si="94"/>
        <v>-3.0079108303320017</v>
      </c>
      <c r="AM178" s="68">
        <f t="shared" si="95"/>
        <v>-14.938610142959073</v>
      </c>
      <c r="AN178" s="68">
        <f t="shared" si="100"/>
        <v>5.2513672652139238</v>
      </c>
      <c r="AO178" s="68">
        <f t="shared" si="100"/>
        <v>5.2826468312886181</v>
      </c>
      <c r="AP178" s="68">
        <f t="shared" si="100"/>
        <v>5.3383645374696194</v>
      </c>
      <c r="AQ178" s="68">
        <f t="shared" si="100"/>
        <v>5.4282729741576592</v>
      </c>
      <c r="AR178" s="68">
        <f t="shared" si="100"/>
        <v>5.5565676391360395</v>
      </c>
      <c r="AS178" s="68">
        <f t="shared" si="100"/>
        <v>5.7178720430602912</v>
      </c>
      <c r="AT178" s="68">
        <f t="shared" si="100"/>
        <v>5.8999637261733193</v>
      </c>
      <c r="AU178" s="68">
        <f t="shared" si="96"/>
        <v>6.090706044889135</v>
      </c>
    </row>
    <row r="179" spans="1:47" s="68" customFormat="1" ht="12.95" customHeight="1" x14ac:dyDescent="0.2">
      <c r="A179" s="51" t="s">
        <v>104</v>
      </c>
      <c r="B179" s="98" t="s">
        <v>198</v>
      </c>
      <c r="C179" s="69">
        <v>44618.635000000002</v>
      </c>
      <c r="D179" s="69"/>
      <c r="E179" s="68">
        <f t="shared" si="78"/>
        <v>35623.500555680963</v>
      </c>
      <c r="F179" s="68">
        <f t="shared" si="79"/>
        <v>35623.5</v>
      </c>
      <c r="G179" s="69">
        <f t="shared" si="80"/>
        <v>1.801999969757162E-4</v>
      </c>
      <c r="I179" s="68">
        <f t="shared" si="99"/>
        <v>1.801999969757162E-4</v>
      </c>
      <c r="Q179" s="82">
        <f t="shared" si="81"/>
        <v>29600.135000000002</v>
      </c>
      <c r="R179" s="68">
        <f t="shared" si="82"/>
        <v>3.2472038910048129E-8</v>
      </c>
      <c r="S179" s="74">
        <v>0.1</v>
      </c>
      <c r="Z179" s="68">
        <f t="shared" si="83"/>
        <v>35623.5</v>
      </c>
      <c r="AA179" s="68">
        <f t="shared" si="84"/>
        <v>6.0177815335574966E-3</v>
      </c>
      <c r="AB179" s="68">
        <f t="shared" si="85"/>
        <v>-3.2944903438416884E-2</v>
      </c>
      <c r="AC179" s="68">
        <f t="shared" si="86"/>
        <v>1.801999969757162E-4</v>
      </c>
      <c r="AD179" s="68">
        <f t="shared" si="87"/>
        <v>-5.8375815365817804E-3</v>
      </c>
      <c r="AE179" s="68">
        <f t="shared" si="88"/>
        <v>3.4077358196240507E-6</v>
      </c>
      <c r="AF179" s="68">
        <f t="shared" si="89"/>
        <v>1.801999969757162E-4</v>
      </c>
      <c r="AG179" s="74"/>
      <c r="AH179" s="68">
        <f t="shared" si="90"/>
        <v>3.31251034353926E-2</v>
      </c>
      <c r="AI179" s="68">
        <f t="shared" si="91"/>
        <v>1.2031929556347909E-2</v>
      </c>
      <c r="AJ179" s="68">
        <f t="shared" si="92"/>
        <v>-0.1817377858627324</v>
      </c>
      <c r="AK179" s="68">
        <f t="shared" si="93"/>
        <v>-0.1347974413886972</v>
      </c>
      <c r="AL179" s="68">
        <f t="shared" si="94"/>
        <v>-3.0059908871118357</v>
      </c>
      <c r="AM179" s="68">
        <f t="shared" si="95"/>
        <v>-14.726463175287391</v>
      </c>
      <c r="AN179" s="68">
        <f t="shared" si="100"/>
        <v>5.2635973732641181</v>
      </c>
      <c r="AO179" s="68">
        <f t="shared" si="100"/>
        <v>5.2965403375643856</v>
      </c>
      <c r="AP179" s="68">
        <f t="shared" si="100"/>
        <v>5.3539837639205992</v>
      </c>
      <c r="AQ179" s="68">
        <f t="shared" si="100"/>
        <v>5.4448468336905949</v>
      </c>
      <c r="AR179" s="68">
        <f t="shared" si="100"/>
        <v>5.5724282466267407</v>
      </c>
      <c r="AS179" s="68">
        <f t="shared" si="100"/>
        <v>5.7311068996696299</v>
      </c>
      <c r="AT179" s="68">
        <f t="shared" si="100"/>
        <v>5.9092074118157374</v>
      </c>
      <c r="AU179" s="68">
        <f t="shared" si="96"/>
        <v>6.0953765791843031</v>
      </c>
    </row>
    <row r="180" spans="1:47" s="68" customFormat="1" ht="12.95" customHeight="1" x14ac:dyDescent="0.2">
      <c r="A180" s="51" t="s">
        <v>104</v>
      </c>
      <c r="B180" s="98" t="s">
        <v>198</v>
      </c>
      <c r="C180" s="69">
        <v>44633.55</v>
      </c>
      <c r="D180" s="69"/>
      <c r="E180" s="68">
        <f t="shared" si="78"/>
        <v>35669.493793765272</v>
      </c>
      <c r="F180" s="68">
        <f t="shared" si="79"/>
        <v>35669.5</v>
      </c>
      <c r="G180" s="69">
        <f t="shared" si="80"/>
        <v>-2.0126000017626211E-3</v>
      </c>
      <c r="I180" s="68">
        <f t="shared" si="99"/>
        <v>-2.0126000017626211E-3</v>
      </c>
      <c r="Q180" s="82">
        <f t="shared" si="81"/>
        <v>29615.050000000003</v>
      </c>
      <c r="R180" s="68">
        <f t="shared" si="82"/>
        <v>4.0505587670949023E-6</v>
      </c>
      <c r="S180" s="74">
        <v>0.1</v>
      </c>
      <c r="Z180" s="68">
        <f t="shared" si="83"/>
        <v>35669.5</v>
      </c>
      <c r="AA180" s="68">
        <f t="shared" si="84"/>
        <v>6.0981801260922945E-3</v>
      </c>
      <c r="AB180" s="68">
        <f t="shared" si="85"/>
        <v>-3.530717386945912E-2</v>
      </c>
      <c r="AC180" s="68">
        <f t="shared" si="86"/>
        <v>-2.0126000017626211E-3</v>
      </c>
      <c r="AD180" s="68">
        <f t="shared" si="87"/>
        <v>-8.1107801278549156E-3</v>
      </c>
      <c r="AE180" s="68">
        <f t="shared" si="88"/>
        <v>6.5784754282406209E-6</v>
      </c>
      <c r="AF180" s="68">
        <f t="shared" si="89"/>
        <v>-2.0126000017626211E-3</v>
      </c>
      <c r="AG180" s="74"/>
      <c r="AH180" s="68">
        <f t="shared" si="90"/>
        <v>3.3294573867696499E-2</v>
      </c>
      <c r="AI180" s="68">
        <f t="shared" si="91"/>
        <v>1.2140691705090245E-2</v>
      </c>
      <c r="AJ180" s="68">
        <f t="shared" si="92"/>
        <v>-0.18094663966660338</v>
      </c>
      <c r="AK180" s="68">
        <f t="shared" si="93"/>
        <v>-0.13559220271164141</v>
      </c>
      <c r="AL180" s="68">
        <f t="shared" si="94"/>
        <v>-3.005186402581828</v>
      </c>
      <c r="AM180" s="68">
        <f t="shared" si="95"/>
        <v>-14.639343228358394</v>
      </c>
      <c r="AN180" s="68">
        <f t="shared" si="100"/>
        <v>5.2686441626821168</v>
      </c>
      <c r="AO180" s="68">
        <f t="shared" si="100"/>
        <v>5.3022660093353888</v>
      </c>
      <c r="AP180" s="68">
        <f t="shared" si="100"/>
        <v>5.3603929503667818</v>
      </c>
      <c r="AQ180" s="68">
        <f t="shared" si="100"/>
        <v>5.4516072581738682</v>
      </c>
      <c r="AR180" s="68">
        <f t="shared" si="100"/>
        <v>5.5788626465039117</v>
      </c>
      <c r="AS180" s="68">
        <f t="shared" si="100"/>
        <v>5.7364572093601494</v>
      </c>
      <c r="AT180" s="68">
        <f t="shared" si="100"/>
        <v>5.9129384756250056</v>
      </c>
      <c r="AU180" s="68">
        <f t="shared" si="96"/>
        <v>6.0972611807420023</v>
      </c>
    </row>
    <row r="181" spans="1:47" s="68" customFormat="1" ht="12.95" customHeight="1" x14ac:dyDescent="0.2">
      <c r="A181" s="51" t="s">
        <v>105</v>
      </c>
      <c r="B181" s="98"/>
      <c r="C181" s="69">
        <v>44651.548999999999</v>
      </c>
      <c r="D181" s="69"/>
      <c r="E181" s="68">
        <f t="shared" si="78"/>
        <v>35724.997132168181</v>
      </c>
      <c r="F181" s="68">
        <f t="shared" si="79"/>
        <v>35725</v>
      </c>
      <c r="G181" s="69">
        <f t="shared" si="80"/>
        <v>-9.3000000197207555E-4</v>
      </c>
      <c r="I181" s="68">
        <f t="shared" si="99"/>
        <v>-9.3000000197207555E-4</v>
      </c>
      <c r="Q181" s="82">
        <f t="shared" si="81"/>
        <v>29633.048999999999</v>
      </c>
      <c r="R181" s="68">
        <f t="shared" si="82"/>
        <v>8.6490000366806048E-7</v>
      </c>
      <c r="S181" s="74">
        <v>0.1</v>
      </c>
      <c r="Z181" s="68">
        <f t="shared" si="83"/>
        <v>35725</v>
      </c>
      <c r="AA181" s="68">
        <f t="shared" si="84"/>
        <v>6.1969440910660881E-3</v>
      </c>
      <c r="AB181" s="68">
        <f t="shared" si="85"/>
        <v>-3.4430864101407631E-2</v>
      </c>
      <c r="AC181" s="68">
        <f t="shared" si="86"/>
        <v>-9.3000000197207555E-4</v>
      </c>
      <c r="AD181" s="68">
        <f t="shared" si="87"/>
        <v>-7.1269440930381636E-3</v>
      </c>
      <c r="AE181" s="68">
        <f t="shared" si="88"/>
        <v>5.0793332105291574E-6</v>
      </c>
      <c r="AF181" s="68">
        <f t="shared" si="89"/>
        <v>-9.3000000197207555E-4</v>
      </c>
      <c r="AG181" s="74"/>
      <c r="AH181" s="68">
        <f t="shared" si="90"/>
        <v>3.3500864099435555E-2</v>
      </c>
      <c r="AI181" s="68">
        <f t="shared" si="91"/>
        <v>1.2276052744480292E-2</v>
      </c>
      <c r="AJ181" s="68">
        <f t="shared" si="92"/>
        <v>-0.17996827862536011</v>
      </c>
      <c r="AK181" s="68">
        <f t="shared" si="93"/>
        <v>-0.13657475037161101</v>
      </c>
      <c r="AL181" s="68">
        <f t="shared" si="94"/>
        <v>-3.0041917114432013</v>
      </c>
      <c r="AM181" s="68">
        <f t="shared" si="95"/>
        <v>-14.53303358157231</v>
      </c>
      <c r="AN181" s="68">
        <f t="shared" ref="AN181:AT190" si="101">$AU181+$AB$7*SIN(AO181)</f>
        <v>5.2748218258706885</v>
      </c>
      <c r="AO181" s="68">
        <f t="shared" si="101"/>
        <v>5.3092677537434012</v>
      </c>
      <c r="AP181" s="68">
        <f t="shared" si="101"/>
        <v>5.3682082411234218</v>
      </c>
      <c r="AQ181" s="68">
        <f t="shared" si="101"/>
        <v>5.4598194196492855</v>
      </c>
      <c r="AR181" s="68">
        <f t="shared" si="101"/>
        <v>5.5866520375025646</v>
      </c>
      <c r="AS181" s="68">
        <f t="shared" si="101"/>
        <v>5.7429199665142034</v>
      </c>
      <c r="AT181" s="68">
        <f t="shared" si="101"/>
        <v>5.9174409560471588</v>
      </c>
      <c r="AU181" s="68">
        <f t="shared" si="96"/>
        <v>6.0995349934909662</v>
      </c>
    </row>
    <row r="182" spans="1:47" s="68" customFormat="1" ht="12.95" customHeight="1" x14ac:dyDescent="0.2">
      <c r="A182" s="51" t="s">
        <v>105</v>
      </c>
      <c r="B182" s="98"/>
      <c r="C182" s="69">
        <v>44662.576999999997</v>
      </c>
      <c r="D182" s="69"/>
      <c r="E182" s="68">
        <f t="shared" si="78"/>
        <v>35759.004066770511</v>
      </c>
      <c r="F182" s="68">
        <f t="shared" si="79"/>
        <v>35759</v>
      </c>
      <c r="G182" s="69">
        <f t="shared" si="80"/>
        <v>1.3187999938963912E-3</v>
      </c>
      <c r="I182" s="68">
        <f t="shared" si="99"/>
        <v>1.3187999938963912E-3</v>
      </c>
      <c r="Q182" s="82">
        <f t="shared" si="81"/>
        <v>29644.076999999997</v>
      </c>
      <c r="R182" s="68">
        <f t="shared" si="82"/>
        <v>1.7392334239011215E-6</v>
      </c>
      <c r="S182" s="74">
        <v>0.1</v>
      </c>
      <c r="Z182" s="68">
        <f t="shared" si="83"/>
        <v>35759</v>
      </c>
      <c r="AA182" s="68">
        <f t="shared" si="84"/>
        <v>6.2584069192086894E-3</v>
      </c>
      <c r="AB182" s="68">
        <f t="shared" si="85"/>
        <v>-3.2309430835962369E-2</v>
      </c>
      <c r="AC182" s="68">
        <f t="shared" si="86"/>
        <v>1.3187999938963912E-3</v>
      </c>
      <c r="AD182" s="68">
        <f t="shared" si="87"/>
        <v>-4.9396069253122982E-3</v>
      </c>
      <c r="AE182" s="68">
        <f t="shared" si="88"/>
        <v>2.4399716576593219E-6</v>
      </c>
      <c r="AF182" s="68">
        <f t="shared" si="89"/>
        <v>1.3187999938963912E-3</v>
      </c>
      <c r="AG182" s="74"/>
      <c r="AH182" s="68">
        <f t="shared" si="90"/>
        <v>3.362823082985876E-2</v>
      </c>
      <c r="AI182" s="68">
        <f t="shared" si="91"/>
        <v>1.2361305520333432E-2</v>
      </c>
      <c r="AJ182" s="68">
        <f t="shared" si="92"/>
        <v>-0.17935559488633029</v>
      </c>
      <c r="AK182" s="68">
        <f t="shared" si="93"/>
        <v>-0.1371898960841953</v>
      </c>
      <c r="AL182" s="68">
        <f t="shared" si="94"/>
        <v>-3.003568893455554</v>
      </c>
      <c r="AM182" s="68">
        <f t="shared" si="95"/>
        <v>-14.467247497232242</v>
      </c>
      <c r="AN182" s="68">
        <f t="shared" si="101"/>
        <v>5.2786552445606691</v>
      </c>
      <c r="AO182" s="68">
        <f t="shared" si="101"/>
        <v>5.3136083891612653</v>
      </c>
      <c r="AP182" s="68">
        <f t="shared" si="101"/>
        <v>5.3730407980432169</v>
      </c>
      <c r="AQ182" s="68">
        <f t="shared" si="101"/>
        <v>5.4648802654433029</v>
      </c>
      <c r="AR182" s="68">
        <f t="shared" si="101"/>
        <v>5.5914379502763456</v>
      </c>
      <c r="AS182" s="68">
        <f t="shared" si="101"/>
        <v>5.7468831436439203</v>
      </c>
      <c r="AT182" s="68">
        <f t="shared" si="101"/>
        <v>5.9201996981176306</v>
      </c>
      <c r="AU182" s="68">
        <f t="shared" si="96"/>
        <v>6.1009279598596997</v>
      </c>
    </row>
    <row r="183" spans="1:47" s="68" customFormat="1" ht="12.95" customHeight="1" x14ac:dyDescent="0.2">
      <c r="A183" s="51" t="s">
        <v>105</v>
      </c>
      <c r="B183" s="98" t="s">
        <v>198</v>
      </c>
      <c r="C183" s="69">
        <v>44672.470999999998</v>
      </c>
      <c r="D183" s="69"/>
      <c r="E183" s="68">
        <f t="shared" si="78"/>
        <v>35789.514096780986</v>
      </c>
      <c r="F183" s="68">
        <f t="shared" si="79"/>
        <v>35789.5</v>
      </c>
      <c r="G183" s="69">
        <f t="shared" si="80"/>
        <v>4.571399993437808E-3</v>
      </c>
      <c r="I183" s="68">
        <f t="shared" si="99"/>
        <v>4.571399993437808E-3</v>
      </c>
      <c r="Q183" s="82">
        <f t="shared" si="81"/>
        <v>29653.970999999998</v>
      </c>
      <c r="R183" s="68">
        <f t="shared" si="82"/>
        <v>2.0897697900003193E-5</v>
      </c>
      <c r="S183" s="74">
        <v>0.1</v>
      </c>
      <c r="Z183" s="68">
        <f t="shared" si="83"/>
        <v>35789.5</v>
      </c>
      <c r="AA183" s="68">
        <f t="shared" si="84"/>
        <v>6.3141663338409232E-3</v>
      </c>
      <c r="AB183" s="68">
        <f t="shared" si="85"/>
        <v>-2.9171730586533953E-2</v>
      </c>
      <c r="AC183" s="68">
        <f t="shared" si="86"/>
        <v>4.571399993437808E-3</v>
      </c>
      <c r="AD183" s="68">
        <f t="shared" si="87"/>
        <v>-1.7427663404031152E-3</v>
      </c>
      <c r="AE183" s="68">
        <f t="shared" si="88"/>
        <v>3.0372345172420671E-7</v>
      </c>
      <c r="AF183" s="68">
        <f t="shared" si="89"/>
        <v>4.571399993437808E-3</v>
      </c>
      <c r="AG183" s="74"/>
      <c r="AH183" s="68">
        <f t="shared" si="90"/>
        <v>3.3743130579971761E-2</v>
      </c>
      <c r="AI183" s="68">
        <f t="shared" si="91"/>
        <v>1.2439344292095478E-2</v>
      </c>
      <c r="AJ183" s="68">
        <f t="shared" si="92"/>
        <v>-0.17879709364442772</v>
      </c>
      <c r="AK183" s="68">
        <f t="shared" si="93"/>
        <v>-0.13775053436871415</v>
      </c>
      <c r="AL183" s="68">
        <f t="shared" si="94"/>
        <v>-3.003001215798704</v>
      </c>
      <c r="AM183" s="68">
        <f t="shared" si="95"/>
        <v>-14.407799948604938</v>
      </c>
      <c r="AN183" s="68">
        <f t="shared" si="101"/>
        <v>5.2821262675669285</v>
      </c>
      <c r="AO183" s="68">
        <f t="shared" si="101"/>
        <v>5.3175357561146708</v>
      </c>
      <c r="AP183" s="68">
        <f t="shared" si="101"/>
        <v>5.3774050018859727</v>
      </c>
      <c r="AQ183" s="68">
        <f t="shared" si="101"/>
        <v>5.4694394914903128</v>
      </c>
      <c r="AR183" s="68">
        <f t="shared" si="101"/>
        <v>5.5957402152674938</v>
      </c>
      <c r="AS183" s="68">
        <f t="shared" si="101"/>
        <v>5.7504409184271239</v>
      </c>
      <c r="AT183" s="68">
        <f t="shared" si="101"/>
        <v>5.9226747504975563</v>
      </c>
      <c r="AU183" s="68">
        <f t="shared" si="96"/>
        <v>6.1021775326316536</v>
      </c>
    </row>
    <row r="184" spans="1:47" s="68" customFormat="1" ht="12.95" customHeight="1" x14ac:dyDescent="0.2">
      <c r="A184" s="51" t="s">
        <v>105</v>
      </c>
      <c r="B184" s="98" t="s">
        <v>198</v>
      </c>
      <c r="C184" s="69">
        <v>44673.440000000002</v>
      </c>
      <c r="D184" s="69"/>
      <c r="E184" s="68">
        <f t="shared" si="78"/>
        <v>35792.502192503671</v>
      </c>
      <c r="F184" s="68">
        <f t="shared" si="79"/>
        <v>35792.5</v>
      </c>
      <c r="G184" s="69">
        <f t="shared" si="80"/>
        <v>7.1100000059232116E-4</v>
      </c>
      <c r="I184" s="68">
        <f t="shared" si="99"/>
        <v>7.1100000059232116E-4</v>
      </c>
      <c r="Q184" s="82">
        <f t="shared" si="81"/>
        <v>29654.940000000002</v>
      </c>
      <c r="R184" s="68">
        <f t="shared" si="82"/>
        <v>5.0552100084228069E-7</v>
      </c>
      <c r="S184" s="74">
        <v>0.1</v>
      </c>
      <c r="Z184" s="68">
        <f t="shared" si="83"/>
        <v>35792.5</v>
      </c>
      <c r="AA184" s="68">
        <f t="shared" si="84"/>
        <v>6.3196828266722307E-3</v>
      </c>
      <c r="AB184" s="68">
        <f t="shared" si="85"/>
        <v>-3.3043465209757192E-2</v>
      </c>
      <c r="AC184" s="68">
        <f t="shared" si="86"/>
        <v>7.1100000059232116E-4</v>
      </c>
      <c r="AD184" s="68">
        <f t="shared" si="87"/>
        <v>-5.6086828260799096E-3</v>
      </c>
      <c r="AE184" s="68">
        <f t="shared" si="88"/>
        <v>3.1457323043563723E-6</v>
      </c>
      <c r="AF184" s="68">
        <f t="shared" si="89"/>
        <v>7.1100000059232116E-4</v>
      </c>
      <c r="AG184" s="74"/>
      <c r="AH184" s="68">
        <f t="shared" si="90"/>
        <v>3.3754465210349513E-2</v>
      </c>
      <c r="AI184" s="68">
        <f t="shared" si="91"/>
        <v>1.2447101713402797E-2</v>
      </c>
      <c r="AJ184" s="68">
        <f t="shared" si="92"/>
        <v>-0.17874169700337733</v>
      </c>
      <c r="AK184" s="68">
        <f t="shared" si="93"/>
        <v>-0.13780613740626413</v>
      </c>
      <c r="AL184" s="68">
        <f t="shared" si="94"/>
        <v>-3.0029449121624672</v>
      </c>
      <c r="AM184" s="68">
        <f t="shared" si="95"/>
        <v>-14.401930290851736</v>
      </c>
      <c r="AN184" s="68">
        <f t="shared" si="101"/>
        <v>5.2824693432806917</v>
      </c>
      <c r="AO184" s="68">
        <f t="shared" si="101"/>
        <v>5.3179237808442448</v>
      </c>
      <c r="AP184" s="68">
        <f t="shared" si="101"/>
        <v>5.3778357593814725</v>
      </c>
      <c r="AQ184" s="68">
        <f t="shared" si="101"/>
        <v>5.4698889276313585</v>
      </c>
      <c r="AR184" s="68">
        <f t="shared" si="101"/>
        <v>5.5961638481272669</v>
      </c>
      <c r="AS184" s="68">
        <f t="shared" si="101"/>
        <v>5.7507909942656914</v>
      </c>
      <c r="AT184" s="68">
        <f t="shared" si="101"/>
        <v>5.9229182134438654</v>
      </c>
      <c r="AU184" s="68">
        <f t="shared" si="96"/>
        <v>6.1023004414288948</v>
      </c>
    </row>
    <row r="185" spans="1:47" s="68" customFormat="1" ht="12.95" customHeight="1" x14ac:dyDescent="0.2">
      <c r="A185" s="51" t="s">
        <v>105</v>
      </c>
      <c r="B185" s="98" t="s">
        <v>198</v>
      </c>
      <c r="C185" s="69">
        <v>44680.572</v>
      </c>
      <c r="D185" s="69"/>
      <c r="E185" s="68">
        <f t="shared" si="78"/>
        <v>35814.495070412973</v>
      </c>
      <c r="F185" s="68">
        <f t="shared" si="79"/>
        <v>35814.5</v>
      </c>
      <c r="G185" s="69">
        <f t="shared" si="80"/>
        <v>-1.5985999998520128E-3</v>
      </c>
      <c r="I185" s="68">
        <f t="shared" si="99"/>
        <v>-1.5985999998520128E-3</v>
      </c>
      <c r="Q185" s="82">
        <f t="shared" si="81"/>
        <v>29662.072</v>
      </c>
      <c r="R185" s="68">
        <f t="shared" si="82"/>
        <v>2.5555219595268554E-6</v>
      </c>
      <c r="S185" s="74">
        <v>0.1</v>
      </c>
      <c r="Z185" s="68">
        <f t="shared" si="83"/>
        <v>35814.5</v>
      </c>
      <c r="AA185" s="68">
        <f t="shared" si="84"/>
        <v>6.3603124358128232E-3</v>
      </c>
      <c r="AB185" s="68">
        <f t="shared" si="85"/>
        <v>-3.5436366936995159E-2</v>
      </c>
      <c r="AC185" s="68">
        <f t="shared" si="86"/>
        <v>-1.5985999998520128E-3</v>
      </c>
      <c r="AD185" s="68">
        <f t="shared" si="87"/>
        <v>-7.9589124356648361E-3</v>
      </c>
      <c r="AE185" s="68">
        <f t="shared" si="88"/>
        <v>6.3344287158580375E-6</v>
      </c>
      <c r="AF185" s="68">
        <f t="shared" si="89"/>
        <v>-1.5985999998520128E-3</v>
      </c>
      <c r="AG185" s="74"/>
      <c r="AH185" s="68">
        <f t="shared" si="90"/>
        <v>3.3837766937143146E-2</v>
      </c>
      <c r="AI185" s="68">
        <f t="shared" si="91"/>
        <v>1.2504443108260488E-2</v>
      </c>
      <c r="AJ185" s="68">
        <f t="shared" si="92"/>
        <v>-0.17833288915266518</v>
      </c>
      <c r="AK185" s="68">
        <f t="shared" si="93"/>
        <v>-0.1382164373009436</v>
      </c>
      <c r="AL185" s="68">
        <f t="shared" si="94"/>
        <v>-3.0025294287977919</v>
      </c>
      <c r="AM185" s="68">
        <f t="shared" si="95"/>
        <v>-14.358762835570129</v>
      </c>
      <c r="AN185" s="68">
        <f t="shared" si="101"/>
        <v>5.2849944157608828</v>
      </c>
      <c r="AO185" s="68">
        <f t="shared" si="101"/>
        <v>5.3207787961540713</v>
      </c>
      <c r="AP185" s="68">
        <f t="shared" si="101"/>
        <v>5.3810028285164542</v>
      </c>
      <c r="AQ185" s="68">
        <f t="shared" si="101"/>
        <v>5.4731901939300114</v>
      </c>
      <c r="AR185" s="68">
        <f t="shared" si="101"/>
        <v>5.5992729954896578</v>
      </c>
      <c r="AS185" s="68">
        <f t="shared" si="101"/>
        <v>5.7533589300561205</v>
      </c>
      <c r="AT185" s="68">
        <f t="shared" si="101"/>
        <v>5.9247036910669735</v>
      </c>
      <c r="AU185" s="68">
        <f t="shared" si="96"/>
        <v>6.1032017726086636</v>
      </c>
    </row>
    <row r="186" spans="1:47" s="68" customFormat="1" ht="12.95" customHeight="1" x14ac:dyDescent="0.2">
      <c r="A186" s="51" t="s">
        <v>106</v>
      </c>
      <c r="B186" s="98"/>
      <c r="C186" s="69">
        <v>44695.338000000003</v>
      </c>
      <c r="D186" s="69"/>
      <c r="E186" s="68">
        <f t="shared" si="78"/>
        <v>35860.028838669976</v>
      </c>
      <c r="F186" s="68">
        <f t="shared" si="79"/>
        <v>35860</v>
      </c>
      <c r="G186" s="69">
        <f t="shared" si="80"/>
        <v>9.3520000009448268E-3</v>
      </c>
      <c r="I186" s="68">
        <f t="shared" si="99"/>
        <v>9.3520000009448268E-3</v>
      </c>
      <c r="Q186" s="82">
        <f t="shared" si="81"/>
        <v>29676.838000000003</v>
      </c>
      <c r="R186" s="68">
        <f t="shared" si="82"/>
        <v>8.7459904017672045E-5</v>
      </c>
      <c r="S186" s="74">
        <v>0.1</v>
      </c>
      <c r="Z186" s="68">
        <f t="shared" si="83"/>
        <v>35860</v>
      </c>
      <c r="AA186" s="68">
        <f t="shared" si="84"/>
        <v>6.4453236371120604E-3</v>
      </c>
      <c r="AB186" s="68">
        <f t="shared" si="85"/>
        <v>-2.4659064087102132E-2</v>
      </c>
      <c r="AC186" s="68">
        <f t="shared" si="86"/>
        <v>9.3520000009448268E-3</v>
      </c>
      <c r="AD186" s="68">
        <f t="shared" si="87"/>
        <v>2.9066763638327664E-3</v>
      </c>
      <c r="AE186" s="68">
        <f t="shared" si="88"/>
        <v>8.4487674840640724E-7</v>
      </c>
      <c r="AF186" s="68">
        <f t="shared" si="89"/>
        <v>9.3520000009448268E-3</v>
      </c>
      <c r="AG186" s="74"/>
      <c r="AH186" s="68">
        <f t="shared" si="90"/>
        <v>3.4011064088046959E-2</v>
      </c>
      <c r="AI186" s="68">
        <f t="shared" si="91"/>
        <v>1.2625625262805418E-2</v>
      </c>
      <c r="AJ186" s="68">
        <f t="shared" si="92"/>
        <v>-0.17747280399999685</v>
      </c>
      <c r="AK186" s="68">
        <f t="shared" si="93"/>
        <v>-0.13907948279105187</v>
      </c>
      <c r="AL186" s="68">
        <f t="shared" si="94"/>
        <v>-3.0016554011756744</v>
      </c>
      <c r="AM186" s="68">
        <f t="shared" si="95"/>
        <v>-14.268789480678372</v>
      </c>
      <c r="AN186" s="68">
        <f t="shared" si="101"/>
        <v>5.2902685771579865</v>
      </c>
      <c r="AO186" s="68">
        <f t="shared" si="101"/>
        <v>5.326736914478662</v>
      </c>
      <c r="AP186" s="68">
        <f t="shared" si="101"/>
        <v>5.3875987119970228</v>
      </c>
      <c r="AQ186" s="68">
        <f t="shared" si="101"/>
        <v>5.4800479445057659</v>
      </c>
      <c r="AR186" s="68">
        <f t="shared" si="101"/>
        <v>5.6057172238358497</v>
      </c>
      <c r="AS186" s="68">
        <f t="shared" si="101"/>
        <v>5.7586738501149464</v>
      </c>
      <c r="AT186" s="68">
        <f t="shared" si="101"/>
        <v>5.9283968427015736</v>
      </c>
      <c r="AU186" s="68">
        <f t="shared" si="96"/>
        <v>6.1050658893668226</v>
      </c>
    </row>
    <row r="187" spans="1:47" s="68" customFormat="1" ht="12.95" customHeight="1" x14ac:dyDescent="0.2">
      <c r="A187" s="51" t="s">
        <v>106</v>
      </c>
      <c r="B187" s="98" t="s">
        <v>198</v>
      </c>
      <c r="C187" s="69">
        <v>44695.5</v>
      </c>
      <c r="D187" s="69"/>
      <c r="E187" s="68">
        <f t="shared" si="78"/>
        <v>35860.528396468799</v>
      </c>
      <c r="F187" s="68">
        <f t="shared" si="79"/>
        <v>35860.5</v>
      </c>
      <c r="G187" s="69">
        <f t="shared" si="80"/>
        <v>9.2086000004201196E-3</v>
      </c>
      <c r="I187" s="68">
        <f t="shared" si="99"/>
        <v>9.2086000004201196E-3</v>
      </c>
      <c r="Q187" s="82">
        <f t="shared" si="81"/>
        <v>29677</v>
      </c>
      <c r="R187" s="68">
        <f t="shared" si="82"/>
        <v>8.4798313967737426E-5</v>
      </c>
      <c r="S187" s="74">
        <v>0.1</v>
      </c>
      <c r="Z187" s="68">
        <f t="shared" si="83"/>
        <v>35860.5</v>
      </c>
      <c r="AA187" s="68">
        <f t="shared" si="84"/>
        <v>6.4462651969033266E-3</v>
      </c>
      <c r="AB187" s="68">
        <f t="shared" si="85"/>
        <v>-2.480437606421549E-2</v>
      </c>
      <c r="AC187" s="68">
        <f t="shared" si="86"/>
        <v>9.2086000004201196E-3</v>
      </c>
      <c r="AD187" s="68">
        <f t="shared" si="87"/>
        <v>2.762334803516793E-3</v>
      </c>
      <c r="AE187" s="68">
        <f t="shared" si="88"/>
        <v>7.6304935667201607E-7</v>
      </c>
      <c r="AF187" s="68">
        <f t="shared" si="89"/>
        <v>9.2086000004201196E-3</v>
      </c>
      <c r="AG187" s="74"/>
      <c r="AH187" s="68">
        <f t="shared" si="90"/>
        <v>3.401297606463561E-2</v>
      </c>
      <c r="AI187" s="68">
        <f t="shared" si="91"/>
        <v>1.2626976745779506E-2</v>
      </c>
      <c r="AJ187" s="68">
        <f t="shared" si="92"/>
        <v>-0.17746324123488105</v>
      </c>
      <c r="AK187" s="68">
        <f t="shared" si="93"/>
        <v>-0.13908907710856802</v>
      </c>
      <c r="AL187" s="68">
        <f t="shared" si="94"/>
        <v>-3.0016456841682984</v>
      </c>
      <c r="AM187" s="68">
        <f t="shared" si="95"/>
        <v>-14.267795507731726</v>
      </c>
      <c r="AN187" s="68">
        <f t="shared" si="101"/>
        <v>5.290326927416948</v>
      </c>
      <c r="AO187" s="68">
        <f t="shared" si="101"/>
        <v>5.326802791121608</v>
      </c>
      <c r="AP187" s="68">
        <f t="shared" si="101"/>
        <v>5.387671538183076</v>
      </c>
      <c r="AQ187" s="68">
        <f t="shared" si="101"/>
        <v>5.4801235298309576</v>
      </c>
      <c r="AR187" s="68">
        <f t="shared" si="101"/>
        <v>5.6057881436128163</v>
      </c>
      <c r="AS187" s="68">
        <f t="shared" si="101"/>
        <v>5.7587322853600886</v>
      </c>
      <c r="AT187" s="68">
        <f t="shared" si="101"/>
        <v>5.9284374302073255</v>
      </c>
      <c r="AU187" s="68">
        <f t="shared" si="96"/>
        <v>6.1050863741663628</v>
      </c>
    </row>
    <row r="188" spans="1:47" s="68" customFormat="1" ht="12.95" customHeight="1" x14ac:dyDescent="0.2">
      <c r="A188" s="51" t="s">
        <v>92</v>
      </c>
      <c r="B188" s="98"/>
      <c r="C188" s="69">
        <v>44700.847999999998</v>
      </c>
      <c r="D188" s="69"/>
      <c r="E188" s="68">
        <f t="shared" si="78"/>
        <v>35877.019971210655</v>
      </c>
      <c r="F188" s="68">
        <f t="shared" si="79"/>
        <v>35877</v>
      </c>
      <c r="G188" s="69">
        <f t="shared" si="80"/>
        <v>6.4763999980641529E-3</v>
      </c>
      <c r="I188" s="68">
        <f t="shared" si="99"/>
        <v>6.4763999980641529E-3</v>
      </c>
      <c r="Q188" s="82">
        <f t="shared" si="81"/>
        <v>29682.347999999998</v>
      </c>
      <c r="R188" s="68">
        <f t="shared" si="82"/>
        <v>4.1943756934925358E-5</v>
      </c>
      <c r="S188" s="74">
        <v>0.1</v>
      </c>
      <c r="Z188" s="68">
        <f t="shared" si="83"/>
        <v>35877</v>
      </c>
      <c r="AA188" s="68">
        <f t="shared" si="84"/>
        <v>6.4774267488346346E-3</v>
      </c>
      <c r="AB188" s="68">
        <f t="shared" si="85"/>
        <v>-2.7599764318395871E-2</v>
      </c>
      <c r="AC188" s="68">
        <f t="shared" si="86"/>
        <v>6.4763999980641529E-3</v>
      </c>
      <c r="AD188" s="68">
        <f t="shared" si="87"/>
        <v>-1.0267507704816992E-6</v>
      </c>
      <c r="AE188" s="68">
        <f t="shared" si="88"/>
        <v>1.054217144684763E-13</v>
      </c>
      <c r="AF188" s="68">
        <f t="shared" si="89"/>
        <v>6.4763999980641529E-3</v>
      </c>
      <c r="AG188" s="74"/>
      <c r="AH188" s="68">
        <f t="shared" si="90"/>
        <v>3.4076164316460024E-2</v>
      </c>
      <c r="AI188" s="68">
        <f t="shared" si="91"/>
        <v>1.2671822080557393E-2</v>
      </c>
      <c r="AJ188" s="68">
        <f t="shared" si="92"/>
        <v>-0.1771462903042467</v>
      </c>
      <c r="AK188" s="68">
        <f t="shared" si="93"/>
        <v>-0.13940705687792823</v>
      </c>
      <c r="AL188" s="68">
        <f t="shared" si="94"/>
        <v>-3.0013236306176925</v>
      </c>
      <c r="AM188" s="68">
        <f t="shared" si="95"/>
        <v>-14.23492977078689</v>
      </c>
      <c r="AN188" s="68">
        <f t="shared" si="101"/>
        <v>5.2922573186063495</v>
      </c>
      <c r="AO188" s="68">
        <f t="shared" si="101"/>
        <v>5.328981663214015</v>
      </c>
      <c r="AP188" s="68">
        <f t="shared" si="101"/>
        <v>5.3900790068951867</v>
      </c>
      <c r="AQ188" s="68">
        <f t="shared" si="101"/>
        <v>5.4826205922236708</v>
      </c>
      <c r="AR188" s="68">
        <f t="shared" si="101"/>
        <v>5.6081297615219201</v>
      </c>
      <c r="AS188" s="68">
        <f t="shared" si="101"/>
        <v>5.7606610070180668</v>
      </c>
      <c r="AT188" s="68">
        <f t="shared" si="101"/>
        <v>5.929776859431712</v>
      </c>
      <c r="AU188" s="68">
        <f t="shared" si="96"/>
        <v>6.1057623725511903</v>
      </c>
    </row>
    <row r="189" spans="1:47" s="68" customFormat="1" ht="12.95" customHeight="1" x14ac:dyDescent="0.2">
      <c r="A189" s="51" t="s">
        <v>106</v>
      </c>
      <c r="B189" s="98" t="s">
        <v>198</v>
      </c>
      <c r="C189" s="69">
        <v>44733.442999999999</v>
      </c>
      <c r="D189" s="69"/>
      <c r="E189" s="68">
        <f t="shared" si="78"/>
        <v>35977.532850550801</v>
      </c>
      <c r="F189" s="68">
        <f t="shared" si="79"/>
        <v>35977.5</v>
      </c>
      <c r="G189" s="69">
        <f t="shared" si="80"/>
        <v>1.0652999997546431E-2</v>
      </c>
      <c r="I189" s="68">
        <f t="shared" si="99"/>
        <v>1.0652999997546431E-2</v>
      </c>
      <c r="Q189" s="82">
        <f t="shared" si="81"/>
        <v>29714.942999999999</v>
      </c>
      <c r="R189" s="68">
        <f t="shared" si="82"/>
        <v>1.1348640894772425E-4</v>
      </c>
      <c r="S189" s="74">
        <v>0.1</v>
      </c>
      <c r="Z189" s="68">
        <f t="shared" si="83"/>
        <v>35977.5</v>
      </c>
      <c r="AA189" s="68">
        <f t="shared" si="84"/>
        <v>6.6710167915048219E-3</v>
      </c>
      <c r="AB189" s="68">
        <f t="shared" si="85"/>
        <v>-2.3811949557171239E-2</v>
      </c>
      <c r="AC189" s="68">
        <f t="shared" si="86"/>
        <v>1.0652999997546431E-2</v>
      </c>
      <c r="AD189" s="68">
        <f t="shared" si="87"/>
        <v>3.9819832060416088E-3</v>
      </c>
      <c r="AE189" s="68">
        <f t="shared" si="88"/>
        <v>1.5856190253197412E-6</v>
      </c>
      <c r="AF189" s="68">
        <f t="shared" si="89"/>
        <v>1.0652999997546431E-2</v>
      </c>
      <c r="AG189" s="74"/>
      <c r="AH189" s="68">
        <f t="shared" si="90"/>
        <v>3.4464949554717669E-2</v>
      </c>
      <c r="AI189" s="68">
        <f t="shared" si="91"/>
        <v>1.2955695656464372E-2</v>
      </c>
      <c r="AJ189" s="68">
        <f t="shared" si="92"/>
        <v>-0.1751560869170265</v>
      </c>
      <c r="AK189" s="68">
        <f t="shared" si="93"/>
        <v>-0.14140296914873601</v>
      </c>
      <c r="AL189" s="68">
        <f t="shared" si="94"/>
        <v>-2.9993018119296395</v>
      </c>
      <c r="AM189" s="68">
        <f t="shared" si="95"/>
        <v>-14.031995244360337</v>
      </c>
      <c r="AN189" s="68">
        <f t="shared" si="101"/>
        <v>5.3042214511026566</v>
      </c>
      <c r="AO189" s="68">
        <f t="shared" si="101"/>
        <v>5.3424625556604122</v>
      </c>
      <c r="AP189" s="68">
        <f t="shared" si="101"/>
        <v>5.4049196844713681</v>
      </c>
      <c r="AQ189" s="68">
        <f t="shared" si="101"/>
        <v>5.4979448910237787</v>
      </c>
      <c r="AR189" s="68">
        <f t="shared" si="101"/>
        <v>5.6224450588790571</v>
      </c>
      <c r="AS189" s="68">
        <f t="shared" si="101"/>
        <v>5.7724235822043681</v>
      </c>
      <c r="AT189" s="68">
        <f t="shared" si="101"/>
        <v>5.9379369266482298</v>
      </c>
      <c r="AU189" s="68">
        <f t="shared" si="96"/>
        <v>6.1098798172587721</v>
      </c>
    </row>
    <row r="190" spans="1:47" s="68" customFormat="1" ht="12.95" customHeight="1" x14ac:dyDescent="0.2">
      <c r="A190" s="51" t="s">
        <v>106</v>
      </c>
      <c r="B190" s="98" t="s">
        <v>198</v>
      </c>
      <c r="C190" s="69">
        <v>44757.427000000003</v>
      </c>
      <c r="D190" s="69"/>
      <c r="E190" s="68">
        <f t="shared" si="78"/>
        <v>36051.492074299669</v>
      </c>
      <c r="F190" s="68">
        <f t="shared" si="79"/>
        <v>36051.5</v>
      </c>
      <c r="G190" s="69">
        <f t="shared" si="80"/>
        <v>-2.5701999984448776E-3</v>
      </c>
      <c r="I190" s="68">
        <f t="shared" si="99"/>
        <v>-2.5701999984448776E-3</v>
      </c>
      <c r="O190" s="68">
        <f t="shared" ref="O190:O253" ca="1" si="102">+C$11+C$12*F190</f>
        <v>-3.2144198798159107E-2</v>
      </c>
      <c r="Q190" s="82">
        <f t="shared" si="81"/>
        <v>29738.927000000003</v>
      </c>
      <c r="R190" s="68">
        <f t="shared" si="82"/>
        <v>6.6059280320060484E-6</v>
      </c>
      <c r="S190" s="74">
        <v>0.1</v>
      </c>
      <c r="Z190" s="68">
        <f t="shared" si="83"/>
        <v>36051.5</v>
      </c>
      <c r="AA190" s="68">
        <f t="shared" si="84"/>
        <v>6.8177347164565701E-3</v>
      </c>
      <c r="AB190" s="68">
        <f t="shared" si="85"/>
        <v>-3.7325728895433043E-2</v>
      </c>
      <c r="AC190" s="68">
        <f t="shared" si="86"/>
        <v>-2.5701999984448776E-3</v>
      </c>
      <c r="AD190" s="68">
        <f t="shared" si="87"/>
        <v>-9.3879347149014476E-3</v>
      </c>
      <c r="AE190" s="68">
        <f t="shared" si="88"/>
        <v>8.8133318211251729E-6</v>
      </c>
      <c r="AF190" s="68">
        <f t="shared" si="89"/>
        <v>-2.5701999984448776E-3</v>
      </c>
      <c r="AG190" s="74"/>
      <c r="AH190" s="68">
        <f t="shared" si="90"/>
        <v>3.4755528896988165E-2</v>
      </c>
      <c r="AI190" s="68">
        <f t="shared" si="91"/>
        <v>1.3177242506080211E-2</v>
      </c>
      <c r="AJ190" s="68">
        <f t="shared" si="92"/>
        <v>-0.1736216632546114</v>
      </c>
      <c r="AK190" s="68">
        <f t="shared" si="93"/>
        <v>-0.14294090986554159</v>
      </c>
      <c r="AL190" s="68">
        <f t="shared" si="94"/>
        <v>-2.9977435100203325</v>
      </c>
      <c r="AM190" s="68">
        <f t="shared" si="95"/>
        <v>-13.879471214014876</v>
      </c>
      <c r="AN190" s="68">
        <f t="shared" si="101"/>
        <v>5.3132641234269178</v>
      </c>
      <c r="AO190" s="68">
        <f t="shared" si="101"/>
        <v>5.3526231595299771</v>
      </c>
      <c r="AP190" s="68">
        <f t="shared" si="101"/>
        <v>5.4160428082687044</v>
      </c>
      <c r="AQ190" s="68">
        <f t="shared" si="101"/>
        <v>5.5093542272525227</v>
      </c>
      <c r="AR190" s="68">
        <f t="shared" si="101"/>
        <v>5.6330429801675983</v>
      </c>
      <c r="AS190" s="68">
        <f t="shared" si="101"/>
        <v>5.7811007309974629</v>
      </c>
      <c r="AT190" s="68">
        <f t="shared" si="101"/>
        <v>5.9439472015944324</v>
      </c>
      <c r="AU190" s="68">
        <f t="shared" si="96"/>
        <v>6.1129115675907233</v>
      </c>
    </row>
    <row r="191" spans="1:47" s="68" customFormat="1" ht="12.95" customHeight="1" x14ac:dyDescent="0.2">
      <c r="A191" s="51" t="s">
        <v>107</v>
      </c>
      <c r="B191" s="98" t="s">
        <v>198</v>
      </c>
      <c r="C191" s="69">
        <v>44758.402000000002</v>
      </c>
      <c r="D191" s="69"/>
      <c r="E191" s="68">
        <f t="shared" si="78"/>
        <v>36054.498672163034</v>
      </c>
      <c r="F191" s="68">
        <f t="shared" si="79"/>
        <v>36054.5</v>
      </c>
      <c r="G191" s="69">
        <f t="shared" si="80"/>
        <v>-4.3059999734396115E-4</v>
      </c>
      <c r="I191" s="68">
        <f t="shared" si="99"/>
        <v>-4.3059999734396115E-4</v>
      </c>
      <c r="O191" s="68">
        <f t="shared" ca="1" si="102"/>
        <v>-3.215331631205591E-2</v>
      </c>
      <c r="Q191" s="82">
        <f t="shared" si="81"/>
        <v>29739.902000000002</v>
      </c>
      <c r="R191" s="68">
        <f t="shared" si="82"/>
        <v>1.8541635771261935E-7</v>
      </c>
      <c r="S191" s="74">
        <v>0.1</v>
      </c>
      <c r="Z191" s="68">
        <f t="shared" si="83"/>
        <v>36054.5</v>
      </c>
      <c r="AA191" s="68">
        <f t="shared" si="84"/>
        <v>6.8237575246335377E-3</v>
      </c>
      <c r="AB191" s="68">
        <f t="shared" si="85"/>
        <v>-3.5197986347901361E-2</v>
      </c>
      <c r="AC191" s="68">
        <f t="shared" si="86"/>
        <v>-4.3059999734396115E-4</v>
      </c>
      <c r="AD191" s="68">
        <f t="shared" si="87"/>
        <v>-7.2543575219774989E-3</v>
      </c>
      <c r="AE191" s="68">
        <f t="shared" si="88"/>
        <v>5.2625703056671524E-6</v>
      </c>
      <c r="AF191" s="68">
        <f t="shared" si="89"/>
        <v>-4.3059999734396115E-4</v>
      </c>
      <c r="AG191" s="74"/>
      <c r="AH191" s="68">
        <f t="shared" si="90"/>
        <v>3.47673863505574E-2</v>
      </c>
      <c r="AI191" s="68">
        <f t="shared" si="91"/>
        <v>1.3186461367504454E-2</v>
      </c>
      <c r="AJ191" s="68">
        <f t="shared" si="92"/>
        <v>-0.17355816232527915</v>
      </c>
      <c r="AK191" s="68">
        <f t="shared" si="93"/>
        <v>-0.14300453976257105</v>
      </c>
      <c r="AL191" s="68">
        <f t="shared" si="94"/>
        <v>-2.9976790301593446</v>
      </c>
      <c r="AM191" s="68">
        <f t="shared" si="95"/>
        <v>-13.873231075155788</v>
      </c>
      <c r="AN191" s="68">
        <f t="shared" ref="AN191:AT200" si="103">$AU191+$AB$7*SIN(AO191)</f>
        <v>5.3136350040001155</v>
      </c>
      <c r="AO191" s="68">
        <f t="shared" si="103"/>
        <v>5.3530393382206771</v>
      </c>
      <c r="AP191" s="68">
        <f t="shared" si="103"/>
        <v>5.4164972660056199</v>
      </c>
      <c r="AQ191" s="68">
        <f t="shared" si="103"/>
        <v>5.5098190101288287</v>
      </c>
      <c r="AR191" s="68">
        <f t="shared" si="103"/>
        <v>5.6334736408424071</v>
      </c>
      <c r="AS191" s="68">
        <f t="shared" si="103"/>
        <v>5.7814527924656218</v>
      </c>
      <c r="AT191" s="68">
        <f t="shared" si="103"/>
        <v>5.9441908943309789</v>
      </c>
      <c r="AU191" s="68">
        <f t="shared" si="96"/>
        <v>6.1130344763879645</v>
      </c>
    </row>
    <row r="192" spans="1:47" s="68" customFormat="1" ht="12.95" customHeight="1" x14ac:dyDescent="0.2">
      <c r="A192" s="51" t="s">
        <v>107</v>
      </c>
      <c r="B192" s="98" t="s">
        <v>198</v>
      </c>
      <c r="C192" s="69">
        <v>44758.411999999997</v>
      </c>
      <c r="D192" s="69"/>
      <c r="E192" s="68">
        <f t="shared" si="78"/>
        <v>36054.529509064181</v>
      </c>
      <c r="F192" s="68">
        <f t="shared" si="79"/>
        <v>36054.5</v>
      </c>
      <c r="G192" s="69">
        <f t="shared" si="80"/>
        <v>9.5693999974173494E-3</v>
      </c>
      <c r="I192" s="68">
        <f t="shared" si="99"/>
        <v>9.5693999974173494E-3</v>
      </c>
      <c r="O192" s="68">
        <f t="shared" ca="1" si="102"/>
        <v>-3.215331631205591E-2</v>
      </c>
      <c r="Q192" s="82">
        <f t="shared" si="81"/>
        <v>29739.911999999997</v>
      </c>
      <c r="R192" s="68">
        <f t="shared" si="82"/>
        <v>9.1573416310571166E-5</v>
      </c>
      <c r="S192" s="74">
        <v>0.1</v>
      </c>
      <c r="Z192" s="68">
        <f t="shared" si="83"/>
        <v>36054.5</v>
      </c>
      <c r="AA192" s="68">
        <f t="shared" si="84"/>
        <v>6.8237575246335377E-3</v>
      </c>
      <c r="AB192" s="68">
        <f t="shared" si="85"/>
        <v>-2.5197986353140051E-2</v>
      </c>
      <c r="AC192" s="68">
        <f t="shared" si="86"/>
        <v>9.5693999974173494E-3</v>
      </c>
      <c r="AD192" s="68">
        <f t="shared" si="87"/>
        <v>2.7456424727838116E-3</v>
      </c>
      <c r="AE192" s="68">
        <f t="shared" si="88"/>
        <v>7.5385525883544046E-7</v>
      </c>
      <c r="AF192" s="68">
        <f t="shared" si="89"/>
        <v>9.5693999974173494E-3</v>
      </c>
      <c r="AG192" s="74"/>
      <c r="AH192" s="68">
        <f t="shared" si="90"/>
        <v>3.47673863505574E-2</v>
      </c>
      <c r="AI192" s="68">
        <f t="shared" si="91"/>
        <v>1.3186461367504454E-2</v>
      </c>
      <c r="AJ192" s="68">
        <f t="shared" si="92"/>
        <v>-0.17355816232527915</v>
      </c>
      <c r="AK192" s="68">
        <f t="shared" si="93"/>
        <v>-0.14300453976257105</v>
      </c>
      <c r="AL192" s="68">
        <f t="shared" si="94"/>
        <v>-2.9976790301593446</v>
      </c>
      <c r="AM192" s="68">
        <f t="shared" si="95"/>
        <v>-13.873231075155788</v>
      </c>
      <c r="AN192" s="68">
        <f t="shared" si="103"/>
        <v>5.3136350040001155</v>
      </c>
      <c r="AO192" s="68">
        <f t="shared" si="103"/>
        <v>5.3530393382206771</v>
      </c>
      <c r="AP192" s="68">
        <f t="shared" si="103"/>
        <v>5.4164972660056199</v>
      </c>
      <c r="AQ192" s="68">
        <f t="shared" si="103"/>
        <v>5.5098190101288287</v>
      </c>
      <c r="AR192" s="68">
        <f t="shared" si="103"/>
        <v>5.6334736408424071</v>
      </c>
      <c r="AS192" s="68">
        <f t="shared" si="103"/>
        <v>5.7814527924656218</v>
      </c>
      <c r="AT192" s="68">
        <f t="shared" si="103"/>
        <v>5.9441908943309789</v>
      </c>
      <c r="AU192" s="68">
        <f t="shared" si="96"/>
        <v>6.1130344763879645</v>
      </c>
    </row>
    <row r="193" spans="1:47" s="68" customFormat="1" ht="12.95" customHeight="1" x14ac:dyDescent="0.2">
      <c r="A193" s="51" t="s">
        <v>108</v>
      </c>
      <c r="B193" s="98" t="s">
        <v>198</v>
      </c>
      <c r="C193" s="69">
        <v>44793.425000000003</v>
      </c>
      <c r="D193" s="69"/>
      <c r="E193" s="68">
        <f t="shared" si="78"/>
        <v>36162.498751105508</v>
      </c>
      <c r="F193" s="68">
        <f t="shared" si="79"/>
        <v>36162.5</v>
      </c>
      <c r="G193" s="69">
        <f t="shared" si="80"/>
        <v>-4.0499999886378646E-4</v>
      </c>
      <c r="I193" s="68">
        <f t="shared" si="99"/>
        <v>-4.0499999886378646E-4</v>
      </c>
      <c r="O193" s="68">
        <f t="shared" ca="1" si="102"/>
        <v>-3.2481546812340722E-2</v>
      </c>
      <c r="Q193" s="82">
        <f t="shared" si="81"/>
        <v>29774.925000000003</v>
      </c>
      <c r="R193" s="68">
        <f t="shared" si="82"/>
        <v>1.6402499907966703E-7</v>
      </c>
      <c r="S193" s="74">
        <v>0.1</v>
      </c>
      <c r="Z193" s="68">
        <f t="shared" si="83"/>
        <v>36162.5</v>
      </c>
      <c r="AA193" s="68">
        <f t="shared" si="84"/>
        <v>7.044455314399227E-3</v>
      </c>
      <c r="AB193" s="68">
        <f t="shared" si="85"/>
        <v>-3.5603257261384719E-2</v>
      </c>
      <c r="AC193" s="68">
        <f t="shared" si="86"/>
        <v>-4.0499999886378646E-4</v>
      </c>
      <c r="AD193" s="68">
        <f t="shared" si="87"/>
        <v>-7.4494553132630134E-3</v>
      </c>
      <c r="AE193" s="68">
        <f t="shared" si="88"/>
        <v>5.5494384464302551E-6</v>
      </c>
      <c r="AF193" s="68">
        <f t="shared" si="89"/>
        <v>-4.0499999886378646E-4</v>
      </c>
      <c r="AG193" s="74"/>
      <c r="AH193" s="68">
        <f t="shared" si="90"/>
        <v>3.5198257262520932E-2</v>
      </c>
      <c r="AI193" s="68">
        <f t="shared" si="91"/>
        <v>1.353142735328916E-2</v>
      </c>
      <c r="AJ193" s="68">
        <f t="shared" si="92"/>
        <v>-0.17120145249827312</v>
      </c>
      <c r="AK193" s="68">
        <f t="shared" si="93"/>
        <v>-0.14536510448334336</v>
      </c>
      <c r="AL193" s="68">
        <f t="shared" si="94"/>
        <v>-2.9952865049534907</v>
      </c>
      <c r="AM193" s="68">
        <f t="shared" si="95"/>
        <v>-13.645572408775411</v>
      </c>
      <c r="AN193" s="68">
        <f t="shared" si="103"/>
        <v>5.3272153304637788</v>
      </c>
      <c r="AO193" s="68">
        <f t="shared" si="103"/>
        <v>5.3682466860007008</v>
      </c>
      <c r="AP193" s="68">
        <f t="shared" si="103"/>
        <v>5.4330414338483219</v>
      </c>
      <c r="AQ193" s="68">
        <f t="shared" si="103"/>
        <v>5.5266670904399504</v>
      </c>
      <c r="AR193" s="68">
        <f t="shared" si="103"/>
        <v>5.6490295647564297</v>
      </c>
      <c r="AS193" s="68">
        <f t="shared" si="103"/>
        <v>5.7941416028901163</v>
      </c>
      <c r="AT193" s="68">
        <f t="shared" si="103"/>
        <v>5.9529655173978808</v>
      </c>
      <c r="AU193" s="68">
        <f t="shared" si="96"/>
        <v>6.1174591930886502</v>
      </c>
    </row>
    <row r="194" spans="1:47" s="68" customFormat="1" ht="12.95" customHeight="1" x14ac:dyDescent="0.2">
      <c r="A194" s="51" t="s">
        <v>108</v>
      </c>
      <c r="B194" s="98"/>
      <c r="C194" s="69">
        <v>44813.379000000001</v>
      </c>
      <c r="D194" s="69"/>
      <c r="E194" s="68">
        <f t="shared" si="78"/>
        <v>36224.030703685748</v>
      </c>
      <c r="F194" s="68">
        <f t="shared" si="79"/>
        <v>36224</v>
      </c>
      <c r="G194" s="69">
        <f t="shared" si="80"/>
        <v>9.9568000005092472E-3</v>
      </c>
      <c r="I194" s="68">
        <f t="shared" si="99"/>
        <v>9.9568000005092472E-3</v>
      </c>
      <c r="O194" s="68">
        <f t="shared" ca="1" si="102"/>
        <v>-3.2668455847225136E-2</v>
      </c>
      <c r="Q194" s="82">
        <f t="shared" si="81"/>
        <v>29794.879000000001</v>
      </c>
      <c r="R194" s="68">
        <f t="shared" si="82"/>
        <v>9.9137866250140951E-5</v>
      </c>
      <c r="S194" s="74">
        <v>0.1</v>
      </c>
      <c r="Z194" s="68">
        <f t="shared" si="83"/>
        <v>36224</v>
      </c>
      <c r="AA194" s="68">
        <f t="shared" si="84"/>
        <v>7.1734897983872156E-3</v>
      </c>
      <c r="AB194" s="68">
        <f t="shared" si="85"/>
        <v>-2.5490283129671817E-2</v>
      </c>
      <c r="AC194" s="68">
        <f t="shared" si="86"/>
        <v>9.9568000005092472E-3</v>
      </c>
      <c r="AD194" s="68">
        <f t="shared" si="87"/>
        <v>2.7833102021220316E-3</v>
      </c>
      <c r="AE194" s="68">
        <f t="shared" si="88"/>
        <v>7.7468156812365847E-7</v>
      </c>
      <c r="AF194" s="68">
        <f t="shared" si="89"/>
        <v>9.9568000005092472E-3</v>
      </c>
      <c r="AG194" s="74"/>
      <c r="AH194" s="68">
        <f t="shared" si="90"/>
        <v>3.5447083130181065E-2</v>
      </c>
      <c r="AI194" s="68">
        <f t="shared" si="91"/>
        <v>1.3739924076282883E-2</v>
      </c>
      <c r="AJ194" s="68">
        <f t="shared" si="92"/>
        <v>-0.16979496812706515</v>
      </c>
      <c r="AK194" s="68">
        <f t="shared" si="93"/>
        <v>-0.14677302565538447</v>
      </c>
      <c r="AL194" s="68">
        <f t="shared" si="94"/>
        <v>-2.9938591206713019</v>
      </c>
      <c r="AM194" s="68">
        <f t="shared" si="95"/>
        <v>-13.513256631164301</v>
      </c>
      <c r="AN194" s="68">
        <f t="shared" si="103"/>
        <v>5.3351524776677479</v>
      </c>
      <c r="AO194" s="68">
        <f t="shared" si="103"/>
        <v>5.3771049760156844</v>
      </c>
      <c r="AP194" s="68">
        <f t="shared" si="103"/>
        <v>5.442622892497238</v>
      </c>
      <c r="AQ194" s="68">
        <f t="shared" si="103"/>
        <v>5.5363615038328762</v>
      </c>
      <c r="AR194" s="68">
        <f t="shared" si="103"/>
        <v>5.6579326871752524</v>
      </c>
      <c r="AS194" s="68">
        <f t="shared" si="103"/>
        <v>5.8013797050040434</v>
      </c>
      <c r="AT194" s="68">
        <f t="shared" si="103"/>
        <v>5.9579636223057051</v>
      </c>
      <c r="AU194" s="68">
        <f t="shared" si="96"/>
        <v>6.1199788234320955</v>
      </c>
    </row>
    <row r="195" spans="1:47" s="68" customFormat="1" ht="12.95" customHeight="1" x14ac:dyDescent="0.2">
      <c r="A195" s="51" t="s">
        <v>92</v>
      </c>
      <c r="B195" s="98" t="s">
        <v>198</v>
      </c>
      <c r="C195" s="69">
        <v>45042.803999999996</v>
      </c>
      <c r="D195" s="69"/>
      <c r="E195" s="68">
        <f t="shared" si="78"/>
        <v>36931.506308613221</v>
      </c>
      <c r="F195" s="68">
        <f t="shared" si="79"/>
        <v>36931.5</v>
      </c>
      <c r="G195" s="69">
        <f t="shared" si="80"/>
        <v>2.0457999926293269E-3</v>
      </c>
      <c r="I195" s="68">
        <f t="shared" si="99"/>
        <v>2.0457999926293269E-3</v>
      </c>
      <c r="O195" s="68">
        <f t="shared" ca="1" si="102"/>
        <v>-3.481866954122062E-2</v>
      </c>
      <c r="Q195" s="82">
        <f t="shared" si="81"/>
        <v>30024.303999999996</v>
      </c>
      <c r="R195" s="68">
        <f t="shared" si="82"/>
        <v>4.1852976098421537E-6</v>
      </c>
      <c r="S195" s="74">
        <v>0.1</v>
      </c>
      <c r="Z195" s="68">
        <f t="shared" si="83"/>
        <v>36931.5</v>
      </c>
      <c r="AA195" s="68">
        <f t="shared" si="84"/>
        <v>8.8201712367215121E-3</v>
      </c>
      <c r="AB195" s="68">
        <f t="shared" si="85"/>
        <v>-3.6431765792548421E-2</v>
      </c>
      <c r="AC195" s="68">
        <f t="shared" si="86"/>
        <v>2.0457999926293269E-3</v>
      </c>
      <c r="AD195" s="68">
        <f t="shared" si="87"/>
        <v>-6.7743712440921852E-3</v>
      </c>
      <c r="AE195" s="68">
        <f t="shared" si="88"/>
        <v>4.5892105752783104E-6</v>
      </c>
      <c r="AF195" s="68">
        <f t="shared" si="89"/>
        <v>2.0457999926293269E-3</v>
      </c>
      <c r="AG195" s="74"/>
      <c r="AH195" s="68">
        <f t="shared" si="90"/>
        <v>3.8477565785177748E-2</v>
      </c>
      <c r="AI195" s="68">
        <f t="shared" si="91"/>
        <v>1.701084487318183E-2</v>
      </c>
      <c r="AJ195" s="68">
        <f t="shared" si="92"/>
        <v>-0.14923265006266137</v>
      </c>
      <c r="AK195" s="68">
        <f t="shared" si="93"/>
        <v>-0.16728293195707888</v>
      </c>
      <c r="AL195" s="68">
        <f t="shared" si="94"/>
        <v>-2.9730296954986808</v>
      </c>
      <c r="AM195" s="68">
        <f t="shared" si="95"/>
        <v>-11.836895840185463</v>
      </c>
      <c r="AN195" s="68">
        <f t="shared" si="103"/>
        <v>5.4384985567400559</v>
      </c>
      <c r="AO195" s="68">
        <f t="shared" si="103"/>
        <v>5.4901060119523084</v>
      </c>
      <c r="AP195" s="68">
        <f t="shared" si="103"/>
        <v>5.5613533883024742</v>
      </c>
      <c r="AQ195" s="68">
        <f t="shared" si="103"/>
        <v>5.652983567780006</v>
      </c>
      <c r="AR195" s="68">
        <f t="shared" si="103"/>
        <v>5.7625711087034199</v>
      </c>
      <c r="AS195" s="68">
        <f t="shared" si="103"/>
        <v>5.8852572126699618</v>
      </c>
      <c r="AT195" s="68">
        <f t="shared" si="103"/>
        <v>6.0155321562375113</v>
      </c>
      <c r="AU195" s="68">
        <f t="shared" si="96"/>
        <v>6.1489648147814941</v>
      </c>
    </row>
    <row r="196" spans="1:47" s="68" customFormat="1" ht="12.95" customHeight="1" x14ac:dyDescent="0.2">
      <c r="A196" s="51" t="s">
        <v>109</v>
      </c>
      <c r="B196" s="98"/>
      <c r="C196" s="69">
        <v>45050.427000000003</v>
      </c>
      <c r="D196" s="69"/>
      <c r="E196" s="68">
        <f t="shared" si="78"/>
        <v>36955.013278369646</v>
      </c>
      <c r="F196" s="68">
        <f t="shared" si="79"/>
        <v>36955</v>
      </c>
      <c r="G196" s="69">
        <f t="shared" si="80"/>
        <v>4.306000002543442E-3</v>
      </c>
      <c r="I196" s="68">
        <f t="shared" si="99"/>
        <v>4.306000002543442E-3</v>
      </c>
      <c r="O196" s="68">
        <f t="shared" ca="1" si="102"/>
        <v>-3.4890090066745552E-2</v>
      </c>
      <c r="Q196" s="82">
        <f t="shared" si="81"/>
        <v>30031.927000000003</v>
      </c>
      <c r="R196" s="68">
        <f t="shared" si="82"/>
        <v>1.8541636021904124E-5</v>
      </c>
      <c r="S196" s="74">
        <v>0.1</v>
      </c>
      <c r="Z196" s="68">
        <f t="shared" si="83"/>
        <v>36955</v>
      </c>
      <c r="AA196" s="68">
        <f t="shared" si="84"/>
        <v>8.8792573693859851E-3</v>
      </c>
      <c r="AB196" s="68">
        <f t="shared" si="85"/>
        <v>-3.4276796025043368E-2</v>
      </c>
      <c r="AC196" s="68">
        <f t="shared" si="86"/>
        <v>4.306000002543442E-3</v>
      </c>
      <c r="AD196" s="68">
        <f t="shared" si="87"/>
        <v>-4.5732573668425432E-3</v>
      </c>
      <c r="AE196" s="68">
        <f t="shared" si="88"/>
        <v>2.0914682943379596E-6</v>
      </c>
      <c r="AF196" s="68">
        <f t="shared" si="89"/>
        <v>4.306000002543442E-3</v>
      </c>
      <c r="AG196" s="74"/>
      <c r="AH196" s="68">
        <f t="shared" si="90"/>
        <v>3.858279602758681E-2</v>
      </c>
      <c r="AI196" s="68">
        <f t="shared" si="91"/>
        <v>1.7156437675236669E-2</v>
      </c>
      <c r="AJ196" s="68">
        <f t="shared" si="92"/>
        <v>-0.14837419060596563</v>
      </c>
      <c r="AK196" s="68">
        <f t="shared" si="93"/>
        <v>-0.16813622577499956</v>
      </c>
      <c r="AL196" s="68">
        <f t="shared" si="94"/>
        <v>-2.9721615710069518</v>
      </c>
      <c r="AM196" s="68">
        <f t="shared" si="95"/>
        <v>-11.775957498084422</v>
      </c>
      <c r="AN196" s="68">
        <f t="shared" si="103"/>
        <v>5.4423514959457533</v>
      </c>
      <c r="AO196" s="68">
        <f t="shared" si="103"/>
        <v>5.4942283409414188</v>
      </c>
      <c r="AP196" s="68">
        <f t="shared" si="103"/>
        <v>5.5655671138351641</v>
      </c>
      <c r="AQ196" s="68">
        <f t="shared" si="103"/>
        <v>5.657013168419744</v>
      </c>
      <c r="AR196" s="68">
        <f t="shared" si="103"/>
        <v>5.7661129023618463</v>
      </c>
      <c r="AS196" s="68">
        <f t="shared" si="103"/>
        <v>5.8880612358287188</v>
      </c>
      <c r="AT196" s="68">
        <f t="shared" si="103"/>
        <v>6.0174463832778677</v>
      </c>
      <c r="AU196" s="68">
        <f t="shared" si="96"/>
        <v>6.1499276003598844</v>
      </c>
    </row>
    <row r="197" spans="1:47" s="68" customFormat="1" ht="12.95" customHeight="1" x14ac:dyDescent="0.2">
      <c r="A197" s="51" t="s">
        <v>110</v>
      </c>
      <c r="B197" s="98"/>
      <c r="C197" s="69">
        <v>45055.449000000001</v>
      </c>
      <c r="D197" s="69"/>
      <c r="E197" s="68">
        <f t="shared" si="78"/>
        <v>36970.499570133594</v>
      </c>
      <c r="F197" s="68">
        <f t="shared" si="79"/>
        <v>36970.5</v>
      </c>
      <c r="G197" s="69">
        <f t="shared" si="80"/>
        <v>-1.3939999917056412E-4</v>
      </c>
      <c r="J197" s="11">
        <f>G197</f>
        <v>-1.3939999917056412E-4</v>
      </c>
      <c r="O197" s="68">
        <f t="shared" ca="1" si="102"/>
        <v>-3.4937197221879018E-2</v>
      </c>
      <c r="Q197" s="82">
        <f t="shared" si="81"/>
        <v>30036.949000000001</v>
      </c>
      <c r="R197" s="68">
        <f t="shared" si="82"/>
        <v>1.9432359768753276E-8</v>
      </c>
      <c r="S197" s="47">
        <v>1</v>
      </c>
      <c r="Z197" s="68">
        <f t="shared" si="83"/>
        <v>36970.5</v>
      </c>
      <c r="AA197" s="68">
        <f t="shared" si="84"/>
        <v>8.9183464184677992E-3</v>
      </c>
      <c r="AB197" s="68">
        <f t="shared" si="85"/>
        <v>-3.8791726900439034E-2</v>
      </c>
      <c r="AC197" s="68">
        <f t="shared" si="86"/>
        <v>-1.3939999917056412E-4</v>
      </c>
      <c r="AD197" s="68">
        <f t="shared" si="87"/>
        <v>-9.0577464176383633E-3</v>
      </c>
      <c r="AE197" s="68">
        <f t="shared" si="88"/>
        <v>8.2042770166240609E-5</v>
      </c>
      <c r="AF197" s="68">
        <f t="shared" si="89"/>
        <v>-1.3939999917056412E-4</v>
      </c>
      <c r="AG197" s="74"/>
      <c r="AH197" s="68">
        <f t="shared" si="90"/>
        <v>3.865232690126847E-2</v>
      </c>
      <c r="AI197" s="68">
        <f t="shared" si="91"/>
        <v>1.7254177382951208E-2</v>
      </c>
      <c r="AJ197" s="68">
        <f t="shared" si="92"/>
        <v>-0.14780026082850045</v>
      </c>
      <c r="AK197" s="68">
        <f t="shared" si="93"/>
        <v>-0.16870656937366887</v>
      </c>
      <c r="AL197" s="68">
        <f t="shared" si="94"/>
        <v>-2.971581242697253</v>
      </c>
      <c r="AM197" s="68">
        <f t="shared" si="95"/>
        <v>-11.735567359690581</v>
      </c>
      <c r="AN197" s="68">
        <f t="shared" si="103"/>
        <v>5.4449089013268992</v>
      </c>
      <c r="AO197" s="68">
        <f t="shared" si="103"/>
        <v>5.496960838820562</v>
      </c>
      <c r="AP197" s="68">
        <f t="shared" si="103"/>
        <v>5.5683558607499402</v>
      </c>
      <c r="AQ197" s="68">
        <f t="shared" si="103"/>
        <v>5.65967628310871</v>
      </c>
      <c r="AR197" s="68">
        <f t="shared" si="103"/>
        <v>5.7684511756201644</v>
      </c>
      <c r="AS197" s="68">
        <f t="shared" si="103"/>
        <v>5.889911288238439</v>
      </c>
      <c r="AT197" s="68">
        <f t="shared" si="103"/>
        <v>6.0187090258261478</v>
      </c>
      <c r="AU197" s="68">
        <f t="shared" si="96"/>
        <v>6.1505626291456306</v>
      </c>
    </row>
    <row r="198" spans="1:47" s="68" customFormat="1" ht="12.95" customHeight="1" x14ac:dyDescent="0.2">
      <c r="A198" s="51" t="s">
        <v>110</v>
      </c>
      <c r="B198" s="98"/>
      <c r="C198" s="69">
        <v>45055.449000000001</v>
      </c>
      <c r="D198" s="69"/>
      <c r="E198" s="68">
        <f t="shared" si="78"/>
        <v>36970.499570133594</v>
      </c>
      <c r="F198" s="68">
        <f t="shared" si="79"/>
        <v>36970.5</v>
      </c>
      <c r="G198" s="69">
        <f t="shared" si="80"/>
        <v>-1.3939999917056412E-4</v>
      </c>
      <c r="J198" s="11">
        <f>G198</f>
        <v>-1.3939999917056412E-4</v>
      </c>
      <c r="O198" s="68">
        <f t="shared" ca="1" si="102"/>
        <v>-3.4937197221879018E-2</v>
      </c>
      <c r="Q198" s="82">
        <f t="shared" si="81"/>
        <v>30036.949000000001</v>
      </c>
      <c r="R198" s="68">
        <f t="shared" si="82"/>
        <v>1.9432359768753276E-8</v>
      </c>
      <c r="S198" s="47">
        <v>1</v>
      </c>
      <c r="Z198" s="68">
        <f t="shared" si="83"/>
        <v>36970.5</v>
      </c>
      <c r="AA198" s="68">
        <f t="shared" si="84"/>
        <v>8.9183464184677992E-3</v>
      </c>
      <c r="AB198" s="68">
        <f t="shared" si="85"/>
        <v>-3.8791726900439034E-2</v>
      </c>
      <c r="AC198" s="68">
        <f t="shared" si="86"/>
        <v>-1.3939999917056412E-4</v>
      </c>
      <c r="AD198" s="68">
        <f t="shared" si="87"/>
        <v>-9.0577464176383633E-3</v>
      </c>
      <c r="AE198" s="68">
        <f t="shared" si="88"/>
        <v>8.2042770166240609E-5</v>
      </c>
      <c r="AF198" s="68">
        <f t="shared" si="89"/>
        <v>-1.3939999917056412E-4</v>
      </c>
      <c r="AG198" s="74"/>
      <c r="AH198" s="68">
        <f t="shared" si="90"/>
        <v>3.865232690126847E-2</v>
      </c>
      <c r="AI198" s="68">
        <f t="shared" si="91"/>
        <v>1.7254177382951208E-2</v>
      </c>
      <c r="AJ198" s="68">
        <f t="shared" si="92"/>
        <v>-0.14780026082850045</v>
      </c>
      <c r="AK198" s="68">
        <f t="shared" si="93"/>
        <v>-0.16870656937366887</v>
      </c>
      <c r="AL198" s="68">
        <f t="shared" si="94"/>
        <v>-2.971581242697253</v>
      </c>
      <c r="AM198" s="68">
        <f t="shared" si="95"/>
        <v>-11.735567359690581</v>
      </c>
      <c r="AN198" s="68">
        <f t="shared" si="103"/>
        <v>5.4449089013268992</v>
      </c>
      <c r="AO198" s="68">
        <f t="shared" si="103"/>
        <v>5.496960838820562</v>
      </c>
      <c r="AP198" s="68">
        <f t="shared" si="103"/>
        <v>5.5683558607499402</v>
      </c>
      <c r="AQ198" s="68">
        <f t="shared" si="103"/>
        <v>5.65967628310871</v>
      </c>
      <c r="AR198" s="68">
        <f t="shared" si="103"/>
        <v>5.7684511756201644</v>
      </c>
      <c r="AS198" s="68">
        <f t="shared" si="103"/>
        <v>5.889911288238439</v>
      </c>
      <c r="AT198" s="68">
        <f t="shared" si="103"/>
        <v>6.0187090258261478</v>
      </c>
      <c r="AU198" s="68">
        <f t="shared" si="96"/>
        <v>6.1505626291456306</v>
      </c>
    </row>
    <row r="199" spans="1:47" s="68" customFormat="1" ht="12.95" customHeight="1" x14ac:dyDescent="0.2">
      <c r="A199" s="51" t="s">
        <v>110</v>
      </c>
      <c r="B199" s="98"/>
      <c r="C199" s="69">
        <v>45055.612000000001</v>
      </c>
      <c r="D199" s="69"/>
      <c r="E199" s="68">
        <f t="shared" si="78"/>
        <v>36971.002211622552</v>
      </c>
      <c r="F199" s="68">
        <f t="shared" si="79"/>
        <v>36971</v>
      </c>
      <c r="G199" s="69">
        <f t="shared" si="80"/>
        <v>7.1719999687047675E-4</v>
      </c>
      <c r="J199" s="11">
        <f>G199</f>
        <v>7.1719999687047675E-4</v>
      </c>
      <c r="O199" s="68">
        <f t="shared" ca="1" si="102"/>
        <v>-3.4938716807528497E-2</v>
      </c>
      <c r="Q199" s="82">
        <f t="shared" si="81"/>
        <v>30037.112000000001</v>
      </c>
      <c r="R199" s="68">
        <f t="shared" si="82"/>
        <v>5.1437583551101181E-7</v>
      </c>
      <c r="S199" s="47">
        <v>1</v>
      </c>
      <c r="Z199" s="68">
        <f t="shared" si="83"/>
        <v>36971</v>
      </c>
      <c r="AA199" s="68">
        <f t="shared" si="84"/>
        <v>8.9196088728216751E-3</v>
      </c>
      <c r="AB199" s="68">
        <f t="shared" si="85"/>
        <v>-3.7937371437103191E-2</v>
      </c>
      <c r="AC199" s="68">
        <f t="shared" si="86"/>
        <v>7.1719999687047675E-4</v>
      </c>
      <c r="AD199" s="68">
        <f t="shared" si="87"/>
        <v>-8.2024088759511983E-3</v>
      </c>
      <c r="AE199" s="68">
        <f t="shared" si="88"/>
        <v>6.7279511368282995E-5</v>
      </c>
      <c r="AF199" s="68">
        <f t="shared" si="89"/>
        <v>7.1719999687047675E-4</v>
      </c>
      <c r="AG199" s="74"/>
      <c r="AH199" s="68">
        <f t="shared" si="90"/>
        <v>3.8654571433973668E-2</v>
      </c>
      <c r="AI199" s="68">
        <f t="shared" si="91"/>
        <v>1.7257353282708721E-2</v>
      </c>
      <c r="AJ199" s="68">
        <f t="shared" si="92"/>
        <v>-0.14778164358193185</v>
      </c>
      <c r="AK199" s="68">
        <f t="shared" si="93"/>
        <v>-0.1687250685114268</v>
      </c>
      <c r="AL199" s="68">
        <f t="shared" si="94"/>
        <v>-2.9715624187376664</v>
      </c>
      <c r="AM199" s="68">
        <f t="shared" si="95"/>
        <v>-11.734261840724409</v>
      </c>
      <c r="AN199" s="68">
        <f t="shared" si="103"/>
        <v>5.444991612303915</v>
      </c>
      <c r="AO199" s="68">
        <f t="shared" si="103"/>
        <v>5.4970491630775582</v>
      </c>
      <c r="AP199" s="68">
        <f t="shared" si="103"/>
        <v>5.5684459457387927</v>
      </c>
      <c r="AQ199" s="68">
        <f t="shared" si="103"/>
        <v>5.6597622599273922</v>
      </c>
      <c r="AR199" s="68">
        <f t="shared" si="103"/>
        <v>5.7685266327636446</v>
      </c>
      <c r="AS199" s="68">
        <f t="shared" si="103"/>
        <v>5.8899709751307672</v>
      </c>
      <c r="AT199" s="68">
        <f t="shared" si="103"/>
        <v>6.0187497571175594</v>
      </c>
      <c r="AU199" s="68">
        <f t="shared" si="96"/>
        <v>6.1505831139451708</v>
      </c>
    </row>
    <row r="200" spans="1:47" s="68" customFormat="1" ht="12.95" customHeight="1" x14ac:dyDescent="0.2">
      <c r="A200" s="51" t="s">
        <v>110</v>
      </c>
      <c r="B200" s="98"/>
      <c r="C200" s="69">
        <v>45055.612000000001</v>
      </c>
      <c r="D200" s="69"/>
      <c r="E200" s="68">
        <f t="shared" si="78"/>
        <v>36971.002211622552</v>
      </c>
      <c r="F200" s="68">
        <f t="shared" si="79"/>
        <v>36971</v>
      </c>
      <c r="G200" s="69">
        <f t="shared" si="80"/>
        <v>7.1719999687047675E-4</v>
      </c>
      <c r="J200" s="11">
        <f>G200</f>
        <v>7.1719999687047675E-4</v>
      </c>
      <c r="O200" s="68">
        <f t="shared" ca="1" si="102"/>
        <v>-3.4938716807528497E-2</v>
      </c>
      <c r="Q200" s="82">
        <f t="shared" si="81"/>
        <v>30037.112000000001</v>
      </c>
      <c r="R200" s="68">
        <f t="shared" si="82"/>
        <v>5.1437583551101181E-7</v>
      </c>
      <c r="S200" s="47">
        <v>1</v>
      </c>
      <c r="Z200" s="68">
        <f t="shared" si="83"/>
        <v>36971</v>
      </c>
      <c r="AA200" s="68">
        <f t="shared" si="84"/>
        <v>8.9196088728216751E-3</v>
      </c>
      <c r="AB200" s="68">
        <f t="shared" si="85"/>
        <v>-3.7937371437103191E-2</v>
      </c>
      <c r="AC200" s="68">
        <f t="shared" si="86"/>
        <v>7.1719999687047675E-4</v>
      </c>
      <c r="AD200" s="68">
        <f t="shared" si="87"/>
        <v>-8.2024088759511983E-3</v>
      </c>
      <c r="AE200" s="68">
        <f t="shared" si="88"/>
        <v>6.7279511368282995E-5</v>
      </c>
      <c r="AF200" s="68">
        <f t="shared" si="89"/>
        <v>7.1719999687047675E-4</v>
      </c>
      <c r="AG200" s="74"/>
      <c r="AH200" s="68">
        <f t="shared" si="90"/>
        <v>3.8654571433973668E-2</v>
      </c>
      <c r="AI200" s="68">
        <f t="shared" si="91"/>
        <v>1.7257353282708721E-2</v>
      </c>
      <c r="AJ200" s="68">
        <f t="shared" si="92"/>
        <v>-0.14778164358193185</v>
      </c>
      <c r="AK200" s="68">
        <f t="shared" si="93"/>
        <v>-0.1687250685114268</v>
      </c>
      <c r="AL200" s="68">
        <f t="shared" si="94"/>
        <v>-2.9715624187376664</v>
      </c>
      <c r="AM200" s="68">
        <f t="shared" si="95"/>
        <v>-11.734261840724409</v>
      </c>
      <c r="AN200" s="68">
        <f t="shared" si="103"/>
        <v>5.444991612303915</v>
      </c>
      <c r="AO200" s="68">
        <f t="shared" si="103"/>
        <v>5.4970491630775582</v>
      </c>
      <c r="AP200" s="68">
        <f t="shared" si="103"/>
        <v>5.5684459457387927</v>
      </c>
      <c r="AQ200" s="68">
        <f t="shared" si="103"/>
        <v>5.6597622599273922</v>
      </c>
      <c r="AR200" s="68">
        <f t="shared" si="103"/>
        <v>5.7685266327636446</v>
      </c>
      <c r="AS200" s="68">
        <f t="shared" si="103"/>
        <v>5.8899709751307672</v>
      </c>
      <c r="AT200" s="68">
        <f t="shared" si="103"/>
        <v>6.0187497571175594</v>
      </c>
      <c r="AU200" s="68">
        <f t="shared" si="96"/>
        <v>6.1505831139451708</v>
      </c>
    </row>
    <row r="201" spans="1:47" s="68" customFormat="1" ht="12.95" customHeight="1" x14ac:dyDescent="0.2">
      <c r="A201" s="51" t="s">
        <v>109</v>
      </c>
      <c r="B201" s="98"/>
      <c r="C201" s="69">
        <v>45058.534</v>
      </c>
      <c r="D201" s="69"/>
      <c r="E201" s="68">
        <f t="shared" si="78"/>
        <v>36980.012754142313</v>
      </c>
      <c r="F201" s="68">
        <f t="shared" si="79"/>
        <v>36980</v>
      </c>
      <c r="G201" s="69">
        <f t="shared" si="80"/>
        <v>4.1359999959240668E-3</v>
      </c>
      <c r="I201" s="68">
        <f t="shared" ref="I201:I221" si="104">G201</f>
        <v>4.1359999959240668E-3</v>
      </c>
      <c r="O201" s="68">
        <f t="shared" ca="1" si="102"/>
        <v>-3.4966069349218892E-2</v>
      </c>
      <c r="Q201" s="82">
        <f t="shared" si="81"/>
        <v>30040.034</v>
      </c>
      <c r="R201" s="68">
        <f t="shared" si="82"/>
        <v>1.7106495966283879E-5</v>
      </c>
      <c r="S201" s="74">
        <v>0.1</v>
      </c>
      <c r="Z201" s="68">
        <f t="shared" si="83"/>
        <v>36980</v>
      </c>
      <c r="AA201" s="68">
        <f t="shared" si="84"/>
        <v>8.942349021206851E-3</v>
      </c>
      <c r="AB201" s="68">
        <f t="shared" si="85"/>
        <v>-3.4558989894609003E-2</v>
      </c>
      <c r="AC201" s="68">
        <f t="shared" si="86"/>
        <v>4.1359999959240668E-3</v>
      </c>
      <c r="AD201" s="68">
        <f t="shared" si="87"/>
        <v>-4.8063490252827842E-3</v>
      </c>
      <c r="AE201" s="68">
        <f t="shared" si="88"/>
        <v>2.3100990952836772E-6</v>
      </c>
      <c r="AF201" s="68">
        <f t="shared" si="89"/>
        <v>4.1359999959240668E-3</v>
      </c>
      <c r="AG201" s="74"/>
      <c r="AH201" s="68">
        <f t="shared" si="90"/>
        <v>3.869498989053307E-2</v>
      </c>
      <c r="AI201" s="68">
        <f t="shared" si="91"/>
        <v>1.7314767905423412E-2</v>
      </c>
      <c r="AJ201" s="68">
        <f t="shared" si="92"/>
        <v>-0.14744541915276532</v>
      </c>
      <c r="AK201" s="68">
        <f t="shared" si="93"/>
        <v>-0.16905914067071529</v>
      </c>
      <c r="AL201" s="68">
        <f t="shared" si="94"/>
        <v>-2.9712224702107601</v>
      </c>
      <c r="AM201" s="68">
        <f t="shared" si="95"/>
        <v>-11.71073454253917</v>
      </c>
      <c r="AN201" s="68">
        <f t="shared" ref="AN201:AT210" si="105">$AU201+$AB$7*SIN(AO201)</f>
        <v>5.4464827033516938</v>
      </c>
      <c r="AO201" s="68">
        <f t="shared" si="105"/>
        <v>5.4986409165595838</v>
      </c>
      <c r="AP201" s="68">
        <f t="shared" si="105"/>
        <v>5.570068815418141</v>
      </c>
      <c r="AQ201" s="68">
        <f t="shared" si="105"/>
        <v>5.6613105885936008</v>
      </c>
      <c r="AR201" s="68">
        <f t="shared" si="105"/>
        <v>5.7698851703536036</v>
      </c>
      <c r="AS201" s="68">
        <f t="shared" si="105"/>
        <v>5.8910454221627848</v>
      </c>
      <c r="AT201" s="68">
        <f t="shared" si="105"/>
        <v>6.019482929814604</v>
      </c>
      <c r="AU201" s="68">
        <f t="shared" si="96"/>
        <v>6.1509518403368943</v>
      </c>
    </row>
    <row r="202" spans="1:47" s="68" customFormat="1" ht="12.95" customHeight="1" x14ac:dyDescent="0.2">
      <c r="A202" s="51" t="s">
        <v>111</v>
      </c>
      <c r="B202" s="98"/>
      <c r="C202" s="69">
        <v>45077.34</v>
      </c>
      <c r="D202" s="69"/>
      <c r="E202" s="68">
        <f t="shared" si="78"/>
        <v>37038.004630469062</v>
      </c>
      <c r="F202" s="68">
        <f t="shared" si="79"/>
        <v>37038</v>
      </c>
      <c r="G202" s="69">
        <f t="shared" si="80"/>
        <v>1.501599996117875E-3</v>
      </c>
      <c r="I202" s="68">
        <f t="shared" si="104"/>
        <v>1.501599996117875E-3</v>
      </c>
      <c r="O202" s="68">
        <f t="shared" ca="1" si="102"/>
        <v>-3.5142341284557038E-2</v>
      </c>
      <c r="Q202" s="82">
        <f t="shared" si="81"/>
        <v>30058.839999999997</v>
      </c>
      <c r="R202" s="68">
        <f t="shared" si="82"/>
        <v>2.2548025483412022E-6</v>
      </c>
      <c r="S202" s="74">
        <v>0.1</v>
      </c>
      <c r="Z202" s="68">
        <f t="shared" si="83"/>
        <v>37038</v>
      </c>
      <c r="AA202" s="68">
        <f t="shared" si="84"/>
        <v>9.08959128184509E-3</v>
      </c>
      <c r="AB202" s="68">
        <f t="shared" si="85"/>
        <v>-3.7454599837516894E-2</v>
      </c>
      <c r="AC202" s="68">
        <f t="shared" si="86"/>
        <v>1.501599996117875E-3</v>
      </c>
      <c r="AD202" s="68">
        <f t="shared" si="87"/>
        <v>-7.587991285727215E-3</v>
      </c>
      <c r="AE202" s="68">
        <f t="shared" si="88"/>
        <v>5.7577611752272154E-6</v>
      </c>
      <c r="AF202" s="68">
        <f t="shared" si="89"/>
        <v>1.501599996117875E-3</v>
      </c>
      <c r="AG202" s="74"/>
      <c r="AH202" s="68">
        <f t="shared" si="90"/>
        <v>3.8956199833634769E-2</v>
      </c>
      <c r="AI202" s="68">
        <f t="shared" si="91"/>
        <v>1.769638754258307E-2</v>
      </c>
      <c r="AJ202" s="68">
        <f t="shared" si="92"/>
        <v>-0.14522686413940225</v>
      </c>
      <c r="AK202" s="68">
        <f t="shared" si="93"/>
        <v>-0.17126258019252588</v>
      </c>
      <c r="AL202" s="68">
        <f t="shared" si="94"/>
        <v>-2.9689797718826072</v>
      </c>
      <c r="AM202" s="68">
        <f t="shared" si="95"/>
        <v>-11.557837657953002</v>
      </c>
      <c r="AN202" s="68">
        <f t="shared" si="105"/>
        <v>5.4561969297663735</v>
      </c>
      <c r="AO202" s="68">
        <f t="shared" si="105"/>
        <v>5.508986248177548</v>
      </c>
      <c r="AP202" s="68">
        <f t="shared" si="105"/>
        <v>5.5805881469416132</v>
      </c>
      <c r="AQ202" s="68">
        <f t="shared" si="105"/>
        <v>5.6713224783472747</v>
      </c>
      <c r="AR202" s="68">
        <f t="shared" si="105"/>
        <v>5.7786541546658174</v>
      </c>
      <c r="AS202" s="68">
        <f t="shared" si="105"/>
        <v>5.897973382373106</v>
      </c>
      <c r="AT202" s="68">
        <f t="shared" si="105"/>
        <v>6.024208247136575</v>
      </c>
      <c r="AU202" s="68">
        <f t="shared" si="96"/>
        <v>6.1533280770835592</v>
      </c>
    </row>
    <row r="203" spans="1:47" s="68" customFormat="1" ht="12.95" customHeight="1" x14ac:dyDescent="0.2">
      <c r="A203" s="51" t="s">
        <v>111</v>
      </c>
      <c r="B203" s="98"/>
      <c r="C203" s="69">
        <v>45077.341999999997</v>
      </c>
      <c r="D203" s="69"/>
      <c r="E203" s="68">
        <f t="shared" si="78"/>
        <v>37038.010797849296</v>
      </c>
      <c r="F203" s="68">
        <f t="shared" si="79"/>
        <v>37038</v>
      </c>
      <c r="G203" s="69">
        <f t="shared" si="80"/>
        <v>3.5015999965253286E-3</v>
      </c>
      <c r="I203" s="68">
        <f t="shared" si="104"/>
        <v>3.5015999965253286E-3</v>
      </c>
      <c r="O203" s="68">
        <f t="shared" ca="1" si="102"/>
        <v>-3.5142341284557038E-2</v>
      </c>
      <c r="Q203" s="82">
        <f t="shared" si="81"/>
        <v>30058.841999999997</v>
      </c>
      <c r="R203" s="68">
        <f t="shared" si="82"/>
        <v>1.2261202535666181E-5</v>
      </c>
      <c r="S203" s="74">
        <v>0.1</v>
      </c>
      <c r="Z203" s="68">
        <f t="shared" si="83"/>
        <v>37038</v>
      </c>
      <c r="AA203" s="68">
        <f t="shared" si="84"/>
        <v>9.08959128184509E-3</v>
      </c>
      <c r="AB203" s="68">
        <f t="shared" si="85"/>
        <v>-3.5454599837109441E-2</v>
      </c>
      <c r="AC203" s="68">
        <f t="shared" si="86"/>
        <v>3.5015999965253286E-3</v>
      </c>
      <c r="AD203" s="68">
        <f t="shared" si="87"/>
        <v>-5.5879912853197614E-3</v>
      </c>
      <c r="AE203" s="68">
        <f t="shared" si="88"/>
        <v>3.1225646604809602E-6</v>
      </c>
      <c r="AF203" s="68">
        <f t="shared" si="89"/>
        <v>3.5015999965253286E-3</v>
      </c>
      <c r="AG203" s="74"/>
      <c r="AH203" s="68">
        <f t="shared" si="90"/>
        <v>3.8956199833634769E-2</v>
      </c>
      <c r="AI203" s="68">
        <f t="shared" si="91"/>
        <v>1.769638754258307E-2</v>
      </c>
      <c r="AJ203" s="68">
        <f t="shared" si="92"/>
        <v>-0.14522686413940225</v>
      </c>
      <c r="AK203" s="68">
        <f t="shared" si="93"/>
        <v>-0.17126258019252588</v>
      </c>
      <c r="AL203" s="68">
        <f t="shared" si="94"/>
        <v>-2.9689797718826072</v>
      </c>
      <c r="AM203" s="68">
        <f t="shared" si="95"/>
        <v>-11.557837657953002</v>
      </c>
      <c r="AN203" s="68">
        <f t="shared" si="105"/>
        <v>5.4561969297663735</v>
      </c>
      <c r="AO203" s="68">
        <f t="shared" si="105"/>
        <v>5.508986248177548</v>
      </c>
      <c r="AP203" s="68">
        <f t="shared" si="105"/>
        <v>5.5805881469416132</v>
      </c>
      <c r="AQ203" s="68">
        <f t="shared" si="105"/>
        <v>5.6713224783472747</v>
      </c>
      <c r="AR203" s="68">
        <f t="shared" si="105"/>
        <v>5.7786541546658174</v>
      </c>
      <c r="AS203" s="68">
        <f t="shared" si="105"/>
        <v>5.897973382373106</v>
      </c>
      <c r="AT203" s="68">
        <f t="shared" si="105"/>
        <v>6.024208247136575</v>
      </c>
      <c r="AU203" s="68">
        <f t="shared" si="96"/>
        <v>6.1533280770835592</v>
      </c>
    </row>
    <row r="204" spans="1:47" s="68" customFormat="1" ht="12.95" customHeight="1" x14ac:dyDescent="0.2">
      <c r="A204" s="51" t="s">
        <v>111</v>
      </c>
      <c r="B204" s="98" t="s">
        <v>198</v>
      </c>
      <c r="C204" s="69">
        <v>45079.444000000003</v>
      </c>
      <c r="D204" s="69"/>
      <c r="E204" s="68">
        <f t="shared" si="78"/>
        <v>37044.492714473738</v>
      </c>
      <c r="F204" s="68">
        <f t="shared" si="79"/>
        <v>37044.5</v>
      </c>
      <c r="G204" s="69">
        <f t="shared" si="80"/>
        <v>-2.3625999965588562E-3</v>
      </c>
      <c r="I204" s="68">
        <f t="shared" si="104"/>
        <v>-2.3625999965588562E-3</v>
      </c>
      <c r="O204" s="68">
        <f t="shared" ca="1" si="102"/>
        <v>-3.5162095898000109E-2</v>
      </c>
      <c r="Q204" s="82">
        <f t="shared" si="81"/>
        <v>30060.944000000003</v>
      </c>
      <c r="R204" s="68">
        <f t="shared" si="82"/>
        <v>5.5818787437399074E-6</v>
      </c>
      <c r="S204" s="74">
        <v>0.1</v>
      </c>
      <c r="Z204" s="68">
        <f t="shared" si="83"/>
        <v>37044.5</v>
      </c>
      <c r="AA204" s="68">
        <f t="shared" si="84"/>
        <v>9.1061637385064613E-3</v>
      </c>
      <c r="AB204" s="68">
        <f t="shared" si="85"/>
        <v>-4.1348148929748349E-2</v>
      </c>
      <c r="AC204" s="68">
        <f t="shared" si="86"/>
        <v>-2.3625999965588562E-3</v>
      </c>
      <c r="AD204" s="68">
        <f t="shared" si="87"/>
        <v>-1.1468763735065318E-2</v>
      </c>
      <c r="AE204" s="68">
        <f t="shared" si="88"/>
        <v>1.3153254161074939E-5</v>
      </c>
      <c r="AF204" s="68">
        <f t="shared" si="89"/>
        <v>-2.3625999965588562E-3</v>
      </c>
      <c r="AG204" s="74"/>
      <c r="AH204" s="68">
        <f t="shared" si="90"/>
        <v>3.8985548933189493E-2</v>
      </c>
      <c r="AI204" s="68">
        <f t="shared" si="91"/>
        <v>1.7740447365782064E-2</v>
      </c>
      <c r="AJ204" s="68">
        <f t="shared" si="92"/>
        <v>-0.14497250954172419</v>
      </c>
      <c r="AK204" s="68">
        <f t="shared" si="93"/>
        <v>-0.17151510044284321</v>
      </c>
      <c r="AL204" s="68">
        <f t="shared" si="94"/>
        <v>-2.9687226966677058</v>
      </c>
      <c r="AM204" s="68">
        <f t="shared" si="95"/>
        <v>-11.54056426409986</v>
      </c>
      <c r="AN204" s="68">
        <f t="shared" si="105"/>
        <v>5.4572970040883497</v>
      </c>
      <c r="AO204" s="68">
        <f t="shared" si="105"/>
        <v>5.5101550921202298</v>
      </c>
      <c r="AP204" s="68">
        <f t="shared" si="105"/>
        <v>5.5817735936587436</v>
      </c>
      <c r="AQ204" s="68">
        <f t="shared" si="105"/>
        <v>5.6724481284357644</v>
      </c>
      <c r="AR204" s="68">
        <f t="shared" si="105"/>
        <v>5.7796383827821858</v>
      </c>
      <c r="AS204" s="68">
        <f t="shared" si="105"/>
        <v>5.8987501929124813</v>
      </c>
      <c r="AT204" s="68">
        <f t="shared" si="105"/>
        <v>6.0247378542369923</v>
      </c>
      <c r="AU204" s="68">
        <f t="shared" si="96"/>
        <v>6.1535943794775818</v>
      </c>
    </row>
    <row r="205" spans="1:47" s="68" customFormat="1" ht="12.95" customHeight="1" x14ac:dyDescent="0.2">
      <c r="A205" s="51" t="s">
        <v>92</v>
      </c>
      <c r="B205" s="98" t="s">
        <v>198</v>
      </c>
      <c r="C205" s="69">
        <v>45082.69</v>
      </c>
      <c r="D205" s="69"/>
      <c r="E205" s="68">
        <f t="shared" si="78"/>
        <v>37054.502372591174</v>
      </c>
      <c r="F205" s="68">
        <f t="shared" si="79"/>
        <v>37054.5</v>
      </c>
      <c r="G205" s="69">
        <f t="shared" si="80"/>
        <v>7.694000014453195E-4</v>
      </c>
      <c r="I205" s="68">
        <f t="shared" si="104"/>
        <v>7.694000014453195E-4</v>
      </c>
      <c r="O205" s="68">
        <f t="shared" ca="1" si="102"/>
        <v>-3.5192487610989434E-2</v>
      </c>
      <c r="Q205" s="82">
        <f t="shared" si="81"/>
        <v>30064.190000000002</v>
      </c>
      <c r="R205" s="68">
        <f t="shared" si="82"/>
        <v>5.919763622240576E-7</v>
      </c>
      <c r="S205" s="74">
        <v>0.1</v>
      </c>
      <c r="Z205" s="68">
        <f t="shared" si="83"/>
        <v>37054.5</v>
      </c>
      <c r="AA205" s="68">
        <f t="shared" si="84"/>
        <v>9.1316862803013099E-3</v>
      </c>
      <c r="AB205" s="68">
        <f t="shared" si="85"/>
        <v>-3.8261329579914856E-2</v>
      </c>
      <c r="AC205" s="68">
        <f t="shared" si="86"/>
        <v>7.694000014453195E-4</v>
      </c>
      <c r="AD205" s="68">
        <f t="shared" si="87"/>
        <v>-8.3622862788559904E-3</v>
      </c>
      <c r="AE205" s="68">
        <f t="shared" si="88"/>
        <v>6.992783180954317E-6</v>
      </c>
      <c r="AF205" s="68">
        <f t="shared" si="89"/>
        <v>7.694000014453195E-4</v>
      </c>
      <c r="AG205" s="74"/>
      <c r="AH205" s="68">
        <f t="shared" si="90"/>
        <v>3.9030729581360175E-2</v>
      </c>
      <c r="AI205" s="68">
        <f t="shared" si="91"/>
        <v>1.7808756327388431E-2</v>
      </c>
      <c r="AJ205" s="68">
        <f t="shared" si="92"/>
        <v>-0.14457888595965765</v>
      </c>
      <c r="AK205" s="68">
        <f t="shared" si="93"/>
        <v>-0.17190584421112928</v>
      </c>
      <c r="AL205" s="68">
        <f t="shared" si="94"/>
        <v>-2.9683248819055672</v>
      </c>
      <c r="AM205" s="68">
        <f t="shared" si="95"/>
        <v>-11.513935079086908</v>
      </c>
      <c r="AN205" s="68">
        <f t="shared" si="105"/>
        <v>5.4589939510081615</v>
      </c>
      <c r="AO205" s="68">
        <f t="shared" si="105"/>
        <v>5.5119570447557749</v>
      </c>
      <c r="AP205" s="68">
        <f t="shared" si="105"/>
        <v>5.5835999348322067</v>
      </c>
      <c r="AQ205" s="68">
        <f t="shared" si="105"/>
        <v>5.6741813193294623</v>
      </c>
      <c r="AR205" s="68">
        <f t="shared" si="105"/>
        <v>5.7811531653030377</v>
      </c>
      <c r="AS205" s="68">
        <f t="shared" si="105"/>
        <v>5.8999454427741691</v>
      </c>
      <c r="AT205" s="68">
        <f t="shared" si="105"/>
        <v>6.0255526522285905</v>
      </c>
      <c r="AU205" s="68">
        <f t="shared" si="96"/>
        <v>6.1540040754683858</v>
      </c>
    </row>
    <row r="206" spans="1:47" s="68" customFormat="1" ht="12.95" customHeight="1" x14ac:dyDescent="0.2">
      <c r="A206" s="51" t="s">
        <v>111</v>
      </c>
      <c r="B206" s="98"/>
      <c r="C206" s="69">
        <v>45100.364999999998</v>
      </c>
      <c r="D206" s="69"/>
      <c r="E206" s="68">
        <f t="shared" si="78"/>
        <v>37109.006595396408</v>
      </c>
      <c r="F206" s="68">
        <f t="shared" si="79"/>
        <v>37109</v>
      </c>
      <c r="G206" s="69">
        <f t="shared" si="80"/>
        <v>2.1387999950093217E-3</v>
      </c>
      <c r="I206" s="68">
        <f t="shared" si="104"/>
        <v>2.1387999950093217E-3</v>
      </c>
      <c r="O206" s="68">
        <f t="shared" ca="1" si="102"/>
        <v>-3.5358122446781312E-2</v>
      </c>
      <c r="Q206" s="82">
        <f t="shared" si="81"/>
        <v>30081.864999999998</v>
      </c>
      <c r="R206" s="68">
        <f t="shared" si="82"/>
        <v>4.5744654186518746E-6</v>
      </c>
      <c r="S206" s="74">
        <v>0.1</v>
      </c>
      <c r="Z206" s="68">
        <f t="shared" si="83"/>
        <v>37109</v>
      </c>
      <c r="AA206" s="68">
        <f t="shared" si="84"/>
        <v>9.2713146014437101E-3</v>
      </c>
      <c r="AB206" s="68">
        <f t="shared" si="85"/>
        <v>-3.7138731501494084E-2</v>
      </c>
      <c r="AC206" s="68">
        <f t="shared" si="86"/>
        <v>2.1387999950093217E-3</v>
      </c>
      <c r="AD206" s="68">
        <f t="shared" si="87"/>
        <v>-7.1325146064343883E-3</v>
      </c>
      <c r="AE206" s="68">
        <f t="shared" si="88"/>
        <v>5.0872764610999902E-6</v>
      </c>
      <c r="AF206" s="68">
        <f t="shared" si="89"/>
        <v>2.1387999950093217E-3</v>
      </c>
      <c r="AG206" s="74"/>
      <c r="AH206" s="68">
        <f t="shared" si="90"/>
        <v>3.9277531496503405E-2</v>
      </c>
      <c r="AI206" s="68">
        <f t="shared" si="91"/>
        <v>1.8192560647158129E-2</v>
      </c>
      <c r="AJ206" s="68">
        <f t="shared" si="92"/>
        <v>-0.14238325884899519</v>
      </c>
      <c r="AK206" s="68">
        <f t="shared" si="93"/>
        <v>-0.17408449228035283</v>
      </c>
      <c r="AL206" s="68">
        <f t="shared" si="94"/>
        <v>-2.9661062987726718</v>
      </c>
      <c r="AM206" s="68">
        <f t="shared" si="95"/>
        <v>-11.367634760113198</v>
      </c>
      <c r="AN206" s="68">
        <f t="shared" si="105"/>
        <v>5.4683393937278071</v>
      </c>
      <c r="AO206" s="68">
        <f t="shared" si="105"/>
        <v>5.5218573844720593</v>
      </c>
      <c r="AP206" s="68">
        <f t="shared" si="105"/>
        <v>5.5936083231805398</v>
      </c>
      <c r="AQ206" s="68">
        <f t="shared" si="105"/>
        <v>5.683657364386475</v>
      </c>
      <c r="AR206" s="68">
        <f t="shared" si="105"/>
        <v>5.7894211247829848</v>
      </c>
      <c r="AS206" s="68">
        <f t="shared" si="105"/>
        <v>5.9064628695830503</v>
      </c>
      <c r="AT206" s="68">
        <f t="shared" si="105"/>
        <v>6.0299936784656625</v>
      </c>
      <c r="AU206" s="68">
        <f t="shared" si="96"/>
        <v>6.1562369186182693</v>
      </c>
    </row>
    <row r="207" spans="1:47" s="68" customFormat="1" ht="12.95" customHeight="1" x14ac:dyDescent="0.2">
      <c r="A207" s="51" t="s">
        <v>111</v>
      </c>
      <c r="B207" s="98" t="s">
        <v>198</v>
      </c>
      <c r="C207" s="69">
        <v>45103.444000000003</v>
      </c>
      <c r="D207" s="69"/>
      <c r="E207" s="68">
        <f t="shared" si="78"/>
        <v>37118.501277264448</v>
      </c>
      <c r="F207" s="68">
        <f t="shared" si="79"/>
        <v>37118.5</v>
      </c>
      <c r="G207" s="69">
        <f t="shared" si="80"/>
        <v>4.1420000343350694E-4</v>
      </c>
      <c r="I207" s="68">
        <f t="shared" si="104"/>
        <v>4.1420000343350694E-4</v>
      </c>
      <c r="O207" s="68">
        <f t="shared" ca="1" si="102"/>
        <v>-3.5386994574121186E-2</v>
      </c>
      <c r="Q207" s="82">
        <f t="shared" si="81"/>
        <v>30084.944000000003</v>
      </c>
      <c r="R207" s="68">
        <f t="shared" si="82"/>
        <v>1.7156164284431716E-7</v>
      </c>
      <c r="S207" s="74">
        <v>0.1</v>
      </c>
      <c r="Z207" s="68">
        <f t="shared" si="83"/>
        <v>37118.5</v>
      </c>
      <c r="AA207" s="68">
        <f t="shared" si="84"/>
        <v>9.2957390799181597E-3</v>
      </c>
      <c r="AB207" s="68">
        <f t="shared" si="85"/>
        <v>-3.8906443991909775E-2</v>
      </c>
      <c r="AC207" s="68">
        <f t="shared" si="86"/>
        <v>4.1420000343350694E-4</v>
      </c>
      <c r="AD207" s="68">
        <f t="shared" si="87"/>
        <v>-8.8815390764846527E-3</v>
      </c>
      <c r="AE207" s="68">
        <f t="shared" si="88"/>
        <v>7.8881736367123858E-6</v>
      </c>
      <c r="AF207" s="68">
        <f t="shared" si="89"/>
        <v>4.1420000343350694E-4</v>
      </c>
      <c r="AG207" s="74"/>
      <c r="AH207" s="68">
        <f t="shared" si="90"/>
        <v>3.9320643995343282E-2</v>
      </c>
      <c r="AI207" s="68">
        <f t="shared" si="91"/>
        <v>1.8261518871651616E-2</v>
      </c>
      <c r="AJ207" s="68">
        <f t="shared" si="92"/>
        <v>-0.14199160123040072</v>
      </c>
      <c r="AK207" s="68">
        <f t="shared" si="93"/>
        <v>-0.17447295805624455</v>
      </c>
      <c r="AL207" s="68">
        <f t="shared" si="94"/>
        <v>-2.9657106209667479</v>
      </c>
      <c r="AM207" s="68">
        <f t="shared" si="95"/>
        <v>-11.341929370970954</v>
      </c>
      <c r="AN207" s="68">
        <f t="shared" si="105"/>
        <v>5.4699853290534204</v>
      </c>
      <c r="AO207" s="68">
        <f t="shared" si="105"/>
        <v>5.5235969523092825</v>
      </c>
      <c r="AP207" s="68">
        <f t="shared" si="105"/>
        <v>5.5953623739733986</v>
      </c>
      <c r="AQ207" s="68">
        <f t="shared" si="105"/>
        <v>5.6853143438604894</v>
      </c>
      <c r="AR207" s="68">
        <f t="shared" si="105"/>
        <v>5.7908644585376763</v>
      </c>
      <c r="AS207" s="68">
        <f t="shared" si="105"/>
        <v>5.9075995038743683</v>
      </c>
      <c r="AT207" s="68">
        <f t="shared" si="105"/>
        <v>6.0307678670329805</v>
      </c>
      <c r="AU207" s="68">
        <f t="shared" si="96"/>
        <v>6.1566261298095331</v>
      </c>
    </row>
    <row r="208" spans="1:47" s="68" customFormat="1" ht="12.95" customHeight="1" x14ac:dyDescent="0.2">
      <c r="A208" s="51" t="s">
        <v>111</v>
      </c>
      <c r="B208" s="98" t="s">
        <v>198</v>
      </c>
      <c r="C208" s="69">
        <v>45105.391000000003</v>
      </c>
      <c r="D208" s="69"/>
      <c r="E208" s="68">
        <f t="shared" si="78"/>
        <v>37124.505221920845</v>
      </c>
      <c r="F208" s="68">
        <f t="shared" si="79"/>
        <v>37124.5</v>
      </c>
      <c r="G208" s="69">
        <f t="shared" si="80"/>
        <v>1.6934000013861805E-3</v>
      </c>
      <c r="I208" s="68">
        <f t="shared" si="104"/>
        <v>1.6934000013861805E-3</v>
      </c>
      <c r="O208" s="68">
        <f t="shared" ca="1" si="102"/>
        <v>-3.5405229601914792E-2</v>
      </c>
      <c r="Q208" s="82">
        <f t="shared" si="81"/>
        <v>30086.891000000003</v>
      </c>
      <c r="R208" s="68">
        <f t="shared" si="82"/>
        <v>2.8676035646947162E-6</v>
      </c>
      <c r="S208" s="74">
        <v>0.1</v>
      </c>
      <c r="Z208" s="68">
        <f t="shared" si="83"/>
        <v>37124.5</v>
      </c>
      <c r="AA208" s="68">
        <f t="shared" si="84"/>
        <v>9.3111772427282892E-3</v>
      </c>
      <c r="AB208" s="68">
        <f t="shared" si="85"/>
        <v>-3.7654486093607234E-2</v>
      </c>
      <c r="AC208" s="68">
        <f t="shared" si="86"/>
        <v>1.6934000013861805E-3</v>
      </c>
      <c r="AD208" s="68">
        <f t="shared" si="87"/>
        <v>-7.6177772413421087E-3</v>
      </c>
      <c r="AE208" s="68">
        <f t="shared" si="88"/>
        <v>5.8030530098709791E-6</v>
      </c>
      <c r="AF208" s="68">
        <f t="shared" si="89"/>
        <v>1.6934000013861805E-3</v>
      </c>
      <c r="AG208" s="74"/>
      <c r="AH208" s="68">
        <f t="shared" si="90"/>
        <v>3.9347886094993414E-2</v>
      </c>
      <c r="AI208" s="68">
        <f t="shared" si="91"/>
        <v>1.830539555854982E-2</v>
      </c>
      <c r="AJ208" s="68">
        <f t="shared" si="92"/>
        <v>-0.14174283936489565</v>
      </c>
      <c r="AK208" s="68">
        <f t="shared" si="93"/>
        <v>-0.17471966698582345</v>
      </c>
      <c r="AL208" s="68">
        <f t="shared" si="94"/>
        <v>-2.9654593173393478</v>
      </c>
      <c r="AM208" s="68">
        <f t="shared" si="95"/>
        <v>-11.325663131512082</v>
      </c>
      <c r="AN208" s="68">
        <f t="shared" si="105"/>
        <v>5.4710274716843017</v>
      </c>
      <c r="AO208" s="68">
        <f t="shared" si="105"/>
        <v>5.5246977457436595</v>
      </c>
      <c r="AP208" s="68">
        <f t="shared" si="105"/>
        <v>5.596471641831835</v>
      </c>
      <c r="AQ208" s="68">
        <f t="shared" si="105"/>
        <v>5.6863616478733254</v>
      </c>
      <c r="AR208" s="68">
        <f t="shared" si="105"/>
        <v>5.7917763614954803</v>
      </c>
      <c r="AS208" s="68">
        <f t="shared" si="105"/>
        <v>5.9083174645846848</v>
      </c>
      <c r="AT208" s="68">
        <f t="shared" si="105"/>
        <v>6.0312568380603979</v>
      </c>
      <c r="AU208" s="68">
        <f t="shared" si="96"/>
        <v>6.1568719474040154</v>
      </c>
    </row>
    <row r="209" spans="1:47" s="68" customFormat="1" ht="12.95" customHeight="1" x14ac:dyDescent="0.2">
      <c r="A209" s="51" t="s">
        <v>111</v>
      </c>
      <c r="B209" s="98" t="s">
        <v>198</v>
      </c>
      <c r="C209" s="69">
        <v>45115.451000000001</v>
      </c>
      <c r="D209" s="69"/>
      <c r="E209" s="68">
        <f t="shared" si="78"/>
        <v>37155.527144490618</v>
      </c>
      <c r="F209" s="68">
        <f t="shared" si="79"/>
        <v>37155.5</v>
      </c>
      <c r="G209" s="69">
        <f t="shared" si="80"/>
        <v>8.8026000012177974E-3</v>
      </c>
      <c r="I209" s="68">
        <f t="shared" si="104"/>
        <v>8.8026000012177974E-3</v>
      </c>
      <c r="O209" s="68">
        <f t="shared" ca="1" si="102"/>
        <v>-3.5499443912181725E-2</v>
      </c>
      <c r="Q209" s="82">
        <f t="shared" si="81"/>
        <v>30096.951000000001</v>
      </c>
      <c r="R209" s="68">
        <f t="shared" si="82"/>
        <v>7.7485766781439566E-5</v>
      </c>
      <c r="S209" s="74">
        <v>0.1</v>
      </c>
      <c r="Z209" s="68">
        <f t="shared" si="83"/>
        <v>37155.5</v>
      </c>
      <c r="AA209" s="68">
        <f t="shared" si="84"/>
        <v>9.3910834759776997E-3</v>
      </c>
      <c r="AB209" s="68">
        <f t="shared" si="85"/>
        <v>-3.0686191378878472E-2</v>
      </c>
      <c r="AC209" s="68">
        <f t="shared" si="86"/>
        <v>8.8026000012177974E-3</v>
      </c>
      <c r="AD209" s="68">
        <f t="shared" si="87"/>
        <v>-5.8848347475990229E-4</v>
      </c>
      <c r="AE209" s="68">
        <f t="shared" si="88"/>
        <v>3.4631280006548853E-8</v>
      </c>
      <c r="AF209" s="68">
        <f t="shared" si="89"/>
        <v>8.8026000012177974E-3</v>
      </c>
      <c r="AG209" s="74"/>
      <c r="AH209" s="68">
        <f t="shared" si="90"/>
        <v>3.9488791380096269E-2</v>
      </c>
      <c r="AI209" s="68">
        <f t="shared" si="91"/>
        <v>1.8536170774209881E-2</v>
      </c>
      <c r="AJ209" s="68">
        <f t="shared" si="92"/>
        <v>-0.1404400370329652</v>
      </c>
      <c r="AK209" s="68">
        <f t="shared" si="93"/>
        <v>-0.17601139264985488</v>
      </c>
      <c r="AL209" s="68">
        <f t="shared" si="94"/>
        <v>-2.9641433507260935</v>
      </c>
      <c r="AM209" s="68">
        <f t="shared" si="95"/>
        <v>-11.241234364026695</v>
      </c>
      <c r="AN209" s="68">
        <f t="shared" si="105"/>
        <v>5.4764441393911492</v>
      </c>
      <c r="AO209" s="68">
        <f t="shared" si="105"/>
        <v>5.5304113520281586</v>
      </c>
      <c r="AP209" s="68">
        <f t="shared" si="105"/>
        <v>5.602220678202408</v>
      </c>
      <c r="AQ209" s="68">
        <f t="shared" si="105"/>
        <v>5.6917824411573807</v>
      </c>
      <c r="AR209" s="68">
        <f t="shared" si="105"/>
        <v>5.7964918362295741</v>
      </c>
      <c r="AS209" s="68">
        <f t="shared" si="105"/>
        <v>5.9120279889978056</v>
      </c>
      <c r="AT209" s="68">
        <f t="shared" si="105"/>
        <v>6.033783308963776</v>
      </c>
      <c r="AU209" s="68">
        <f t="shared" si="96"/>
        <v>6.1581420049755078</v>
      </c>
    </row>
    <row r="210" spans="1:47" s="68" customFormat="1" ht="12.95" customHeight="1" x14ac:dyDescent="0.2">
      <c r="A210" s="51" t="s">
        <v>92</v>
      </c>
      <c r="B210" s="98" t="s">
        <v>198</v>
      </c>
      <c r="C210" s="69">
        <v>45116.741000000002</v>
      </c>
      <c r="D210" s="69"/>
      <c r="E210" s="68">
        <f t="shared" si="78"/>
        <v>37159.505104740616</v>
      </c>
      <c r="F210" s="68">
        <f t="shared" si="79"/>
        <v>37159.5</v>
      </c>
      <c r="G210" s="69">
        <f t="shared" si="80"/>
        <v>1.6553999957977794E-3</v>
      </c>
      <c r="I210" s="68">
        <f t="shared" si="104"/>
        <v>1.6553999957977794E-3</v>
      </c>
      <c r="O210" s="68">
        <f t="shared" ca="1" si="102"/>
        <v>-3.5511600597377457E-2</v>
      </c>
      <c r="Q210" s="82">
        <f t="shared" si="81"/>
        <v>30098.241000000002</v>
      </c>
      <c r="R210" s="68">
        <f t="shared" si="82"/>
        <v>2.740349146087288E-6</v>
      </c>
      <c r="S210" s="74">
        <v>0.1</v>
      </c>
      <c r="Z210" s="68">
        <f t="shared" si="83"/>
        <v>37159.5</v>
      </c>
      <c r="AA210" s="68">
        <f t="shared" si="84"/>
        <v>9.4014104850691539E-3</v>
      </c>
      <c r="AB210" s="68">
        <f t="shared" si="85"/>
        <v>-3.7851590708954774E-2</v>
      </c>
      <c r="AC210" s="68">
        <f t="shared" si="86"/>
        <v>1.6553999957977794E-3</v>
      </c>
      <c r="AD210" s="68">
        <f t="shared" si="87"/>
        <v>-7.7460104892713745E-3</v>
      </c>
      <c r="AE210" s="68">
        <f t="shared" si="88"/>
        <v>6.0000678499902163E-6</v>
      </c>
      <c r="AF210" s="68">
        <f t="shared" si="89"/>
        <v>1.6553999957977794E-3</v>
      </c>
      <c r="AG210" s="74"/>
      <c r="AH210" s="68">
        <f t="shared" si="90"/>
        <v>3.9506990704752554E-2</v>
      </c>
      <c r="AI210" s="68">
        <f t="shared" si="91"/>
        <v>1.856645504161758E-2</v>
      </c>
      <c r="AJ210" s="68">
        <f t="shared" si="92"/>
        <v>-0.14026976327501112</v>
      </c>
      <c r="AK210" s="68">
        <f t="shared" si="93"/>
        <v>-0.17618017837292382</v>
      </c>
      <c r="AL210" s="68">
        <f t="shared" si="94"/>
        <v>-2.9639713746209004</v>
      </c>
      <c r="AM210" s="68">
        <f t="shared" si="95"/>
        <v>-11.230293041594589</v>
      </c>
      <c r="AN210" s="68">
        <f t="shared" si="105"/>
        <v>5.4771470174792114</v>
      </c>
      <c r="AO210" s="68">
        <f t="shared" si="105"/>
        <v>5.5311517903225607</v>
      </c>
      <c r="AP210" s="68">
        <f t="shared" si="105"/>
        <v>5.602964662229045</v>
      </c>
      <c r="AQ210" s="68">
        <f t="shared" si="105"/>
        <v>5.6924830819297147</v>
      </c>
      <c r="AR210" s="68">
        <f t="shared" si="105"/>
        <v>5.7971007680932622</v>
      </c>
      <c r="AS210" s="68">
        <f t="shared" si="105"/>
        <v>5.9125068952621813</v>
      </c>
      <c r="AT210" s="68">
        <f t="shared" si="105"/>
        <v>6.0341093198638296</v>
      </c>
      <c r="AU210" s="68">
        <f t="shared" si="96"/>
        <v>6.1583058833718303</v>
      </c>
    </row>
    <row r="211" spans="1:47" s="68" customFormat="1" ht="12.95" customHeight="1" x14ac:dyDescent="0.2">
      <c r="A211" s="51" t="s">
        <v>112</v>
      </c>
      <c r="B211" s="98" t="s">
        <v>198</v>
      </c>
      <c r="C211" s="69">
        <v>45141.387000000002</v>
      </c>
      <c r="D211" s="69"/>
      <c r="E211" s="68">
        <f t="shared" si="78"/>
        <v>37235.505731346449</v>
      </c>
      <c r="F211" s="68">
        <f t="shared" si="79"/>
        <v>37235.5</v>
      </c>
      <c r="G211" s="69">
        <f t="shared" si="80"/>
        <v>1.858600000559818E-3</v>
      </c>
      <c r="I211" s="68">
        <f t="shared" si="104"/>
        <v>1.858600000559818E-3</v>
      </c>
      <c r="O211" s="68">
        <f t="shared" ca="1" si="102"/>
        <v>-3.5742577616096408E-2</v>
      </c>
      <c r="Q211" s="82">
        <f t="shared" si="81"/>
        <v>30122.887000000002</v>
      </c>
      <c r="R211" s="68">
        <f t="shared" si="82"/>
        <v>3.4543939620809554E-6</v>
      </c>
      <c r="S211" s="74">
        <v>0.1</v>
      </c>
      <c r="Z211" s="68">
        <f t="shared" si="83"/>
        <v>37235.5</v>
      </c>
      <c r="AA211" s="68">
        <f t="shared" si="84"/>
        <v>9.5982370308096907E-3</v>
      </c>
      <c r="AB211" s="68">
        <f t="shared" si="85"/>
        <v>-3.799485509280414E-2</v>
      </c>
      <c r="AC211" s="68">
        <f t="shared" si="86"/>
        <v>1.858600000559818E-3</v>
      </c>
      <c r="AD211" s="68">
        <f t="shared" si="87"/>
        <v>-7.7396370302498727E-3</v>
      </c>
      <c r="AE211" s="68">
        <f t="shared" si="88"/>
        <v>5.9901981360015076E-6</v>
      </c>
      <c r="AF211" s="68">
        <f t="shared" si="89"/>
        <v>1.858600000559818E-3</v>
      </c>
      <c r="AG211" s="74"/>
      <c r="AH211" s="68">
        <f t="shared" si="90"/>
        <v>3.9853455093363958E-2</v>
      </c>
      <c r="AI211" s="68">
        <f t="shared" si="91"/>
        <v>1.9164970018856087E-2</v>
      </c>
      <c r="AJ211" s="68">
        <f t="shared" si="92"/>
        <v>-0.13693661873646121</v>
      </c>
      <c r="AK211" s="68">
        <f t="shared" si="93"/>
        <v>-0.17948231774462112</v>
      </c>
      <c r="AL211" s="68">
        <f t="shared" si="94"/>
        <v>-2.9606057433339359</v>
      </c>
      <c r="AM211" s="68">
        <f t="shared" si="95"/>
        <v>-11.020341954160983</v>
      </c>
      <c r="AN211" s="68">
        <f t="shared" ref="AN211:AT220" si="106">$AU211+$AB$7*SIN(AO211)</f>
        <v>5.4906751381621755</v>
      </c>
      <c r="AO211" s="68">
        <f t="shared" si="106"/>
        <v>5.5453594873234122</v>
      </c>
      <c r="AP211" s="68">
        <f t="shared" si="106"/>
        <v>5.6171944621326908</v>
      </c>
      <c r="AQ211" s="68">
        <f t="shared" si="106"/>
        <v>5.7058462826650045</v>
      </c>
      <c r="AR211" s="68">
        <f t="shared" si="106"/>
        <v>5.8086912584226305</v>
      </c>
      <c r="AS211" s="68">
        <f t="shared" si="106"/>
        <v>5.9216116482695131</v>
      </c>
      <c r="AT211" s="68">
        <f t="shared" si="106"/>
        <v>6.0403041557338355</v>
      </c>
      <c r="AU211" s="68">
        <f t="shared" si="96"/>
        <v>6.1614195729019423</v>
      </c>
    </row>
    <row r="212" spans="1:47" s="68" customFormat="1" ht="12.95" customHeight="1" x14ac:dyDescent="0.2">
      <c r="A212" s="51" t="s">
        <v>113</v>
      </c>
      <c r="B212" s="98" t="s">
        <v>198</v>
      </c>
      <c r="C212" s="69">
        <v>45325.578000000001</v>
      </c>
      <c r="D212" s="69"/>
      <c r="E212" s="68">
        <f t="shared" si="78"/>
        <v>37803.493697554142</v>
      </c>
      <c r="F212" s="68">
        <f t="shared" si="79"/>
        <v>37803.5</v>
      </c>
      <c r="G212" s="69">
        <f t="shared" si="80"/>
        <v>-2.043799999228213E-3</v>
      </c>
      <c r="I212" s="68">
        <f t="shared" si="104"/>
        <v>-2.043799999228213E-3</v>
      </c>
      <c r="O212" s="68">
        <f t="shared" ca="1" si="102"/>
        <v>-3.7468826913890654E-2</v>
      </c>
      <c r="Q212" s="82">
        <f t="shared" si="81"/>
        <v>30307.078000000001</v>
      </c>
      <c r="R212" s="68">
        <f t="shared" si="82"/>
        <v>4.1771184368452438E-6</v>
      </c>
      <c r="S212" s="74">
        <v>0.1</v>
      </c>
      <c r="Z212" s="68">
        <f t="shared" si="83"/>
        <v>37803.5</v>
      </c>
      <c r="AA212" s="68">
        <f t="shared" si="84"/>
        <v>1.1060481957283652E-2</v>
      </c>
      <c r="AB212" s="68">
        <f t="shared" si="85"/>
        <v>-4.4481687248136566E-2</v>
      </c>
      <c r="AC212" s="68">
        <f t="shared" si="86"/>
        <v>-2.043799999228213E-3</v>
      </c>
      <c r="AD212" s="68">
        <f t="shared" si="87"/>
        <v>-1.3104281956511865E-2</v>
      </c>
      <c r="AE212" s="68">
        <f t="shared" si="88"/>
        <v>1.7172220559576246E-5</v>
      </c>
      <c r="AF212" s="68">
        <f t="shared" si="89"/>
        <v>-2.043799999228213E-3</v>
      </c>
      <c r="AG212" s="74"/>
      <c r="AH212" s="68">
        <f t="shared" si="90"/>
        <v>4.2437887248908353E-2</v>
      </c>
      <c r="AI212" s="68">
        <f t="shared" si="91"/>
        <v>2.5557696855514234E-2</v>
      </c>
      <c r="AJ212" s="68">
        <f t="shared" si="92"/>
        <v>-0.10447558333414408</v>
      </c>
      <c r="AK212" s="68">
        <f t="shared" si="93"/>
        <v>-0.21145556569540239</v>
      </c>
      <c r="AL212" s="68">
        <f t="shared" si="94"/>
        <v>-2.9279040922541046</v>
      </c>
      <c r="AM212" s="68">
        <f t="shared" si="95"/>
        <v>-9.3237734507042536</v>
      </c>
      <c r="AN212" s="68">
        <f t="shared" si="106"/>
        <v>5.6027605660514963</v>
      </c>
      <c r="AO212" s="68">
        <f t="shared" si="106"/>
        <v>5.6600184646688048</v>
      </c>
      <c r="AP212" s="68">
        <f t="shared" si="106"/>
        <v>5.7290755479231192</v>
      </c>
      <c r="AQ212" s="68">
        <f t="shared" si="106"/>
        <v>5.8086445061967993</v>
      </c>
      <c r="AR212" s="68">
        <f t="shared" si="106"/>
        <v>5.8964883021504466</v>
      </c>
      <c r="AS212" s="68">
        <f t="shared" si="106"/>
        <v>5.98996770061901</v>
      </c>
      <c r="AT212" s="68">
        <f t="shared" si="106"/>
        <v>6.0866375413286109</v>
      </c>
      <c r="AU212" s="68">
        <f t="shared" si="96"/>
        <v>6.1846903051796218</v>
      </c>
    </row>
    <row r="213" spans="1:47" s="68" customFormat="1" ht="12.95" customHeight="1" x14ac:dyDescent="0.2">
      <c r="A213" s="51" t="s">
        <v>114</v>
      </c>
      <c r="B213" s="98" t="s">
        <v>198</v>
      </c>
      <c r="C213" s="69">
        <v>45380.707999999999</v>
      </c>
      <c r="D213" s="69"/>
      <c r="E213" s="68">
        <f t="shared" ref="E213:E276" si="107">+(C213-C$7)/C$8</f>
        <v>37973.497533664638</v>
      </c>
      <c r="F213" s="68">
        <f t="shared" ref="F213:F276" si="108">ROUND(2*E213,0)/2</f>
        <v>37973.5</v>
      </c>
      <c r="G213" s="69">
        <f t="shared" ref="G213:G276" si="109">+C213-(C$7+F213*C$8)</f>
        <v>-7.9980000737123191E-4</v>
      </c>
      <c r="I213" s="68">
        <f t="shared" si="104"/>
        <v>-7.9980000737123191E-4</v>
      </c>
      <c r="O213" s="68">
        <f t="shared" ca="1" si="102"/>
        <v>-3.7985486034709359E-2</v>
      </c>
      <c r="Q213" s="82">
        <f t="shared" ref="Q213:Q276" si="110">+C213-15018.5</f>
        <v>30362.207999999999</v>
      </c>
      <c r="R213" s="68">
        <f t="shared" ref="R213:R276" si="111">+(P213-G213)^2</f>
        <v>6.3968005179102262E-7</v>
      </c>
      <c r="S213" s="74">
        <v>0.1</v>
      </c>
      <c r="Z213" s="68">
        <f t="shared" ref="Z213:Z276" si="112">F213</f>
        <v>37973.5</v>
      </c>
      <c r="AA213" s="68">
        <f t="shared" ref="AA213:AA276" si="113">AB$3+AB$4*Z213+AB$5*Z213^2+AH213</f>
        <v>1.1470487432572965E-2</v>
      </c>
      <c r="AB213" s="68">
        <f t="shared" ref="AB213:AB276" si="114">IF(S213&lt;&gt;0,G213-AH213, -9999)</f>
        <v>-4.3984876104907339E-2</v>
      </c>
      <c r="AC213" s="68">
        <f t="shared" ref="AC213:AC276" si="115">+G213-P213</f>
        <v>-7.9980000737123191E-4</v>
      </c>
      <c r="AD213" s="68">
        <f t="shared" ref="AD213:AD276" si="116">IF(S213&lt;&gt;0,G213-AA213, -9999)</f>
        <v>-1.2270287439944197E-2</v>
      </c>
      <c r="AE213" s="68">
        <f t="shared" ref="AE213:AE276" si="117">+(G213-AA213)^2*S213</f>
        <v>1.5055995385885232E-5</v>
      </c>
      <c r="AF213" s="68">
        <f t="shared" ref="AF213:AF276" si="118">IF(S213&lt;&gt;0,G213-P213, -9999)</f>
        <v>-7.9980000737123191E-4</v>
      </c>
      <c r="AG213" s="74"/>
      <c r="AH213" s="68">
        <f t="shared" ref="AH213:AH276" si="119">$AB$6*($AB$11/AI213*AJ213+$AB$12)</f>
        <v>4.3185076097536107E-2</v>
      </c>
      <c r="AI213" s="68">
        <f t="shared" ref="AI213:AI276" si="120">1+$AB$7*COS(AL213)</f>
        <v>2.8465066023613095E-2</v>
      </c>
      <c r="AJ213" s="68">
        <f t="shared" ref="AJ213:AJ276" si="121">SIN(AL213+RADIANS($AB$9))</f>
        <v>-9.1199981414304188E-2</v>
      </c>
      <c r="AK213" s="68">
        <f t="shared" ref="AK213:AK276" si="122">$AB$7*SIN(AL213)</f>
        <v>-0.22443513647508506</v>
      </c>
      <c r="AL213" s="68">
        <f t="shared" ref="AL213:AL276" si="123">2*ATAN(AM213)</f>
        <v>-2.9145643901673148</v>
      </c>
      <c r="AM213" s="68">
        <f t="shared" ref="AM213:AM276" si="124">SQRT((1+$AB$7)/(1-$AB$7))*TAN(AN213/2)</f>
        <v>-8.7716052449964241</v>
      </c>
      <c r="AN213" s="68">
        <f t="shared" si="106"/>
        <v>5.6402611298182288</v>
      </c>
      <c r="AO213" s="68">
        <f t="shared" si="106"/>
        <v>5.6972417584727859</v>
      </c>
      <c r="AP213" s="68">
        <f t="shared" si="106"/>
        <v>5.7643826985490856</v>
      </c>
      <c r="AQ213" s="68">
        <f t="shared" si="106"/>
        <v>5.8403467902703401</v>
      </c>
      <c r="AR213" s="68">
        <f t="shared" si="106"/>
        <v>5.9231337212287194</v>
      </c>
      <c r="AS213" s="68">
        <f t="shared" si="106"/>
        <v>6.0105227433536887</v>
      </c>
      <c r="AT213" s="68">
        <f t="shared" si="106"/>
        <v>6.1005158196132161</v>
      </c>
      <c r="AU213" s="68">
        <f t="shared" ref="AU213:AU276" si="125">RADIANS($AB$9)+$AB$18*(F213-AB$15)</f>
        <v>6.1916551370232931</v>
      </c>
    </row>
    <row r="214" spans="1:47" s="68" customFormat="1" ht="12.95" customHeight="1" x14ac:dyDescent="0.2">
      <c r="A214" s="51" t="s">
        <v>115</v>
      </c>
      <c r="B214" s="98" t="s">
        <v>198</v>
      </c>
      <c r="C214" s="69">
        <v>45464.37</v>
      </c>
      <c r="D214" s="69"/>
      <c r="E214" s="68">
        <f t="shared" si="107"/>
        <v>38231.485216172849</v>
      </c>
      <c r="F214" s="68">
        <f t="shared" si="108"/>
        <v>38231.5</v>
      </c>
      <c r="G214" s="69">
        <f t="shared" si="109"/>
        <v>-4.7942000019247644E-3</v>
      </c>
      <c r="I214" s="68">
        <f t="shared" si="104"/>
        <v>-4.7942000019247644E-3</v>
      </c>
      <c r="O214" s="68">
        <f t="shared" ca="1" si="102"/>
        <v>-3.8769592229834213E-2</v>
      </c>
      <c r="Q214" s="82">
        <f t="shared" si="110"/>
        <v>30445.870000000003</v>
      </c>
      <c r="R214" s="68">
        <f t="shared" si="111"/>
        <v>2.2984353658455411E-5</v>
      </c>
      <c r="S214" s="74">
        <v>0.1</v>
      </c>
      <c r="Z214" s="68">
        <f t="shared" si="112"/>
        <v>38231.5</v>
      </c>
      <c r="AA214" s="68">
        <f t="shared" si="113"/>
        <v>1.2034738742217187E-2</v>
      </c>
      <c r="AB214" s="68">
        <f t="shared" si="114"/>
        <v>-4.9056412345595095E-2</v>
      </c>
      <c r="AC214" s="68">
        <f t="shared" si="115"/>
        <v>-4.7942000019247644E-3</v>
      </c>
      <c r="AD214" s="68">
        <f t="shared" si="116"/>
        <v>-1.6828938744141951E-2</v>
      </c>
      <c r="AE214" s="68">
        <f t="shared" si="117"/>
        <v>2.8321317925408207E-5</v>
      </c>
      <c r="AF214" s="68">
        <f t="shared" si="118"/>
        <v>-4.7942000019247644E-3</v>
      </c>
      <c r="AG214" s="74"/>
      <c r="AH214" s="68">
        <f t="shared" si="119"/>
        <v>4.426221234367033E-2</v>
      </c>
      <c r="AI214" s="68">
        <f t="shared" si="120"/>
        <v>3.4368376051519212E-2</v>
      </c>
      <c r="AJ214" s="68">
        <f t="shared" si="121"/>
        <v>-6.632069176188253E-2</v>
      </c>
      <c r="AK214" s="68">
        <f t="shared" si="122"/>
        <v>-0.24860978510853574</v>
      </c>
      <c r="AL214" s="68">
        <f t="shared" si="123"/>
        <v>-2.8896069143065382</v>
      </c>
      <c r="AM214" s="68">
        <f t="shared" si="124"/>
        <v>-7.8949149542989927</v>
      </c>
      <c r="AN214" s="68">
        <f t="shared" si="106"/>
        <v>5.700768242575398</v>
      </c>
      <c r="AO214" s="68">
        <f t="shared" si="106"/>
        <v>5.7562292486668714</v>
      </c>
      <c r="AP214" s="68">
        <f t="shared" si="106"/>
        <v>5.8194594775717201</v>
      </c>
      <c r="AQ214" s="68">
        <f t="shared" si="106"/>
        <v>5.8892006925878748</v>
      </c>
      <c r="AR214" s="68">
        <f t="shared" si="106"/>
        <v>5.9638576817906745</v>
      </c>
      <c r="AS214" s="68">
        <f t="shared" si="106"/>
        <v>6.0417920313334861</v>
      </c>
      <c r="AT214" s="68">
        <f t="shared" si="106"/>
        <v>6.1215864834113551</v>
      </c>
      <c r="AU214" s="68">
        <f t="shared" si="125"/>
        <v>6.2022252935860411</v>
      </c>
    </row>
    <row r="215" spans="1:47" s="68" customFormat="1" ht="12.95" customHeight="1" x14ac:dyDescent="0.2">
      <c r="A215" s="11" t="s">
        <v>812</v>
      </c>
      <c r="B215" s="99" t="s">
        <v>198</v>
      </c>
      <c r="C215" s="30">
        <v>45487.719469999996</v>
      </c>
      <c r="D215" s="30" t="s">
        <v>255</v>
      </c>
      <c r="E215" s="68">
        <f t="shared" si="107"/>
        <v>38303.487746032202</v>
      </c>
      <c r="F215" s="68">
        <f t="shared" si="108"/>
        <v>38303.5</v>
      </c>
      <c r="G215" s="69">
        <f t="shared" si="109"/>
        <v>-3.9738000050419942E-3</v>
      </c>
      <c r="I215" s="68">
        <f t="shared" si="104"/>
        <v>-3.9738000050419942E-3</v>
      </c>
      <c r="O215" s="68">
        <f t="shared" ca="1" si="102"/>
        <v>-3.898841256335743E-2</v>
      </c>
      <c r="Q215" s="82">
        <f t="shared" si="110"/>
        <v>30469.219469999996</v>
      </c>
      <c r="R215" s="68">
        <f t="shared" si="111"/>
        <v>1.5791086480071753E-5</v>
      </c>
      <c r="S215" s="74">
        <v>0.1</v>
      </c>
      <c r="Z215" s="68">
        <f t="shared" si="112"/>
        <v>38303.5</v>
      </c>
      <c r="AA215" s="68">
        <f t="shared" si="113"/>
        <v>1.2175353013078843E-2</v>
      </c>
      <c r="AB215" s="68">
        <f t="shared" si="114"/>
        <v>-4.8520006807423431E-2</v>
      </c>
      <c r="AC215" s="68">
        <f t="shared" si="115"/>
        <v>-3.9738000050419942E-3</v>
      </c>
      <c r="AD215" s="68">
        <f t="shared" si="116"/>
        <v>-1.6149153018120838E-2</v>
      </c>
      <c r="AE215" s="68">
        <f t="shared" si="117"/>
        <v>2.6079514320268136E-5</v>
      </c>
      <c r="AF215" s="68">
        <f t="shared" si="118"/>
        <v>-3.9738000050419942E-3</v>
      </c>
      <c r="AG215" s="74"/>
      <c r="AH215" s="68">
        <f t="shared" si="119"/>
        <v>4.4546206802381437E-2</v>
      </c>
      <c r="AI215" s="68">
        <f t="shared" si="120"/>
        <v>3.645063949962446E-2</v>
      </c>
      <c r="AJ215" s="68">
        <f t="shared" si="121"/>
        <v>-5.809293874089097E-2</v>
      </c>
      <c r="AK215" s="68">
        <f t="shared" si="122"/>
        <v>-0.25656166568762712</v>
      </c>
      <c r="AL215" s="68">
        <f t="shared" si="123"/>
        <v>-2.881363171900345</v>
      </c>
      <c r="AM215" s="68">
        <f t="shared" si="124"/>
        <v>-7.6421036694449862</v>
      </c>
      <c r="AN215" s="68">
        <f t="shared" si="106"/>
        <v>5.7184279351016158</v>
      </c>
      <c r="AO215" s="68">
        <f t="shared" si="106"/>
        <v>5.7732138652647063</v>
      </c>
      <c r="AP215" s="68">
        <f t="shared" si="106"/>
        <v>5.8351359741061568</v>
      </c>
      <c r="AQ215" s="68">
        <f t="shared" si="106"/>
        <v>5.9029840436074918</v>
      </c>
      <c r="AR215" s="68">
        <f t="shared" si="106"/>
        <v>5.9752796736436551</v>
      </c>
      <c r="AS215" s="68">
        <f t="shared" si="106"/>
        <v>6.0505330846761236</v>
      </c>
      <c r="AT215" s="68">
        <f t="shared" si="106"/>
        <v>6.1274683269778212</v>
      </c>
      <c r="AU215" s="68">
        <f t="shared" si="125"/>
        <v>6.2051751047198316</v>
      </c>
    </row>
    <row r="216" spans="1:47" s="68" customFormat="1" ht="12.95" customHeight="1" x14ac:dyDescent="0.2">
      <c r="A216" s="11" t="s">
        <v>812</v>
      </c>
      <c r="B216" s="99" t="s">
        <v>198</v>
      </c>
      <c r="C216" s="30">
        <v>45487.719980000002</v>
      </c>
      <c r="D216" s="30" t="s">
        <v>255</v>
      </c>
      <c r="E216" s="68">
        <f t="shared" si="107"/>
        <v>38303.489318714172</v>
      </c>
      <c r="F216" s="68">
        <f t="shared" si="108"/>
        <v>38303.5</v>
      </c>
      <c r="G216" s="69">
        <f t="shared" si="109"/>
        <v>-3.4637999997357838E-3</v>
      </c>
      <c r="I216" s="68">
        <f t="shared" si="104"/>
        <v>-3.4637999997357838E-3</v>
      </c>
      <c r="O216" s="68">
        <f t="shared" ca="1" si="102"/>
        <v>-3.898841256335743E-2</v>
      </c>
      <c r="Q216" s="82">
        <f t="shared" si="110"/>
        <v>30469.219980000002</v>
      </c>
      <c r="R216" s="68">
        <f t="shared" si="111"/>
        <v>1.1997910438169617E-5</v>
      </c>
      <c r="S216" s="74">
        <v>0.1</v>
      </c>
      <c r="Z216" s="68">
        <f t="shared" si="112"/>
        <v>38303.5</v>
      </c>
      <c r="AA216" s="68">
        <f t="shared" si="113"/>
        <v>1.2175353013078843E-2</v>
      </c>
      <c r="AB216" s="68">
        <f t="shared" si="114"/>
        <v>-4.8010006802117221E-2</v>
      </c>
      <c r="AC216" s="68">
        <f t="shared" si="115"/>
        <v>-3.4637999997357838E-3</v>
      </c>
      <c r="AD216" s="68">
        <f t="shared" si="116"/>
        <v>-1.5639153012814627E-2</v>
      </c>
      <c r="AE216" s="68">
        <f t="shared" si="117"/>
        <v>2.4458310695822885E-5</v>
      </c>
      <c r="AF216" s="68">
        <f t="shared" si="118"/>
        <v>-3.4637999997357838E-3</v>
      </c>
      <c r="AG216" s="74"/>
      <c r="AH216" s="68">
        <f t="shared" si="119"/>
        <v>4.4546206802381437E-2</v>
      </c>
      <c r="AI216" s="68">
        <f t="shared" si="120"/>
        <v>3.645063949962446E-2</v>
      </c>
      <c r="AJ216" s="68">
        <f t="shared" si="121"/>
        <v>-5.809293874089097E-2</v>
      </c>
      <c r="AK216" s="68">
        <f t="shared" si="122"/>
        <v>-0.25656166568762712</v>
      </c>
      <c r="AL216" s="68">
        <f t="shared" si="123"/>
        <v>-2.881363171900345</v>
      </c>
      <c r="AM216" s="68">
        <f t="shared" si="124"/>
        <v>-7.6421036694449862</v>
      </c>
      <c r="AN216" s="68">
        <f t="shared" si="106"/>
        <v>5.7184279351016158</v>
      </c>
      <c r="AO216" s="68">
        <f t="shared" si="106"/>
        <v>5.7732138652647063</v>
      </c>
      <c r="AP216" s="68">
        <f t="shared" si="106"/>
        <v>5.8351359741061568</v>
      </c>
      <c r="AQ216" s="68">
        <f t="shared" si="106"/>
        <v>5.9029840436074918</v>
      </c>
      <c r="AR216" s="68">
        <f t="shared" si="106"/>
        <v>5.9752796736436551</v>
      </c>
      <c r="AS216" s="68">
        <f t="shared" si="106"/>
        <v>6.0505330846761236</v>
      </c>
      <c r="AT216" s="68">
        <f t="shared" si="106"/>
        <v>6.1274683269778212</v>
      </c>
      <c r="AU216" s="68">
        <f t="shared" si="125"/>
        <v>6.2051751047198316</v>
      </c>
    </row>
    <row r="217" spans="1:47" s="68" customFormat="1" ht="12.95" customHeight="1" x14ac:dyDescent="0.2">
      <c r="A217" s="51" t="s">
        <v>116</v>
      </c>
      <c r="B217" s="98"/>
      <c r="C217" s="69">
        <v>45502.472999999998</v>
      </c>
      <c r="D217" s="69"/>
      <c r="E217" s="68">
        <f t="shared" si="107"/>
        <v>38348.983060673439</v>
      </c>
      <c r="F217" s="68">
        <f t="shared" si="108"/>
        <v>38349</v>
      </c>
      <c r="G217" s="69">
        <f t="shared" si="109"/>
        <v>-5.4932000057306141E-3</v>
      </c>
      <c r="I217" s="68">
        <f t="shared" si="104"/>
        <v>-5.4932000057306141E-3</v>
      </c>
      <c r="O217" s="68">
        <f t="shared" ca="1" si="102"/>
        <v>-3.9126694857458899E-2</v>
      </c>
      <c r="Q217" s="82">
        <f t="shared" si="110"/>
        <v>30483.972999999998</v>
      </c>
      <c r="R217" s="68">
        <f t="shared" si="111"/>
        <v>3.0175246302958818E-5</v>
      </c>
      <c r="S217" s="74">
        <v>0.1</v>
      </c>
      <c r="Z217" s="68">
        <f t="shared" si="112"/>
        <v>38349</v>
      </c>
      <c r="AA217" s="68">
        <f t="shared" si="113"/>
        <v>1.2259627256824328E-2</v>
      </c>
      <c r="AB217" s="68">
        <f t="shared" si="114"/>
        <v>-5.0214345506914913E-2</v>
      </c>
      <c r="AC217" s="68">
        <f t="shared" si="115"/>
        <v>-5.4932000057306141E-3</v>
      </c>
      <c r="AD217" s="68">
        <f t="shared" si="116"/>
        <v>-1.7752827262554942E-2</v>
      </c>
      <c r="AE217" s="68">
        <f t="shared" si="117"/>
        <v>3.1516287581411404E-5</v>
      </c>
      <c r="AF217" s="68">
        <f t="shared" si="118"/>
        <v>-5.4932000057306141E-3</v>
      </c>
      <c r="AG217" s="74"/>
      <c r="AH217" s="68">
        <f t="shared" si="119"/>
        <v>4.4721145501184299E-2</v>
      </c>
      <c r="AI217" s="68">
        <f t="shared" si="120"/>
        <v>3.7890667966364644E-2</v>
      </c>
      <c r="AJ217" s="68">
        <f t="shared" si="121"/>
        <v>-5.2546569909202361E-2</v>
      </c>
      <c r="AK217" s="68">
        <f t="shared" si="122"/>
        <v>-0.26191008311037706</v>
      </c>
      <c r="AL217" s="68">
        <f t="shared" si="123"/>
        <v>-2.8758082896248975</v>
      </c>
      <c r="AM217" s="68">
        <f t="shared" si="124"/>
        <v>-7.4805475033884505</v>
      </c>
      <c r="AN217" s="68">
        <f t="shared" si="106"/>
        <v>5.7297609200399222</v>
      </c>
      <c r="AO217" s="68">
        <f t="shared" si="106"/>
        <v>5.7840618456606663</v>
      </c>
      <c r="AP217" s="68">
        <f t="shared" si="106"/>
        <v>5.8451087536498338</v>
      </c>
      <c r="AQ217" s="68">
        <f t="shared" si="106"/>
        <v>5.9117263232776729</v>
      </c>
      <c r="AR217" s="68">
        <f t="shared" si="106"/>
        <v>5.9825098643248857</v>
      </c>
      <c r="AS217" s="68">
        <f t="shared" si="106"/>
        <v>6.0560600614146889</v>
      </c>
      <c r="AT217" s="68">
        <f t="shared" si="106"/>
        <v>6.1311856756163108</v>
      </c>
      <c r="AU217" s="68">
        <f t="shared" si="125"/>
        <v>6.2070392214779915</v>
      </c>
    </row>
    <row r="218" spans="1:47" s="68" customFormat="1" ht="12.95" customHeight="1" x14ac:dyDescent="0.2">
      <c r="A218" s="51" t="s">
        <v>117</v>
      </c>
      <c r="B218" s="98" t="s">
        <v>198</v>
      </c>
      <c r="C218" s="69">
        <v>45678.716999999997</v>
      </c>
      <c r="D218" s="69"/>
      <c r="E218" s="68">
        <f t="shared" si="107"/>
        <v>38892.464941527054</v>
      </c>
      <c r="F218" s="68">
        <f t="shared" si="108"/>
        <v>38892.5</v>
      </c>
      <c r="G218" s="69">
        <f t="shared" si="109"/>
        <v>-1.1369000007107388E-2</v>
      </c>
      <c r="I218" s="68">
        <f t="shared" si="104"/>
        <v>-1.1369000007107388E-2</v>
      </c>
      <c r="O218" s="68">
        <f t="shared" ca="1" si="102"/>
        <v>-4.077848445842927E-2</v>
      </c>
      <c r="Q218" s="82">
        <f t="shared" si="110"/>
        <v>30660.216999999997</v>
      </c>
      <c r="R218" s="68">
        <f t="shared" si="111"/>
        <v>1.292541611616078E-4</v>
      </c>
      <c r="S218" s="74">
        <v>0.1</v>
      </c>
      <c r="Z218" s="68">
        <f t="shared" si="112"/>
        <v>38892.5</v>
      </c>
      <c r="AA218" s="68">
        <f t="shared" si="113"/>
        <v>1.29010285393093E-2</v>
      </c>
      <c r="AB218" s="68">
        <f t="shared" si="114"/>
        <v>-5.7817900339633799E-2</v>
      </c>
      <c r="AC218" s="68">
        <f t="shared" si="115"/>
        <v>-1.1369000007107388E-2</v>
      </c>
      <c r="AD218" s="68">
        <f t="shared" si="116"/>
        <v>-2.4270028546416689E-2</v>
      </c>
      <c r="AE218" s="68">
        <f t="shared" si="117"/>
        <v>5.8903428564388094E-5</v>
      </c>
      <c r="AF218" s="68">
        <f t="shared" si="118"/>
        <v>-1.1369000007107388E-2</v>
      </c>
      <c r="AG218" s="74"/>
      <c r="AH218" s="68">
        <f t="shared" si="119"/>
        <v>4.644890033252641E-2</v>
      </c>
      <c r="AI218" s="68">
        <f t="shared" si="120"/>
        <v>6.7835451817855219E-2</v>
      </c>
      <c r="AJ218" s="68">
        <f t="shared" si="121"/>
        <v>4.4574450770137136E-2</v>
      </c>
      <c r="AK218" s="68">
        <f t="shared" si="122"/>
        <v>-0.35400637498987247</v>
      </c>
      <c r="AL218" s="68">
        <f t="shared" si="123"/>
        <v>-2.7786482835204747</v>
      </c>
      <c r="AM218" s="68">
        <f t="shared" si="124"/>
        <v>-5.449862405803553</v>
      </c>
      <c r="AN218" s="68">
        <f t="shared" si="106"/>
        <v>5.8751363787448039</v>
      </c>
      <c r="AO218" s="68">
        <f t="shared" si="106"/>
        <v>5.920065592224228</v>
      </c>
      <c r="AP218" s="68">
        <f t="shared" si="106"/>
        <v>5.9678520335305389</v>
      </c>
      <c r="AQ218" s="68">
        <f t="shared" si="106"/>
        <v>6.0178747861155362</v>
      </c>
      <c r="AR218" s="68">
        <f t="shared" si="106"/>
        <v>6.0695215325015646</v>
      </c>
      <c r="AS218" s="68">
        <f t="shared" si="106"/>
        <v>6.1222455032495882</v>
      </c>
      <c r="AT218" s="68">
        <f t="shared" si="106"/>
        <v>6.1756081710541864</v>
      </c>
      <c r="AU218" s="68">
        <f t="shared" si="125"/>
        <v>6.2293061985782003</v>
      </c>
    </row>
    <row r="219" spans="1:47" s="68" customFormat="1" ht="12.95" customHeight="1" x14ac:dyDescent="0.2">
      <c r="A219" s="51" t="s">
        <v>117</v>
      </c>
      <c r="B219" s="98" t="s">
        <v>198</v>
      </c>
      <c r="C219" s="69">
        <v>45680.671000000002</v>
      </c>
      <c r="D219" s="69"/>
      <c r="E219" s="68">
        <f t="shared" si="107"/>
        <v>38898.49047201428</v>
      </c>
      <c r="F219" s="68">
        <f t="shared" si="108"/>
        <v>38898.5</v>
      </c>
      <c r="G219" s="69">
        <f t="shared" si="109"/>
        <v>-3.0897999968146905E-3</v>
      </c>
      <c r="I219" s="68">
        <f t="shared" si="104"/>
        <v>-3.0897999968146905E-3</v>
      </c>
      <c r="O219" s="68">
        <f t="shared" ca="1" si="102"/>
        <v>-4.0796719486222877E-2</v>
      </c>
      <c r="Q219" s="82">
        <f t="shared" si="110"/>
        <v>30662.171000000002</v>
      </c>
      <c r="R219" s="68">
        <f t="shared" si="111"/>
        <v>9.5468640203160614E-6</v>
      </c>
      <c r="S219" s="74">
        <v>0.1</v>
      </c>
      <c r="Z219" s="68">
        <f t="shared" si="112"/>
        <v>38898.5</v>
      </c>
      <c r="AA219" s="68">
        <f t="shared" si="113"/>
        <v>1.2903483572480855E-2</v>
      </c>
      <c r="AB219" s="68">
        <f t="shared" si="114"/>
        <v>-4.9553182848348802E-2</v>
      </c>
      <c r="AC219" s="68">
        <f t="shared" si="115"/>
        <v>-3.0897999968146905E-3</v>
      </c>
      <c r="AD219" s="68">
        <f t="shared" si="116"/>
        <v>-1.5993283569295545E-2</v>
      </c>
      <c r="AE219" s="68">
        <f t="shared" si="117"/>
        <v>2.5578511932789889E-5</v>
      </c>
      <c r="AF219" s="68">
        <f t="shared" si="118"/>
        <v>-3.0897999968146905E-3</v>
      </c>
      <c r="AG219" s="74"/>
      <c r="AH219" s="68">
        <f t="shared" si="119"/>
        <v>4.6463382851534112E-2</v>
      </c>
      <c r="AI219" s="68">
        <f t="shared" si="120"/>
        <v>6.8378022521145998E-2</v>
      </c>
      <c r="AJ219" s="68">
        <f t="shared" si="121"/>
        <v>4.6102456015074386E-2</v>
      </c>
      <c r="AK219" s="68">
        <f t="shared" si="122"/>
        <v>-0.35543177896676875</v>
      </c>
      <c r="AL219" s="68">
        <f t="shared" si="123"/>
        <v>-2.7771187052352326</v>
      </c>
      <c r="AM219" s="68">
        <f t="shared" si="124"/>
        <v>-5.4264800670767777</v>
      </c>
      <c r="AN219" s="68">
        <f t="shared" si="106"/>
        <v>5.8768392094918074</v>
      </c>
      <c r="AO219" s="68">
        <f t="shared" si="106"/>
        <v>5.9216282759087706</v>
      </c>
      <c r="AP219" s="68">
        <f t="shared" si="106"/>
        <v>5.9692408823657006</v>
      </c>
      <c r="AQ219" s="68">
        <f t="shared" si="106"/>
        <v>6.0190624887935567</v>
      </c>
      <c r="AR219" s="68">
        <f t="shared" si="106"/>
        <v>6.0704880149849281</v>
      </c>
      <c r="AS219" s="68">
        <f t="shared" si="106"/>
        <v>6.1229776673534824</v>
      </c>
      <c r="AT219" s="68">
        <f t="shared" si="106"/>
        <v>6.1760987445877467</v>
      </c>
      <c r="AU219" s="68">
        <f t="shared" si="125"/>
        <v>6.2295520161726827</v>
      </c>
    </row>
    <row r="220" spans="1:47" s="68" customFormat="1" ht="12.95" customHeight="1" x14ac:dyDescent="0.2">
      <c r="A220" s="51" t="s">
        <v>118</v>
      </c>
      <c r="B220" s="98"/>
      <c r="C220" s="69">
        <v>45764.500999999997</v>
      </c>
      <c r="D220" s="69"/>
      <c r="E220" s="68">
        <f t="shared" si="107"/>
        <v>39156.996214462</v>
      </c>
      <c r="F220" s="68">
        <f t="shared" si="108"/>
        <v>39157</v>
      </c>
      <c r="G220" s="69">
        <f t="shared" si="109"/>
        <v>-1.2276000052224845E-3</v>
      </c>
      <c r="I220" s="68">
        <f t="shared" si="104"/>
        <v>-1.2276000052224845E-3</v>
      </c>
      <c r="O220" s="68">
        <f t="shared" ca="1" si="102"/>
        <v>-4.1582345266997195E-2</v>
      </c>
      <c r="Q220" s="82">
        <f t="shared" si="110"/>
        <v>30746.000999999997</v>
      </c>
      <c r="R220" s="68">
        <f t="shared" si="111"/>
        <v>1.5070017728222439E-6</v>
      </c>
      <c r="S220" s="74">
        <v>0.1</v>
      </c>
      <c r="Z220" s="68">
        <f t="shared" si="112"/>
        <v>39157</v>
      </c>
      <c r="AA220" s="68">
        <f t="shared" si="113"/>
        <v>1.2889204133559651E-2</v>
      </c>
      <c r="AB220" s="68">
        <f t="shared" si="114"/>
        <v>-4.8195605598684271E-2</v>
      </c>
      <c r="AC220" s="68">
        <f t="shared" si="115"/>
        <v>-1.2276000052224845E-3</v>
      </c>
      <c r="AD220" s="68">
        <f t="shared" si="116"/>
        <v>-1.4116804138782135E-2</v>
      </c>
      <c r="AE220" s="68">
        <f t="shared" si="117"/>
        <v>1.9928415909273645E-5</v>
      </c>
      <c r="AF220" s="68">
        <f t="shared" si="118"/>
        <v>-1.2276000052224845E-3</v>
      </c>
      <c r="AG220" s="74"/>
      <c r="AH220" s="68">
        <f t="shared" si="119"/>
        <v>4.6968005593461787E-2</v>
      </c>
      <c r="AI220" s="68">
        <f t="shared" si="120"/>
        <v>0.1007563831228242</v>
      </c>
      <c r="AJ220" s="68">
        <f t="shared" si="121"/>
        <v>0.12808003914518781</v>
      </c>
      <c r="AK220" s="68">
        <f t="shared" si="122"/>
        <v>-0.430827315669222</v>
      </c>
      <c r="AL220" s="68">
        <f t="shared" si="123"/>
        <v>-2.694804677052955</v>
      </c>
      <c r="AM220" s="68">
        <f t="shared" si="124"/>
        <v>-4.4016826097050723</v>
      </c>
      <c r="AN220" s="68">
        <f t="shared" si="106"/>
        <v>5.9520266639983799</v>
      </c>
      <c r="AO220" s="68">
        <f t="shared" si="106"/>
        <v>5.9900578029031379</v>
      </c>
      <c r="AP220" s="68">
        <f t="shared" si="106"/>
        <v>6.029671697188058</v>
      </c>
      <c r="AQ220" s="68">
        <f t="shared" si="106"/>
        <v>6.070507064866125</v>
      </c>
      <c r="AR220" s="68">
        <f t="shared" si="106"/>
        <v>6.1122284851671571</v>
      </c>
      <c r="AS220" s="68">
        <f t="shared" si="106"/>
        <v>6.1545473853218535</v>
      </c>
      <c r="AT220" s="68">
        <f t="shared" si="106"/>
        <v>6.1972371578980221</v>
      </c>
      <c r="AU220" s="68">
        <f t="shared" si="125"/>
        <v>6.240142657534971</v>
      </c>
    </row>
    <row r="221" spans="1:47" s="68" customFormat="1" ht="12.95" customHeight="1" x14ac:dyDescent="0.2">
      <c r="A221" s="51" t="s">
        <v>118</v>
      </c>
      <c r="B221" s="98" t="s">
        <v>198</v>
      </c>
      <c r="C221" s="69">
        <v>45764.661</v>
      </c>
      <c r="D221" s="69"/>
      <c r="E221" s="68">
        <f t="shared" si="107"/>
        <v>39157.489604880611</v>
      </c>
      <c r="F221" s="68">
        <f t="shared" si="108"/>
        <v>39157.5</v>
      </c>
      <c r="G221" s="69">
        <f t="shared" si="109"/>
        <v>-3.3710000061546452E-3</v>
      </c>
      <c r="I221" s="68">
        <f t="shared" si="104"/>
        <v>-3.3710000061546452E-3</v>
      </c>
      <c r="O221" s="68">
        <f t="shared" ca="1" si="102"/>
        <v>-4.158386485264666E-2</v>
      </c>
      <c r="Q221" s="82">
        <f t="shared" si="110"/>
        <v>30746.161</v>
      </c>
      <c r="R221" s="68">
        <f t="shared" si="111"/>
        <v>1.1363641041494619E-5</v>
      </c>
      <c r="S221" s="74">
        <v>0.1</v>
      </c>
      <c r="Z221" s="68">
        <f t="shared" si="112"/>
        <v>39157.5</v>
      </c>
      <c r="AA221" s="68">
        <f t="shared" si="113"/>
        <v>1.2888934923131E-2</v>
      </c>
      <c r="AB221" s="68">
        <f t="shared" si="114"/>
        <v>-5.0339741428356462E-2</v>
      </c>
      <c r="AC221" s="68">
        <f t="shared" si="115"/>
        <v>-3.3710000061546452E-3</v>
      </c>
      <c r="AD221" s="68">
        <f t="shared" si="116"/>
        <v>-1.6259934929285645E-2</v>
      </c>
      <c r="AE221" s="68">
        <f t="shared" si="117"/>
        <v>2.6438548390460338E-5</v>
      </c>
      <c r="AF221" s="68">
        <f t="shared" si="118"/>
        <v>-3.3710000061546452E-3</v>
      </c>
      <c r="AG221" s="74"/>
      <c r="AH221" s="68">
        <f t="shared" si="119"/>
        <v>4.6968741422201817E-2</v>
      </c>
      <c r="AI221" s="68">
        <f t="shared" si="120"/>
        <v>0.10084158018229394</v>
      </c>
      <c r="AJ221" s="68">
        <f t="shared" si="121"/>
        <v>0.1282761196859328</v>
      </c>
      <c r="AK221" s="68">
        <f t="shared" si="122"/>
        <v>-0.4310050979884324</v>
      </c>
      <c r="AL221" s="68">
        <f t="shared" si="123"/>
        <v>-2.6946069656235818</v>
      </c>
      <c r="AM221" s="68">
        <f t="shared" si="124"/>
        <v>-4.3996693193604788</v>
      </c>
      <c r="AN221" s="68">
        <f t="shared" ref="AN221:AT230" si="126">$AU221+$AB$7*SIN(AO221)</f>
        <v>5.9521753814938743</v>
      </c>
      <c r="AO221" s="68">
        <f t="shared" si="126"/>
        <v>5.9901921330469072</v>
      </c>
      <c r="AP221" s="68">
        <f t="shared" si="126"/>
        <v>6.0297896392010593</v>
      </c>
      <c r="AQ221" s="68">
        <f t="shared" si="126"/>
        <v>6.0706070552392717</v>
      </c>
      <c r="AR221" s="68">
        <f t="shared" si="126"/>
        <v>6.1123093992322639</v>
      </c>
      <c r="AS221" s="68">
        <f t="shared" si="126"/>
        <v>6.1546084937017564</v>
      </c>
      <c r="AT221" s="68">
        <f t="shared" si="126"/>
        <v>6.1972780496220867</v>
      </c>
      <c r="AU221" s="68">
        <f t="shared" si="125"/>
        <v>6.2401631423345112</v>
      </c>
    </row>
    <row r="222" spans="1:47" s="68" customFormat="1" ht="12.95" customHeight="1" x14ac:dyDescent="0.2">
      <c r="A222" s="11" t="s">
        <v>812</v>
      </c>
      <c r="B222" s="99" t="s">
        <v>201</v>
      </c>
      <c r="C222" s="30">
        <v>45791.761789999997</v>
      </c>
      <c r="D222" s="30" t="s">
        <v>255</v>
      </c>
      <c r="E222" s="68">
        <f t="shared" si="107"/>
        <v>39241.060043146979</v>
      </c>
      <c r="F222" s="68">
        <f t="shared" si="108"/>
        <v>39241</v>
      </c>
      <c r="G222" s="69">
        <f t="shared" si="109"/>
        <v>1.9471199993859045E-2</v>
      </c>
      <c r="J222" s="68">
        <f t="shared" ref="J222:J229" si="127">G222</f>
        <v>1.9471199993859045E-2</v>
      </c>
      <c r="O222" s="68">
        <f t="shared" ca="1" si="102"/>
        <v>-4.1837635656107611E-2</v>
      </c>
      <c r="Q222" s="82">
        <f t="shared" si="110"/>
        <v>30773.261789999997</v>
      </c>
      <c r="R222" s="68">
        <f t="shared" si="111"/>
        <v>3.791276292008565E-4</v>
      </c>
      <c r="S222" s="74">
        <v>1</v>
      </c>
      <c r="Z222" s="68">
        <f t="shared" si="112"/>
        <v>39241</v>
      </c>
      <c r="AA222" s="68">
        <f t="shared" si="113"/>
        <v>1.2829942212071052E-2</v>
      </c>
      <c r="AB222" s="68">
        <f t="shared" si="114"/>
        <v>-2.7606463913689788E-2</v>
      </c>
      <c r="AC222" s="68">
        <f t="shared" si="115"/>
        <v>1.9471199993859045E-2</v>
      </c>
      <c r="AD222" s="68">
        <f t="shared" si="116"/>
        <v>6.6412577817879931E-3</v>
      </c>
      <c r="AE222" s="68">
        <f t="shared" si="117"/>
        <v>4.4106304924159572E-5</v>
      </c>
      <c r="AF222" s="68">
        <f t="shared" si="118"/>
        <v>1.9471199993859045E-2</v>
      </c>
      <c r="AG222" s="74"/>
      <c r="AH222" s="68">
        <f t="shared" si="119"/>
        <v>4.7077663907548833E-2</v>
      </c>
      <c r="AI222" s="68">
        <f t="shared" si="120"/>
        <v>0.1168412949244868</v>
      </c>
      <c r="AJ222" s="68">
        <f t="shared" si="121"/>
        <v>0.16368395508630404</v>
      </c>
      <c r="AK222" s="68">
        <f t="shared" si="122"/>
        <v>-0.46290599485255657</v>
      </c>
      <c r="AL222" s="68">
        <f t="shared" si="123"/>
        <v>-2.6588136822599089</v>
      </c>
      <c r="AM222" s="68">
        <f t="shared" si="124"/>
        <v>-4.061905035307162</v>
      </c>
      <c r="AN222" s="68">
        <f t="shared" si="126"/>
        <v>5.9771764204603075</v>
      </c>
      <c r="AO222" s="68">
        <f t="shared" si="126"/>
        <v>6.0127232189837514</v>
      </c>
      <c r="AP222" s="68">
        <f t="shared" si="126"/>
        <v>6.0495379179977995</v>
      </c>
      <c r="AQ222" s="68">
        <f t="shared" si="126"/>
        <v>6.0873291825278484</v>
      </c>
      <c r="AR222" s="68">
        <f t="shared" si="126"/>
        <v>6.1258307471082114</v>
      </c>
      <c r="AS222" s="68">
        <f t="shared" si="126"/>
        <v>6.1648157915629342</v>
      </c>
      <c r="AT222" s="68">
        <f t="shared" si="126"/>
        <v>6.2041072133379069</v>
      </c>
      <c r="AU222" s="68">
        <f t="shared" si="125"/>
        <v>6.2435841038577271</v>
      </c>
    </row>
    <row r="223" spans="1:47" s="68" customFormat="1" ht="12.95" customHeight="1" x14ac:dyDescent="0.2">
      <c r="A223" s="11" t="s">
        <v>812</v>
      </c>
      <c r="B223" s="99" t="s">
        <v>201</v>
      </c>
      <c r="C223" s="30">
        <v>45791.762669999996</v>
      </c>
      <c r="D223" s="30" t="s">
        <v>255</v>
      </c>
      <c r="E223" s="68">
        <f t="shared" si="107"/>
        <v>39241.062756794279</v>
      </c>
      <c r="F223" s="68">
        <f t="shared" si="108"/>
        <v>39241</v>
      </c>
      <c r="G223" s="69">
        <f t="shared" si="109"/>
        <v>2.0351199993456248E-2</v>
      </c>
      <c r="J223" s="68">
        <f t="shared" si="127"/>
        <v>2.0351199993456248E-2</v>
      </c>
      <c r="O223" s="68">
        <f t="shared" ca="1" si="102"/>
        <v>-4.1837635656107611E-2</v>
      </c>
      <c r="Q223" s="82">
        <f t="shared" si="110"/>
        <v>30773.262669999996</v>
      </c>
      <c r="R223" s="68">
        <f t="shared" si="111"/>
        <v>4.1417134117365358E-4</v>
      </c>
      <c r="S223" s="74">
        <v>1</v>
      </c>
      <c r="Z223" s="68">
        <f t="shared" si="112"/>
        <v>39241</v>
      </c>
      <c r="AA223" s="68">
        <f t="shared" si="113"/>
        <v>1.2829942212071052E-2</v>
      </c>
      <c r="AB223" s="68">
        <f t="shared" si="114"/>
        <v>-2.6726463914092585E-2</v>
      </c>
      <c r="AC223" s="68">
        <f t="shared" si="115"/>
        <v>2.0351199993456248E-2</v>
      </c>
      <c r="AD223" s="68">
        <f t="shared" si="116"/>
        <v>7.5212577813851961E-3</v>
      </c>
      <c r="AE223" s="68">
        <f t="shared" si="117"/>
        <v>5.6569318614047363E-5</v>
      </c>
      <c r="AF223" s="68">
        <f t="shared" si="118"/>
        <v>2.0351199993456248E-2</v>
      </c>
      <c r="AG223" s="74"/>
      <c r="AH223" s="68">
        <f t="shared" si="119"/>
        <v>4.7077663907548833E-2</v>
      </c>
      <c r="AI223" s="68">
        <f t="shared" si="120"/>
        <v>0.1168412949244868</v>
      </c>
      <c r="AJ223" s="68">
        <f t="shared" si="121"/>
        <v>0.16368395508630404</v>
      </c>
      <c r="AK223" s="68">
        <f t="shared" si="122"/>
        <v>-0.46290599485255657</v>
      </c>
      <c r="AL223" s="68">
        <f t="shared" si="123"/>
        <v>-2.6588136822599089</v>
      </c>
      <c r="AM223" s="68">
        <f t="shared" si="124"/>
        <v>-4.061905035307162</v>
      </c>
      <c r="AN223" s="68">
        <f t="shared" si="126"/>
        <v>5.9771764204603075</v>
      </c>
      <c r="AO223" s="68">
        <f t="shared" si="126"/>
        <v>6.0127232189837514</v>
      </c>
      <c r="AP223" s="68">
        <f t="shared" si="126"/>
        <v>6.0495379179977995</v>
      </c>
      <c r="AQ223" s="68">
        <f t="shared" si="126"/>
        <v>6.0873291825278484</v>
      </c>
      <c r="AR223" s="68">
        <f t="shared" si="126"/>
        <v>6.1258307471082114</v>
      </c>
      <c r="AS223" s="68">
        <f t="shared" si="126"/>
        <v>6.1648157915629342</v>
      </c>
      <c r="AT223" s="68">
        <f t="shared" si="126"/>
        <v>6.2041072133379069</v>
      </c>
      <c r="AU223" s="68">
        <f t="shared" si="125"/>
        <v>6.2435841038577271</v>
      </c>
    </row>
    <row r="224" spans="1:47" s="68" customFormat="1" ht="12.95" customHeight="1" x14ac:dyDescent="0.2">
      <c r="A224" s="11" t="s">
        <v>812</v>
      </c>
      <c r="B224" s="99" t="s">
        <v>201</v>
      </c>
      <c r="C224" s="30">
        <v>45793.708030000002</v>
      </c>
      <c r="D224" s="30" t="s">
        <v>255</v>
      </c>
      <c r="E224" s="68">
        <f t="shared" si="107"/>
        <v>39247.061644198897</v>
      </c>
      <c r="F224" s="68">
        <f t="shared" si="108"/>
        <v>39247</v>
      </c>
      <c r="G224" s="69">
        <f t="shared" si="109"/>
        <v>1.9990399996459018E-2</v>
      </c>
      <c r="J224" s="68">
        <f t="shared" si="127"/>
        <v>1.9990399996459018E-2</v>
      </c>
      <c r="O224" s="68">
        <f t="shared" ca="1" si="102"/>
        <v>-4.1855870683901217E-2</v>
      </c>
      <c r="Q224" s="82">
        <f t="shared" si="110"/>
        <v>30775.208030000002</v>
      </c>
      <c r="R224" s="68">
        <f t="shared" si="111"/>
        <v>3.9961609201842873E-4</v>
      </c>
      <c r="S224" s="74">
        <v>1</v>
      </c>
      <c r="Z224" s="68">
        <f t="shared" si="112"/>
        <v>39247</v>
      </c>
      <c r="AA224" s="68">
        <f t="shared" si="113"/>
        <v>1.2824610708384226E-2</v>
      </c>
      <c r="AB224" s="68">
        <f t="shared" si="114"/>
        <v>-2.7094003809149607E-2</v>
      </c>
      <c r="AC224" s="68">
        <f t="shared" si="115"/>
        <v>1.9990399996459018E-2</v>
      </c>
      <c r="AD224" s="68">
        <f t="shared" si="116"/>
        <v>7.165789288074792E-3</v>
      </c>
      <c r="AE224" s="68">
        <f t="shared" si="117"/>
        <v>5.1348536121087436E-5</v>
      </c>
      <c r="AF224" s="68">
        <f t="shared" si="118"/>
        <v>1.9990399996459018E-2</v>
      </c>
      <c r="AG224" s="74"/>
      <c r="AH224" s="68">
        <f t="shared" si="119"/>
        <v>4.7084403805608625E-2</v>
      </c>
      <c r="AI224" s="68">
        <f t="shared" si="120"/>
        <v>0.11814227073298977</v>
      </c>
      <c r="AJ224" s="68">
        <f t="shared" si="121"/>
        <v>0.16644846704641938</v>
      </c>
      <c r="AK224" s="68">
        <f t="shared" si="122"/>
        <v>-0.46537963401198051</v>
      </c>
      <c r="AL224" s="68">
        <f t="shared" si="123"/>
        <v>-2.6560107196452152</v>
      </c>
      <c r="AM224" s="68">
        <f t="shared" si="124"/>
        <v>-4.0375192170712717</v>
      </c>
      <c r="AN224" s="68">
        <f t="shared" si="126"/>
        <v>5.9789852713916067</v>
      </c>
      <c r="AO224" s="68">
        <f t="shared" si="126"/>
        <v>6.0143495323781178</v>
      </c>
      <c r="AP224" s="68">
        <f t="shared" si="126"/>
        <v>6.0509608278703775</v>
      </c>
      <c r="AQ224" s="68">
        <f t="shared" si="126"/>
        <v>6.0885325387062901</v>
      </c>
      <c r="AR224" s="68">
        <f t="shared" si="126"/>
        <v>6.1268029877714261</v>
      </c>
      <c r="AS224" s="68">
        <f t="shared" si="126"/>
        <v>6.1655494134889874</v>
      </c>
      <c r="AT224" s="68">
        <f t="shared" si="126"/>
        <v>6.2045979499553932</v>
      </c>
      <c r="AU224" s="68">
        <f t="shared" si="125"/>
        <v>6.2438299214522095</v>
      </c>
    </row>
    <row r="225" spans="1:47" s="68" customFormat="1" ht="12.95" customHeight="1" x14ac:dyDescent="0.2">
      <c r="A225" s="11" t="s">
        <v>812</v>
      </c>
      <c r="B225" s="99" t="s">
        <v>201</v>
      </c>
      <c r="C225" s="30">
        <v>45793.708409999999</v>
      </c>
      <c r="D225" s="30" t="s">
        <v>255</v>
      </c>
      <c r="E225" s="68">
        <f t="shared" si="107"/>
        <v>39247.06281600114</v>
      </c>
      <c r="F225" s="68">
        <f t="shared" si="108"/>
        <v>39247</v>
      </c>
      <c r="G225" s="69">
        <f t="shared" si="109"/>
        <v>2.0370399994135369E-2</v>
      </c>
      <c r="J225" s="68">
        <f t="shared" si="127"/>
        <v>2.0370399994135369E-2</v>
      </c>
      <c r="O225" s="68">
        <f t="shared" ca="1" si="102"/>
        <v>-4.1855870683901217E-2</v>
      </c>
      <c r="Q225" s="82">
        <f t="shared" si="110"/>
        <v>30775.208409999999</v>
      </c>
      <c r="R225" s="68">
        <f t="shared" si="111"/>
        <v>4.1495319592107024E-4</v>
      </c>
      <c r="S225" s="74">
        <v>1</v>
      </c>
      <c r="Z225" s="68">
        <f t="shared" si="112"/>
        <v>39247</v>
      </c>
      <c r="AA225" s="68">
        <f t="shared" si="113"/>
        <v>1.2824610708384226E-2</v>
      </c>
      <c r="AB225" s="68">
        <f t="shared" si="114"/>
        <v>-2.6714003811473257E-2</v>
      </c>
      <c r="AC225" s="68">
        <f t="shared" si="115"/>
        <v>2.0370399994135369E-2</v>
      </c>
      <c r="AD225" s="68">
        <f t="shared" si="116"/>
        <v>7.5457892857511422E-3</v>
      </c>
      <c r="AE225" s="68">
        <f t="shared" si="117"/>
        <v>5.6938935944956733E-5</v>
      </c>
      <c r="AF225" s="68">
        <f t="shared" si="118"/>
        <v>2.0370399994135369E-2</v>
      </c>
      <c r="AG225" s="74"/>
      <c r="AH225" s="68">
        <f t="shared" si="119"/>
        <v>4.7084403805608625E-2</v>
      </c>
      <c r="AI225" s="68">
        <f t="shared" si="120"/>
        <v>0.11814227073298977</v>
      </c>
      <c r="AJ225" s="68">
        <f t="shared" si="121"/>
        <v>0.16644846704641938</v>
      </c>
      <c r="AK225" s="68">
        <f t="shared" si="122"/>
        <v>-0.46537963401198051</v>
      </c>
      <c r="AL225" s="68">
        <f t="shared" si="123"/>
        <v>-2.6560107196452152</v>
      </c>
      <c r="AM225" s="68">
        <f t="shared" si="124"/>
        <v>-4.0375192170712717</v>
      </c>
      <c r="AN225" s="68">
        <f t="shared" si="126"/>
        <v>5.9789852713916067</v>
      </c>
      <c r="AO225" s="68">
        <f t="shared" si="126"/>
        <v>6.0143495323781178</v>
      </c>
      <c r="AP225" s="68">
        <f t="shared" si="126"/>
        <v>6.0509608278703775</v>
      </c>
      <c r="AQ225" s="68">
        <f t="shared" si="126"/>
        <v>6.0885325387062901</v>
      </c>
      <c r="AR225" s="68">
        <f t="shared" si="126"/>
        <v>6.1268029877714261</v>
      </c>
      <c r="AS225" s="68">
        <f t="shared" si="126"/>
        <v>6.1655494134889874</v>
      </c>
      <c r="AT225" s="68">
        <f t="shared" si="126"/>
        <v>6.2045979499553932</v>
      </c>
      <c r="AU225" s="68">
        <f t="shared" si="125"/>
        <v>6.2438299214522095</v>
      </c>
    </row>
    <row r="226" spans="1:47" s="68" customFormat="1" ht="12.95" customHeight="1" x14ac:dyDescent="0.2">
      <c r="A226" s="11" t="s">
        <v>812</v>
      </c>
      <c r="B226" s="99" t="s">
        <v>198</v>
      </c>
      <c r="C226" s="30">
        <v>45798.730439999999</v>
      </c>
      <c r="D226" s="30" t="s">
        <v>255</v>
      </c>
      <c r="E226" s="68">
        <f t="shared" si="107"/>
        <v>39262.549200275796</v>
      </c>
      <c r="F226" s="68">
        <f t="shared" si="108"/>
        <v>39262.5</v>
      </c>
      <c r="G226" s="69">
        <f t="shared" si="109"/>
        <v>1.5954999995301478E-2</v>
      </c>
      <c r="J226" s="68">
        <f t="shared" si="127"/>
        <v>1.5954999995301478E-2</v>
      </c>
      <c r="O226" s="68">
        <f t="shared" ca="1" si="102"/>
        <v>-4.1902977839034683E-2</v>
      </c>
      <c r="Q226" s="82">
        <f t="shared" si="110"/>
        <v>30780.230439999999</v>
      </c>
      <c r="R226" s="68">
        <f t="shared" si="111"/>
        <v>2.5456202485007014E-4</v>
      </c>
      <c r="S226" s="74">
        <v>1</v>
      </c>
      <c r="Z226" s="68">
        <f t="shared" si="112"/>
        <v>39262.5</v>
      </c>
      <c r="AA226" s="68">
        <f t="shared" si="113"/>
        <v>1.2810146920038123E-2</v>
      </c>
      <c r="AB226" s="68">
        <f t="shared" si="114"/>
        <v>-3.114612797598941E-2</v>
      </c>
      <c r="AC226" s="68">
        <f t="shared" si="115"/>
        <v>1.5954999995301478E-2</v>
      </c>
      <c r="AD226" s="68">
        <f t="shared" si="116"/>
        <v>3.1448530752633541E-3</v>
      </c>
      <c r="AE226" s="68">
        <f t="shared" si="117"/>
        <v>9.890100864993375E-6</v>
      </c>
      <c r="AF226" s="68">
        <f t="shared" si="118"/>
        <v>1.5954999995301478E-2</v>
      </c>
      <c r="AG226" s="74"/>
      <c r="AH226" s="68">
        <f t="shared" si="119"/>
        <v>4.7101127971290888E-2</v>
      </c>
      <c r="AI226" s="68">
        <f t="shared" si="120"/>
        <v>0.12160976072918672</v>
      </c>
      <c r="AJ226" s="68">
        <f t="shared" si="121"/>
        <v>0.17373971059062174</v>
      </c>
      <c r="AK226" s="68">
        <f t="shared" si="122"/>
        <v>-0.4718917735825196</v>
      </c>
      <c r="AL226" s="68">
        <f t="shared" si="123"/>
        <v>-2.64861163726908</v>
      </c>
      <c r="AM226" s="68">
        <f t="shared" si="124"/>
        <v>-3.974453106741433</v>
      </c>
      <c r="AN226" s="68">
        <f t="shared" si="126"/>
        <v>5.9836656047555064</v>
      </c>
      <c r="AO226" s="68">
        <f t="shared" si="126"/>
        <v>6.0185552438246077</v>
      </c>
      <c r="AP226" s="68">
        <f t="shared" si="126"/>
        <v>6.0546390035380497</v>
      </c>
      <c r="AQ226" s="68">
        <f t="shared" si="126"/>
        <v>6.0916422678498883</v>
      </c>
      <c r="AR226" s="68">
        <f t="shared" si="126"/>
        <v>6.1293149969549026</v>
      </c>
      <c r="AS226" s="68">
        <f t="shared" si="126"/>
        <v>6.1674447013044675</v>
      </c>
      <c r="AT226" s="68">
        <f t="shared" si="126"/>
        <v>6.2058656971535369</v>
      </c>
      <c r="AU226" s="68">
        <f t="shared" si="125"/>
        <v>6.2444649502379566</v>
      </c>
    </row>
    <row r="227" spans="1:47" s="68" customFormat="1" ht="12.95" customHeight="1" x14ac:dyDescent="0.2">
      <c r="A227" s="11" t="s">
        <v>812</v>
      </c>
      <c r="B227" s="99" t="s">
        <v>198</v>
      </c>
      <c r="C227" s="30">
        <v>45798.734349999999</v>
      </c>
      <c r="D227" s="30" t="s">
        <v>255</v>
      </c>
      <c r="E227" s="68">
        <f t="shared" si="107"/>
        <v>39262.561257504152</v>
      </c>
      <c r="F227" s="68">
        <f t="shared" si="108"/>
        <v>39262.5</v>
      </c>
      <c r="G227" s="69">
        <f t="shared" si="109"/>
        <v>1.9864999994751997E-2</v>
      </c>
      <c r="J227" s="68">
        <f t="shared" si="127"/>
        <v>1.9864999994751997E-2</v>
      </c>
      <c r="O227" s="68">
        <f t="shared" ca="1" si="102"/>
        <v>-4.1902977839034683E-2</v>
      </c>
      <c r="Q227" s="82">
        <f t="shared" si="110"/>
        <v>30780.234349999999</v>
      </c>
      <c r="R227" s="68">
        <f t="shared" si="111"/>
        <v>3.9461822479149684E-4</v>
      </c>
      <c r="S227" s="74">
        <v>1</v>
      </c>
      <c r="Z227" s="68">
        <f t="shared" si="112"/>
        <v>39262.5</v>
      </c>
      <c r="AA227" s="68">
        <f t="shared" si="113"/>
        <v>1.2810146920038123E-2</v>
      </c>
      <c r="AB227" s="68">
        <f t="shared" si="114"/>
        <v>-2.723612797653889E-2</v>
      </c>
      <c r="AC227" s="68">
        <f t="shared" si="115"/>
        <v>1.9864999994751997E-2</v>
      </c>
      <c r="AD227" s="68">
        <f t="shared" si="116"/>
        <v>7.0548530747138738E-3</v>
      </c>
      <c r="AE227" s="68">
        <f t="shared" si="117"/>
        <v>4.9770951905799796E-5</v>
      </c>
      <c r="AF227" s="68">
        <f t="shared" si="118"/>
        <v>1.9864999994751997E-2</v>
      </c>
      <c r="AG227" s="74"/>
      <c r="AH227" s="68">
        <f t="shared" si="119"/>
        <v>4.7101127971290888E-2</v>
      </c>
      <c r="AI227" s="68">
        <f t="shared" si="120"/>
        <v>0.12160976072918672</v>
      </c>
      <c r="AJ227" s="68">
        <f t="shared" si="121"/>
        <v>0.17373971059062174</v>
      </c>
      <c r="AK227" s="68">
        <f t="shared" si="122"/>
        <v>-0.4718917735825196</v>
      </c>
      <c r="AL227" s="68">
        <f t="shared" si="123"/>
        <v>-2.64861163726908</v>
      </c>
      <c r="AM227" s="68">
        <f t="shared" si="124"/>
        <v>-3.974453106741433</v>
      </c>
      <c r="AN227" s="68">
        <f t="shared" si="126"/>
        <v>5.9836656047555064</v>
      </c>
      <c r="AO227" s="68">
        <f t="shared" si="126"/>
        <v>6.0185552438246077</v>
      </c>
      <c r="AP227" s="68">
        <f t="shared" si="126"/>
        <v>6.0546390035380497</v>
      </c>
      <c r="AQ227" s="68">
        <f t="shared" si="126"/>
        <v>6.0916422678498883</v>
      </c>
      <c r="AR227" s="68">
        <f t="shared" si="126"/>
        <v>6.1293149969549026</v>
      </c>
      <c r="AS227" s="68">
        <f t="shared" si="126"/>
        <v>6.1674447013044675</v>
      </c>
      <c r="AT227" s="68">
        <f t="shared" si="126"/>
        <v>6.2058656971535369</v>
      </c>
      <c r="AU227" s="68">
        <f t="shared" si="125"/>
        <v>6.2444649502379566</v>
      </c>
    </row>
    <row r="228" spans="1:47" s="68" customFormat="1" ht="12.95" customHeight="1" x14ac:dyDescent="0.2">
      <c r="A228" s="11" t="s">
        <v>812</v>
      </c>
      <c r="B228" s="99" t="s">
        <v>198</v>
      </c>
      <c r="C228" s="30">
        <v>45810.731520000001</v>
      </c>
      <c r="D228" s="30" t="s">
        <v>255</v>
      </c>
      <c r="E228" s="68">
        <f t="shared" si="107"/>
        <v>39299.556812056486</v>
      </c>
      <c r="F228" s="68">
        <f t="shared" si="108"/>
        <v>39299.5</v>
      </c>
      <c r="G228" s="69">
        <f t="shared" si="109"/>
        <v>1.8423399997118395E-2</v>
      </c>
      <c r="J228" s="68">
        <f t="shared" si="127"/>
        <v>1.8423399997118395E-2</v>
      </c>
      <c r="O228" s="68">
        <f t="shared" ca="1" si="102"/>
        <v>-4.2015427177095221E-2</v>
      </c>
      <c r="Q228" s="82">
        <f t="shared" si="110"/>
        <v>30792.231520000001</v>
      </c>
      <c r="R228" s="68">
        <f t="shared" si="111"/>
        <v>3.3942166745382204E-4</v>
      </c>
      <c r="S228" s="74">
        <v>1</v>
      </c>
      <c r="Z228" s="68">
        <f t="shared" si="112"/>
        <v>39299.5</v>
      </c>
      <c r="AA228" s="68">
        <f t="shared" si="113"/>
        <v>1.2771554069485817E-2</v>
      </c>
      <c r="AB228" s="68">
        <f t="shared" si="114"/>
        <v>-2.871360418660588E-2</v>
      </c>
      <c r="AC228" s="68">
        <f t="shared" si="115"/>
        <v>1.8423399997118395E-2</v>
      </c>
      <c r="AD228" s="68">
        <f t="shared" si="116"/>
        <v>5.6518459276325775E-3</v>
      </c>
      <c r="AE228" s="68">
        <f t="shared" si="117"/>
        <v>3.1943362389696948E-5</v>
      </c>
      <c r="AF228" s="68">
        <f t="shared" si="118"/>
        <v>1.8423399997118395E-2</v>
      </c>
      <c r="AG228" s="74"/>
      <c r="AH228" s="68">
        <f t="shared" si="119"/>
        <v>4.7137004183724275E-2</v>
      </c>
      <c r="AI228" s="68">
        <f t="shared" si="120"/>
        <v>0.1305571781977638</v>
      </c>
      <c r="AJ228" s="68">
        <f t="shared" si="121"/>
        <v>0.19206351450982878</v>
      </c>
      <c r="AK228" s="68">
        <f t="shared" si="122"/>
        <v>-0.48818074320650684</v>
      </c>
      <c r="AL228" s="68">
        <f t="shared" si="123"/>
        <v>-2.6299731317657185</v>
      </c>
      <c r="AM228" s="68">
        <f t="shared" si="124"/>
        <v>-3.823510726441357</v>
      </c>
      <c r="AN228" s="68">
        <f t="shared" si="126"/>
        <v>5.9948808525833623</v>
      </c>
      <c r="AO228" s="68">
        <f t="shared" si="126"/>
        <v>6.0286198908967794</v>
      </c>
      <c r="AP228" s="68">
        <f t="shared" si="126"/>
        <v>6.0634324635416732</v>
      </c>
      <c r="AQ228" s="68">
        <f t="shared" si="126"/>
        <v>6.0990715443555388</v>
      </c>
      <c r="AR228" s="68">
        <f t="shared" si="126"/>
        <v>6.1353136192272633</v>
      </c>
      <c r="AS228" s="68">
        <f t="shared" si="126"/>
        <v>6.1719694954702069</v>
      </c>
      <c r="AT228" s="68">
        <f t="shared" si="126"/>
        <v>6.2088919948502417</v>
      </c>
      <c r="AU228" s="68">
        <f t="shared" si="125"/>
        <v>6.2459808254039313</v>
      </c>
    </row>
    <row r="229" spans="1:47" s="68" customFormat="1" ht="12.95" customHeight="1" x14ac:dyDescent="0.2">
      <c r="A229" s="11" t="s">
        <v>812</v>
      </c>
      <c r="B229" s="99" t="s">
        <v>198</v>
      </c>
      <c r="C229" s="30">
        <v>45810.73173</v>
      </c>
      <c r="D229" s="30" t="s">
        <v>255</v>
      </c>
      <c r="E229" s="68">
        <f t="shared" si="107"/>
        <v>39299.557459631404</v>
      </c>
      <c r="F229" s="68">
        <f t="shared" si="108"/>
        <v>39299.5</v>
      </c>
      <c r="G229" s="69">
        <f t="shared" si="109"/>
        <v>1.8633399995451327E-2</v>
      </c>
      <c r="J229" s="68">
        <f t="shared" si="127"/>
        <v>1.8633399995451327E-2</v>
      </c>
      <c r="O229" s="68">
        <f t="shared" ca="1" si="102"/>
        <v>-4.2015427177095221E-2</v>
      </c>
      <c r="Q229" s="82">
        <f t="shared" si="110"/>
        <v>30792.23173</v>
      </c>
      <c r="R229" s="68">
        <f t="shared" si="111"/>
        <v>3.4720359539048553E-4</v>
      </c>
      <c r="S229" s="74">
        <v>1</v>
      </c>
      <c r="Z229" s="68">
        <f t="shared" si="112"/>
        <v>39299.5</v>
      </c>
      <c r="AA229" s="68">
        <f t="shared" si="113"/>
        <v>1.2771554069485817E-2</v>
      </c>
      <c r="AB229" s="68">
        <f t="shared" si="114"/>
        <v>-2.8503604188272948E-2</v>
      </c>
      <c r="AC229" s="68">
        <f t="shared" si="115"/>
        <v>1.8633399995451327E-2</v>
      </c>
      <c r="AD229" s="68">
        <f t="shared" si="116"/>
        <v>5.8618459259655101E-3</v>
      </c>
      <c r="AE229" s="68">
        <f t="shared" si="117"/>
        <v>3.4361237659758449E-5</v>
      </c>
      <c r="AF229" s="68">
        <f t="shared" si="118"/>
        <v>1.8633399995451327E-2</v>
      </c>
      <c r="AG229" s="74"/>
      <c r="AH229" s="68">
        <f t="shared" si="119"/>
        <v>4.7137004183724275E-2</v>
      </c>
      <c r="AI229" s="68">
        <f t="shared" si="120"/>
        <v>0.1305571781977638</v>
      </c>
      <c r="AJ229" s="68">
        <f t="shared" si="121"/>
        <v>0.19206351450982878</v>
      </c>
      <c r="AK229" s="68">
        <f t="shared" si="122"/>
        <v>-0.48818074320650684</v>
      </c>
      <c r="AL229" s="68">
        <f t="shared" si="123"/>
        <v>-2.6299731317657185</v>
      </c>
      <c r="AM229" s="68">
        <f t="shared" si="124"/>
        <v>-3.823510726441357</v>
      </c>
      <c r="AN229" s="68">
        <f t="shared" si="126"/>
        <v>5.9948808525833623</v>
      </c>
      <c r="AO229" s="68">
        <f t="shared" si="126"/>
        <v>6.0286198908967794</v>
      </c>
      <c r="AP229" s="68">
        <f t="shared" si="126"/>
        <v>6.0634324635416732</v>
      </c>
      <c r="AQ229" s="68">
        <f t="shared" si="126"/>
        <v>6.0990715443555388</v>
      </c>
      <c r="AR229" s="68">
        <f t="shared" si="126"/>
        <v>6.1353136192272633</v>
      </c>
      <c r="AS229" s="68">
        <f t="shared" si="126"/>
        <v>6.1719694954702069</v>
      </c>
      <c r="AT229" s="68">
        <f t="shared" si="126"/>
        <v>6.2088919948502417</v>
      </c>
      <c r="AU229" s="68">
        <f t="shared" si="125"/>
        <v>6.2459808254039313</v>
      </c>
    </row>
    <row r="230" spans="1:47" s="68" customFormat="1" ht="12.95" customHeight="1" x14ac:dyDescent="0.2">
      <c r="A230" s="51" t="s">
        <v>118</v>
      </c>
      <c r="B230" s="98" t="s">
        <v>198</v>
      </c>
      <c r="C230" s="69">
        <v>45812.341</v>
      </c>
      <c r="D230" s="69"/>
      <c r="E230" s="68">
        <f t="shared" si="107"/>
        <v>39304.519949624831</v>
      </c>
      <c r="F230" s="68">
        <f t="shared" si="108"/>
        <v>39304.5</v>
      </c>
      <c r="G230" s="69">
        <f t="shared" si="109"/>
        <v>6.4694000029703602E-3</v>
      </c>
      <c r="I230" s="68">
        <f t="shared" ref="I230:I261" si="128">G230</f>
        <v>6.4694000029703602E-3</v>
      </c>
      <c r="O230" s="68">
        <f t="shared" ca="1" si="102"/>
        <v>-4.2030623033589898E-2</v>
      </c>
      <c r="Q230" s="82">
        <f t="shared" si="110"/>
        <v>30793.841</v>
      </c>
      <c r="R230" s="68">
        <f t="shared" si="111"/>
        <v>4.18531363984329E-5</v>
      </c>
      <c r="S230" s="74">
        <v>0.1</v>
      </c>
      <c r="Z230" s="68">
        <f t="shared" si="112"/>
        <v>39304.5</v>
      </c>
      <c r="AA230" s="68">
        <f t="shared" si="113"/>
        <v>1.276589501307903E-2</v>
      </c>
      <c r="AB230" s="68">
        <f t="shared" si="114"/>
        <v>-4.0672010716483666E-2</v>
      </c>
      <c r="AC230" s="68">
        <f t="shared" si="115"/>
        <v>6.4694000029703602E-3</v>
      </c>
      <c r="AD230" s="68">
        <f t="shared" si="116"/>
        <v>-6.29649501010867E-3</v>
      </c>
      <c r="AE230" s="68">
        <f t="shared" si="117"/>
        <v>3.9645849412323382E-6</v>
      </c>
      <c r="AF230" s="68">
        <f t="shared" si="118"/>
        <v>6.4694000029703602E-3</v>
      </c>
      <c r="AG230" s="74"/>
      <c r="AH230" s="68">
        <f t="shared" si="119"/>
        <v>4.7141410719454026E-2</v>
      </c>
      <c r="AI230" s="68">
        <f t="shared" si="120"/>
        <v>0.13184430664281799</v>
      </c>
      <c r="AJ230" s="68">
        <f t="shared" si="121"/>
        <v>0.19464429853212625</v>
      </c>
      <c r="AK230" s="68">
        <f t="shared" si="122"/>
        <v>-0.49046605439378071</v>
      </c>
      <c r="AL230" s="68">
        <f t="shared" si="123"/>
        <v>-2.6273427083973289</v>
      </c>
      <c r="AM230" s="68">
        <f t="shared" si="124"/>
        <v>-3.8030709015176059</v>
      </c>
      <c r="AN230" s="68">
        <f t="shared" si="126"/>
        <v>5.9964009831650662</v>
      </c>
      <c r="AO230" s="68">
        <f t="shared" si="126"/>
        <v>6.0299826550831801</v>
      </c>
      <c r="AP230" s="68">
        <f t="shared" si="126"/>
        <v>6.0646221794880386</v>
      </c>
      <c r="AQ230" s="68">
        <f t="shared" si="126"/>
        <v>6.1000761420525622</v>
      </c>
      <c r="AR230" s="68">
        <f t="shared" si="126"/>
        <v>6.1361244783126905</v>
      </c>
      <c r="AS230" s="68">
        <f t="shared" si="126"/>
        <v>6.1725810133154928</v>
      </c>
      <c r="AT230" s="68">
        <f t="shared" si="126"/>
        <v>6.2093009606118486</v>
      </c>
      <c r="AU230" s="68">
        <f t="shared" si="125"/>
        <v>6.2461856733993333</v>
      </c>
    </row>
    <row r="231" spans="1:47" s="68" customFormat="1" ht="12.95" customHeight="1" x14ac:dyDescent="0.2">
      <c r="A231" s="51" t="s">
        <v>118</v>
      </c>
      <c r="B231" s="98"/>
      <c r="C231" s="69">
        <v>45816.389000000003</v>
      </c>
      <c r="D231" s="69"/>
      <c r="E231" s="68">
        <f t="shared" si="107"/>
        <v>39317.002727215542</v>
      </c>
      <c r="F231" s="68">
        <f t="shared" si="108"/>
        <v>39317</v>
      </c>
      <c r="G231" s="69">
        <f t="shared" si="109"/>
        <v>8.8440000399714336E-4</v>
      </c>
      <c r="I231" s="68">
        <f t="shared" si="128"/>
        <v>8.8440000399714336E-4</v>
      </c>
      <c r="O231" s="68">
        <f t="shared" ca="1" si="102"/>
        <v>-4.2068612674826561E-2</v>
      </c>
      <c r="Q231" s="82">
        <f t="shared" si="110"/>
        <v>30797.889000000003</v>
      </c>
      <c r="R231" s="68">
        <f t="shared" si="111"/>
        <v>7.8216336707014713E-7</v>
      </c>
      <c r="S231" s="74">
        <v>0.1</v>
      </c>
      <c r="Z231" s="68">
        <f t="shared" si="112"/>
        <v>39317</v>
      </c>
      <c r="AA231" s="68">
        <f t="shared" si="113"/>
        <v>1.2751281003235644E-2</v>
      </c>
      <c r="AB231" s="68">
        <f t="shared" si="114"/>
        <v>-4.6267562983086687E-2</v>
      </c>
      <c r="AC231" s="68">
        <f t="shared" si="115"/>
        <v>8.8440000399714336E-4</v>
      </c>
      <c r="AD231" s="68">
        <f t="shared" si="116"/>
        <v>-1.1866880999238501E-2</v>
      </c>
      <c r="AE231" s="68">
        <f t="shared" si="117"/>
        <v>1.4082286465008776E-5</v>
      </c>
      <c r="AF231" s="68">
        <f t="shared" si="118"/>
        <v>8.8440000399714336E-4</v>
      </c>
      <c r="AG231" s="74"/>
      <c r="AH231" s="68">
        <f t="shared" si="119"/>
        <v>4.715196298708383E-2</v>
      </c>
      <c r="AI231" s="68">
        <f t="shared" si="120"/>
        <v>0.13514936584191961</v>
      </c>
      <c r="AJ231" s="68">
        <f t="shared" si="121"/>
        <v>0.20121070049240125</v>
      </c>
      <c r="AK231" s="68">
        <f t="shared" si="122"/>
        <v>-0.49627073157446899</v>
      </c>
      <c r="AL231" s="68">
        <f t="shared" si="123"/>
        <v>-2.6206437652012999</v>
      </c>
      <c r="AM231" s="68">
        <f t="shared" si="124"/>
        <v>-3.7519281351546616</v>
      </c>
      <c r="AN231" s="68">
        <f t="shared" ref="AN231:AT240" si="129">$AU231+$AB$7*SIN(AO231)</f>
        <v>6.0002059812444806</v>
      </c>
      <c r="AO231" s="68">
        <f t="shared" si="129"/>
        <v>6.0333923057265864</v>
      </c>
      <c r="AP231" s="68">
        <f t="shared" si="129"/>
        <v>6.067597911730588</v>
      </c>
      <c r="AQ231" s="68">
        <f t="shared" si="129"/>
        <v>6.1025882917002248</v>
      </c>
      <c r="AR231" s="68">
        <f t="shared" si="129"/>
        <v>6.1381518654895899</v>
      </c>
      <c r="AS231" s="68">
        <f t="shared" si="129"/>
        <v>6.1741098683542974</v>
      </c>
      <c r="AT231" s="68">
        <f t="shared" si="129"/>
        <v>6.2103233817686778</v>
      </c>
      <c r="AU231" s="68">
        <f t="shared" si="125"/>
        <v>6.2466977933878391</v>
      </c>
    </row>
    <row r="232" spans="1:47" s="68" customFormat="1" ht="12.95" customHeight="1" x14ac:dyDescent="0.2">
      <c r="A232" s="11" t="s">
        <v>812</v>
      </c>
      <c r="B232" s="99" t="s">
        <v>201</v>
      </c>
      <c r="C232" s="31">
        <v>45817.705000000002</v>
      </c>
      <c r="D232" s="30" t="s">
        <v>255</v>
      </c>
      <c r="E232" s="68">
        <f t="shared" si="107"/>
        <v>39321.060863408566</v>
      </c>
      <c r="F232" s="68">
        <f t="shared" si="108"/>
        <v>39321</v>
      </c>
      <c r="G232" s="69">
        <f t="shared" si="109"/>
        <v>1.9737199996598065E-2</v>
      </c>
      <c r="I232" s="68">
        <f t="shared" si="128"/>
        <v>1.9737199996598065E-2</v>
      </c>
      <c r="O232" s="68">
        <f t="shared" ca="1" si="102"/>
        <v>-4.2080769360022294E-2</v>
      </c>
      <c r="Q232" s="82">
        <f t="shared" si="110"/>
        <v>30799.205000000002</v>
      </c>
      <c r="R232" s="68">
        <f t="shared" si="111"/>
        <v>3.8955706370571064E-4</v>
      </c>
      <c r="S232" s="74">
        <v>0.1</v>
      </c>
      <c r="Z232" s="68">
        <f t="shared" si="112"/>
        <v>39321</v>
      </c>
      <c r="AA232" s="68">
        <f t="shared" si="113"/>
        <v>1.2746463332897008E-2</v>
      </c>
      <c r="AB232" s="68">
        <f t="shared" si="114"/>
        <v>-2.741799922201605E-2</v>
      </c>
      <c r="AC232" s="68">
        <f t="shared" si="115"/>
        <v>1.9737199996598065E-2</v>
      </c>
      <c r="AD232" s="68">
        <f t="shared" si="116"/>
        <v>6.9907366637010568E-3</v>
      </c>
      <c r="AE232" s="68">
        <f t="shared" si="117"/>
        <v>4.8870399101214189E-6</v>
      </c>
      <c r="AF232" s="68">
        <f t="shared" si="118"/>
        <v>1.9737199996598065E-2</v>
      </c>
      <c r="AG232" s="74"/>
      <c r="AH232" s="68">
        <f t="shared" si="119"/>
        <v>4.7155199218614115E-2</v>
      </c>
      <c r="AI232" s="68">
        <f t="shared" si="120"/>
        <v>0.13623406744642463</v>
      </c>
      <c r="AJ232" s="68">
        <f t="shared" si="121"/>
        <v>0.20334716286750765</v>
      </c>
      <c r="AK232" s="68">
        <f t="shared" si="122"/>
        <v>-0.49815627285114539</v>
      </c>
      <c r="AL232" s="68">
        <f t="shared" si="123"/>
        <v>-2.6184622050274822</v>
      </c>
      <c r="AM232" s="68">
        <f t="shared" si="124"/>
        <v>-3.735549505766409</v>
      </c>
      <c r="AN232" s="68">
        <f t="shared" si="129"/>
        <v>6.00142498112442</v>
      </c>
      <c r="AO232" s="68">
        <f t="shared" si="129"/>
        <v>6.0344842149199245</v>
      </c>
      <c r="AP232" s="68">
        <f t="shared" si="129"/>
        <v>6.0685505780159241</v>
      </c>
      <c r="AQ232" s="68">
        <f t="shared" si="129"/>
        <v>6.1033923758143169</v>
      </c>
      <c r="AR232" s="68">
        <f t="shared" si="129"/>
        <v>6.1388007010687948</v>
      </c>
      <c r="AS232" s="68">
        <f t="shared" si="129"/>
        <v>6.1745991200534265</v>
      </c>
      <c r="AT232" s="68">
        <f t="shared" si="129"/>
        <v>6.2106505585600758</v>
      </c>
      <c r="AU232" s="68">
        <f t="shared" si="125"/>
        <v>6.2468616717841607</v>
      </c>
    </row>
    <row r="233" spans="1:47" s="68" customFormat="1" ht="12.95" customHeight="1" x14ac:dyDescent="0.2">
      <c r="A233" s="11" t="s">
        <v>812</v>
      </c>
      <c r="B233" s="99" t="s">
        <v>201</v>
      </c>
      <c r="C233" s="30">
        <v>45817.705159999998</v>
      </c>
      <c r="D233" s="30" t="s">
        <v>255</v>
      </c>
      <c r="E233" s="68">
        <f t="shared" si="107"/>
        <v>39321.061356798971</v>
      </c>
      <c r="F233" s="68">
        <f t="shared" si="108"/>
        <v>39321</v>
      </c>
      <c r="G233" s="69">
        <f t="shared" si="109"/>
        <v>1.9897199992556125E-2</v>
      </c>
      <c r="I233" s="68">
        <f t="shared" si="128"/>
        <v>1.9897199992556125E-2</v>
      </c>
      <c r="O233" s="68">
        <f t="shared" ca="1" si="102"/>
        <v>-4.2080769360022294E-2</v>
      </c>
      <c r="Q233" s="82">
        <f t="shared" si="110"/>
        <v>30799.205159999998</v>
      </c>
      <c r="R233" s="68">
        <f t="shared" si="111"/>
        <v>3.9589856754377548E-4</v>
      </c>
      <c r="S233" s="74">
        <v>0.1</v>
      </c>
      <c r="Z233" s="68">
        <f t="shared" si="112"/>
        <v>39321</v>
      </c>
      <c r="AA233" s="68">
        <f t="shared" si="113"/>
        <v>1.2746463332897008E-2</v>
      </c>
      <c r="AB233" s="68">
        <f t="shared" si="114"/>
        <v>-2.725799922605799E-2</v>
      </c>
      <c r="AC233" s="68">
        <f t="shared" si="115"/>
        <v>1.9897199992556125E-2</v>
      </c>
      <c r="AD233" s="68">
        <f t="shared" si="116"/>
        <v>7.1507366596591168E-3</v>
      </c>
      <c r="AE233" s="68">
        <f t="shared" si="117"/>
        <v>5.1133034775792821E-6</v>
      </c>
      <c r="AF233" s="68">
        <f t="shared" si="118"/>
        <v>1.9897199992556125E-2</v>
      </c>
      <c r="AG233" s="74"/>
      <c r="AH233" s="68">
        <f t="shared" si="119"/>
        <v>4.7155199218614115E-2</v>
      </c>
      <c r="AI233" s="68">
        <f t="shared" si="120"/>
        <v>0.13623406744642463</v>
      </c>
      <c r="AJ233" s="68">
        <f t="shared" si="121"/>
        <v>0.20334716286750765</v>
      </c>
      <c r="AK233" s="68">
        <f t="shared" si="122"/>
        <v>-0.49815627285114539</v>
      </c>
      <c r="AL233" s="68">
        <f t="shared" si="123"/>
        <v>-2.6184622050274822</v>
      </c>
      <c r="AM233" s="68">
        <f t="shared" si="124"/>
        <v>-3.735549505766409</v>
      </c>
      <c r="AN233" s="68">
        <f t="shared" si="129"/>
        <v>6.00142498112442</v>
      </c>
      <c r="AO233" s="68">
        <f t="shared" si="129"/>
        <v>6.0344842149199245</v>
      </c>
      <c r="AP233" s="68">
        <f t="shared" si="129"/>
        <v>6.0685505780159241</v>
      </c>
      <c r="AQ233" s="68">
        <f t="shared" si="129"/>
        <v>6.1033923758143169</v>
      </c>
      <c r="AR233" s="68">
        <f t="shared" si="129"/>
        <v>6.1388007010687948</v>
      </c>
      <c r="AS233" s="68">
        <f t="shared" si="129"/>
        <v>6.1745991200534265</v>
      </c>
      <c r="AT233" s="68">
        <f t="shared" si="129"/>
        <v>6.2106505585600758</v>
      </c>
      <c r="AU233" s="68">
        <f t="shared" si="125"/>
        <v>6.2468616717841607</v>
      </c>
    </row>
    <row r="234" spans="1:47" s="68" customFormat="1" ht="12.95" customHeight="1" x14ac:dyDescent="0.2">
      <c r="A234" s="51" t="s">
        <v>119</v>
      </c>
      <c r="B234" s="98" t="s">
        <v>198</v>
      </c>
      <c r="C234" s="69">
        <v>45822.38</v>
      </c>
      <c r="D234" s="69"/>
      <c r="E234" s="68">
        <f t="shared" si="107"/>
        <v>39335.47711470216</v>
      </c>
      <c r="F234" s="68">
        <f t="shared" si="108"/>
        <v>39335.5</v>
      </c>
      <c r="G234" s="69">
        <f t="shared" si="109"/>
        <v>-7.4214000051142648E-3</v>
      </c>
      <c r="I234" s="68">
        <f t="shared" si="128"/>
        <v>-7.4214000051142648E-3</v>
      </c>
      <c r="O234" s="68">
        <f t="shared" ca="1" si="102"/>
        <v>-4.212483734385683E-2</v>
      </c>
      <c r="Q234" s="82">
        <f t="shared" si="110"/>
        <v>30803.879999999997</v>
      </c>
      <c r="R234" s="68">
        <f t="shared" si="111"/>
        <v>5.5077178035910011E-5</v>
      </c>
      <c r="S234" s="74">
        <v>0.1</v>
      </c>
      <c r="Z234" s="68">
        <f t="shared" si="112"/>
        <v>39335.5</v>
      </c>
      <c r="AA234" s="68">
        <f t="shared" si="113"/>
        <v>1.2728422669408282E-2</v>
      </c>
      <c r="AB234" s="68">
        <f t="shared" si="114"/>
        <v>-5.4587756771454471E-2</v>
      </c>
      <c r="AC234" s="68">
        <f t="shared" si="115"/>
        <v>-7.4214000051142648E-3</v>
      </c>
      <c r="AD234" s="68">
        <f t="shared" si="116"/>
        <v>-2.0149822674522547E-2</v>
      </c>
      <c r="AE234" s="68">
        <f t="shared" si="117"/>
        <v>4.0601535381470303E-5</v>
      </c>
      <c r="AF234" s="68">
        <f t="shared" si="118"/>
        <v>-7.4214000051142648E-3</v>
      </c>
      <c r="AG234" s="74"/>
      <c r="AH234" s="68">
        <f t="shared" si="119"/>
        <v>4.7166356766340206E-2</v>
      </c>
      <c r="AI234" s="68">
        <f t="shared" si="120"/>
        <v>0.14028084927496809</v>
      </c>
      <c r="AJ234" s="68">
        <f t="shared" si="121"/>
        <v>0.21123909533784374</v>
      </c>
      <c r="AK234" s="68">
        <f t="shared" si="122"/>
        <v>-0.50510814713061436</v>
      </c>
      <c r="AL234" s="68">
        <f t="shared" si="123"/>
        <v>-2.6103950199443644</v>
      </c>
      <c r="AM234" s="68">
        <f t="shared" si="124"/>
        <v>-3.6761249003074079</v>
      </c>
      <c r="AN234" s="68">
        <f t="shared" si="129"/>
        <v>6.0058494947398433</v>
      </c>
      <c r="AO234" s="68">
        <f t="shared" si="129"/>
        <v>6.0384456886513362</v>
      </c>
      <c r="AP234" s="68">
        <f t="shared" si="129"/>
        <v>6.0720057300873362</v>
      </c>
      <c r="AQ234" s="68">
        <f t="shared" si="129"/>
        <v>6.1063079693641331</v>
      </c>
      <c r="AR234" s="68">
        <f t="shared" si="129"/>
        <v>6.1411530180660705</v>
      </c>
      <c r="AS234" s="68">
        <f t="shared" si="129"/>
        <v>6.1763727301270848</v>
      </c>
      <c r="AT234" s="68">
        <f t="shared" si="129"/>
        <v>6.2118365825489317</v>
      </c>
      <c r="AU234" s="68">
        <f t="shared" si="125"/>
        <v>6.2474557309708274</v>
      </c>
    </row>
    <row r="235" spans="1:47" s="68" customFormat="1" ht="12.95" customHeight="1" x14ac:dyDescent="0.2">
      <c r="A235" s="51" t="s">
        <v>119</v>
      </c>
      <c r="B235" s="98" t="s">
        <v>198</v>
      </c>
      <c r="C235" s="69">
        <v>45878.491000000002</v>
      </c>
      <c r="D235" s="69"/>
      <c r="E235" s="68">
        <f t="shared" si="107"/>
        <v>39508.506050816744</v>
      </c>
      <c r="F235" s="68">
        <f t="shared" si="108"/>
        <v>39508.5</v>
      </c>
      <c r="G235" s="69">
        <f t="shared" si="109"/>
        <v>1.9622000036179088E-3</v>
      </c>
      <c r="I235" s="68">
        <f t="shared" si="128"/>
        <v>1.9622000036179088E-3</v>
      </c>
      <c r="O235" s="68">
        <f t="shared" ca="1" si="102"/>
        <v>-4.2650613978572338E-2</v>
      </c>
      <c r="Q235" s="82">
        <f t="shared" si="110"/>
        <v>30859.991000000002</v>
      </c>
      <c r="R235" s="68">
        <f t="shared" si="111"/>
        <v>3.8502288541981217E-6</v>
      </c>
      <c r="S235" s="74">
        <v>0.1</v>
      </c>
      <c r="Z235" s="68">
        <f t="shared" si="112"/>
        <v>39508.5</v>
      </c>
      <c r="AA235" s="68">
        <f t="shared" si="113"/>
        <v>1.2441510132849831E-2</v>
      </c>
      <c r="AB235" s="68">
        <f t="shared" si="114"/>
        <v>-4.5265949722840412E-2</v>
      </c>
      <c r="AC235" s="68">
        <f t="shared" si="115"/>
        <v>1.9622000036179088E-3</v>
      </c>
      <c r="AD235" s="68">
        <f t="shared" si="116"/>
        <v>-1.0479310129231922E-2</v>
      </c>
      <c r="AE235" s="68">
        <f t="shared" si="117"/>
        <v>1.0981594078462278E-5</v>
      </c>
      <c r="AF235" s="68">
        <f t="shared" si="118"/>
        <v>1.9622000036179088E-3</v>
      </c>
      <c r="AG235" s="74"/>
      <c r="AH235" s="68">
        <f t="shared" si="119"/>
        <v>4.7228149726458321E-2</v>
      </c>
      <c r="AI235" s="68">
        <f t="shared" si="120"/>
        <v>0.20701960970032041</v>
      </c>
      <c r="AJ235" s="68">
        <f t="shared" si="121"/>
        <v>0.32686935400350775</v>
      </c>
      <c r="AK235" s="68">
        <f t="shared" si="122"/>
        <v>-0.60451084276566969</v>
      </c>
      <c r="AL235" s="68">
        <f t="shared" si="123"/>
        <v>-2.4902484481239306</v>
      </c>
      <c r="AM235" s="68">
        <f t="shared" si="124"/>
        <v>-2.9612403119186808</v>
      </c>
      <c r="AN235" s="68">
        <f t="shared" si="129"/>
        <v>6.0592792586400206</v>
      </c>
      <c r="AO235" s="68">
        <f t="shared" si="129"/>
        <v>6.0860836756041437</v>
      </c>
      <c r="AP235" s="68">
        <f t="shared" si="129"/>
        <v>6.1134249968711298</v>
      </c>
      <c r="AQ235" s="68">
        <f t="shared" si="129"/>
        <v>6.1411826881832763</v>
      </c>
      <c r="AR235" s="68">
        <f t="shared" si="129"/>
        <v>6.1692509333144914</v>
      </c>
      <c r="AS235" s="68">
        <f t="shared" si="129"/>
        <v>6.1975418866079712</v>
      </c>
      <c r="AT235" s="68">
        <f t="shared" si="129"/>
        <v>6.2259879866052277</v>
      </c>
      <c r="AU235" s="68">
        <f t="shared" si="125"/>
        <v>6.2545434716117398</v>
      </c>
    </row>
    <row r="236" spans="1:47" s="68" customFormat="1" ht="12.95" customHeight="1" x14ac:dyDescent="0.2">
      <c r="A236" s="51" t="s">
        <v>120</v>
      </c>
      <c r="B236" s="98"/>
      <c r="C236" s="69">
        <v>45884.485999999997</v>
      </c>
      <c r="D236" s="69"/>
      <c r="E236" s="68">
        <f t="shared" si="107"/>
        <v>39526.99277306383</v>
      </c>
      <c r="F236" s="68">
        <f t="shared" si="108"/>
        <v>39527</v>
      </c>
      <c r="G236" s="69">
        <f t="shared" si="109"/>
        <v>-2.3436000046785921E-3</v>
      </c>
      <c r="I236" s="68">
        <f t="shared" si="128"/>
        <v>-2.3436000046785921E-3</v>
      </c>
      <c r="O236" s="68">
        <f t="shared" ca="1" si="102"/>
        <v>-4.2706838647602607E-2</v>
      </c>
      <c r="Q236" s="82">
        <f t="shared" si="110"/>
        <v>30865.985999999997</v>
      </c>
      <c r="R236" s="68">
        <f t="shared" si="111"/>
        <v>5.4924609819294968E-6</v>
      </c>
      <c r="S236" s="74">
        <v>0.1</v>
      </c>
      <c r="Z236" s="68">
        <f t="shared" si="112"/>
        <v>39527</v>
      </c>
      <c r="AA236" s="68">
        <f t="shared" si="113"/>
        <v>1.240278883259284E-2</v>
      </c>
      <c r="AB236" s="68">
        <f t="shared" si="114"/>
        <v>-4.9570354950033375E-2</v>
      </c>
      <c r="AC236" s="68">
        <f t="shared" si="115"/>
        <v>-2.3436000046785921E-3</v>
      </c>
      <c r="AD236" s="68">
        <f t="shared" si="116"/>
        <v>-1.4746388837271432E-2</v>
      </c>
      <c r="AE236" s="68">
        <f t="shared" si="117"/>
        <v>2.1745598374000349E-5</v>
      </c>
      <c r="AF236" s="68">
        <f t="shared" si="118"/>
        <v>-2.3436000046785921E-3</v>
      </c>
      <c r="AG236" s="74"/>
      <c r="AH236" s="68">
        <f t="shared" si="119"/>
        <v>4.7226754945354783E-2</v>
      </c>
      <c r="AI236" s="68">
        <f t="shared" si="120"/>
        <v>0.2168851135882206</v>
      </c>
      <c r="AJ236" s="68">
        <f t="shared" si="121"/>
        <v>0.34208842982118848</v>
      </c>
      <c r="AK236" s="68">
        <f t="shared" si="122"/>
        <v>-0.61723766338531083</v>
      </c>
      <c r="AL236" s="68">
        <f t="shared" si="123"/>
        <v>-2.4740989878661921</v>
      </c>
      <c r="AM236" s="68">
        <f t="shared" si="124"/>
        <v>-2.8841991963643712</v>
      </c>
      <c r="AN236" s="68">
        <f t="shared" si="129"/>
        <v>6.065057819281491</v>
      </c>
      <c r="AO236" s="68">
        <f t="shared" si="129"/>
        <v>6.0912155985555314</v>
      </c>
      <c r="AP236" s="68">
        <f t="shared" si="129"/>
        <v>6.1178739034172915</v>
      </c>
      <c r="AQ236" s="68">
        <f t="shared" si="129"/>
        <v>6.1449209594020093</v>
      </c>
      <c r="AR236" s="68">
        <f t="shared" si="129"/>
        <v>6.1722588627685351</v>
      </c>
      <c r="AS236" s="68">
        <f t="shared" si="129"/>
        <v>6.1998064564067921</v>
      </c>
      <c r="AT236" s="68">
        <f t="shared" si="129"/>
        <v>6.2275013781945168</v>
      </c>
      <c r="AU236" s="68">
        <f t="shared" si="125"/>
        <v>6.2553014091947272</v>
      </c>
    </row>
    <row r="237" spans="1:47" s="68" customFormat="1" ht="12.95" customHeight="1" x14ac:dyDescent="0.2">
      <c r="A237" s="51" t="s">
        <v>120</v>
      </c>
      <c r="B237" s="98"/>
      <c r="C237" s="69">
        <v>45885.457000000002</v>
      </c>
      <c r="D237" s="69"/>
      <c r="E237" s="68">
        <f t="shared" si="107"/>
        <v>39529.987036166749</v>
      </c>
      <c r="F237" s="68">
        <f t="shared" si="108"/>
        <v>39530</v>
      </c>
      <c r="G237" s="69">
        <f t="shared" si="109"/>
        <v>-4.2039999971166253E-3</v>
      </c>
      <c r="I237" s="68">
        <f t="shared" si="128"/>
        <v>-4.2039999971166253E-3</v>
      </c>
      <c r="O237" s="68">
        <f t="shared" ca="1" si="102"/>
        <v>-4.2715956161499397E-2</v>
      </c>
      <c r="Q237" s="82">
        <f t="shared" si="110"/>
        <v>30866.957000000002</v>
      </c>
      <c r="R237" s="68">
        <f t="shared" si="111"/>
        <v>1.7673615975756586E-5</v>
      </c>
      <c r="S237" s="74">
        <v>0.1</v>
      </c>
      <c r="Z237" s="68">
        <f t="shared" si="112"/>
        <v>39530</v>
      </c>
      <c r="AA237" s="68">
        <f t="shared" si="113"/>
        <v>1.2396359963891802E-2</v>
      </c>
      <c r="AB237" s="68">
        <f t="shared" si="114"/>
        <v>-5.1430379700148014E-2</v>
      </c>
      <c r="AC237" s="68">
        <f t="shared" si="115"/>
        <v>-4.2039999971166253E-3</v>
      </c>
      <c r="AD237" s="68">
        <f t="shared" si="116"/>
        <v>-1.6600359961008428E-2</v>
      </c>
      <c r="AE237" s="68">
        <f t="shared" si="117"/>
        <v>2.7557195083505171E-5</v>
      </c>
      <c r="AF237" s="68">
        <f t="shared" si="118"/>
        <v>-4.2039999971166253E-3</v>
      </c>
      <c r="AG237" s="74"/>
      <c r="AH237" s="68">
        <f t="shared" si="119"/>
        <v>4.7226379703031389E-2</v>
      </c>
      <c r="AI237" s="68">
        <f t="shared" si="120"/>
        <v>0.21855072656734886</v>
      </c>
      <c r="AJ237" s="68">
        <f t="shared" si="121"/>
        <v>0.34461855173568734</v>
      </c>
      <c r="AK237" s="68">
        <f t="shared" si="122"/>
        <v>-0.61934505041428567</v>
      </c>
      <c r="AL237" s="68">
        <f t="shared" si="123"/>
        <v>-2.471405092903483</v>
      </c>
      <c r="AM237" s="68">
        <f t="shared" si="124"/>
        <v>-2.8716960901405524</v>
      </c>
      <c r="AN237" s="68">
        <f t="shared" si="129"/>
        <v>6.0659959771740795</v>
      </c>
      <c r="AO237" s="68">
        <f t="shared" si="129"/>
        <v>6.0920484339660881</v>
      </c>
      <c r="AP237" s="68">
        <f t="shared" si="129"/>
        <v>6.118595676478658</v>
      </c>
      <c r="AQ237" s="68">
        <f t="shared" si="129"/>
        <v>6.1455273138019173</v>
      </c>
      <c r="AR237" s="68">
        <f t="shared" si="129"/>
        <v>6.1727466890366571</v>
      </c>
      <c r="AS237" s="68">
        <f t="shared" si="129"/>
        <v>6.2001736975189923</v>
      </c>
      <c r="AT237" s="68">
        <f t="shared" si="129"/>
        <v>6.2277467945631226</v>
      </c>
      <c r="AU237" s="68">
        <f t="shared" si="125"/>
        <v>6.2554243179919684</v>
      </c>
    </row>
    <row r="238" spans="1:47" s="68" customFormat="1" ht="12.95" customHeight="1" x14ac:dyDescent="0.2">
      <c r="A238" s="51" t="s">
        <v>120</v>
      </c>
      <c r="B238" s="98"/>
      <c r="C238" s="69">
        <v>45886.428999999996</v>
      </c>
      <c r="D238" s="69"/>
      <c r="E238" s="68">
        <f t="shared" si="107"/>
        <v>39532.984382959759</v>
      </c>
      <c r="F238" s="68">
        <f t="shared" si="108"/>
        <v>39533</v>
      </c>
      <c r="G238" s="69">
        <f t="shared" si="109"/>
        <v>-5.0644000075408258E-3</v>
      </c>
      <c r="I238" s="68">
        <f t="shared" si="128"/>
        <v>-5.0644000075408258E-3</v>
      </c>
      <c r="O238" s="68">
        <f t="shared" ca="1" si="102"/>
        <v>-4.27250736753962E-2</v>
      </c>
      <c r="Q238" s="82">
        <f t="shared" si="110"/>
        <v>30867.928999999996</v>
      </c>
      <c r="R238" s="68">
        <f t="shared" si="111"/>
        <v>2.5648147436379517E-5</v>
      </c>
      <c r="S238" s="74">
        <v>0.1</v>
      </c>
      <c r="Z238" s="68">
        <f t="shared" si="112"/>
        <v>39533</v>
      </c>
      <c r="AA238" s="68">
        <f t="shared" si="113"/>
        <v>1.2389889199429099E-2</v>
      </c>
      <c r="AB238" s="68">
        <f t="shared" si="114"/>
        <v>-5.2290362761508294E-2</v>
      </c>
      <c r="AC238" s="68">
        <f t="shared" si="115"/>
        <v>-5.0644000075408258E-3</v>
      </c>
      <c r="AD238" s="68">
        <f t="shared" si="116"/>
        <v>-1.7454289206969925E-2</v>
      </c>
      <c r="AE238" s="68">
        <f t="shared" si="117"/>
        <v>3.0465221172054684E-5</v>
      </c>
      <c r="AF238" s="68">
        <f t="shared" si="118"/>
        <v>-5.0644000075408258E-3</v>
      </c>
      <c r="AG238" s="74"/>
      <c r="AH238" s="68">
        <f t="shared" si="119"/>
        <v>4.7225962753967468E-2</v>
      </c>
      <c r="AI238" s="68">
        <f t="shared" si="120"/>
        <v>0.22023543483097063</v>
      </c>
      <c r="AJ238" s="68">
        <f t="shared" si="121"/>
        <v>0.34716643057274382</v>
      </c>
      <c r="AK238" s="68">
        <f t="shared" si="122"/>
        <v>-0.6214647868768165</v>
      </c>
      <c r="AL238" s="68">
        <f t="shared" si="123"/>
        <v>-2.4686895966561972</v>
      </c>
      <c r="AM238" s="68">
        <f t="shared" si="124"/>
        <v>-2.8591902372920623</v>
      </c>
      <c r="AN238" s="68">
        <f t="shared" si="129"/>
        <v>6.0669344371542948</v>
      </c>
      <c r="AO238" s="68">
        <f t="shared" si="129"/>
        <v>6.0928814437140986</v>
      </c>
      <c r="AP238" s="68">
        <f t="shared" si="129"/>
        <v>6.1193175402383782</v>
      </c>
      <c r="AQ238" s="68">
        <f t="shared" si="129"/>
        <v>6.1461337090930215</v>
      </c>
      <c r="AR238" s="68">
        <f t="shared" si="129"/>
        <v>6.1732345301756402</v>
      </c>
      <c r="AS238" s="68">
        <f t="shared" si="129"/>
        <v>6.2005409423751683</v>
      </c>
      <c r="AT238" s="68">
        <f t="shared" si="129"/>
        <v>6.2279922113498412</v>
      </c>
      <c r="AU238" s="68">
        <f t="shared" si="125"/>
        <v>6.2555472267892096</v>
      </c>
    </row>
    <row r="239" spans="1:47" s="68" customFormat="1" ht="12.95" customHeight="1" x14ac:dyDescent="0.2">
      <c r="A239" s="51" t="s">
        <v>121</v>
      </c>
      <c r="B239" s="98"/>
      <c r="C239" s="69">
        <v>46056.688999999998</v>
      </c>
      <c r="D239" s="69"/>
      <c r="E239" s="68">
        <f t="shared" si="107"/>
        <v>40058.013462157563</v>
      </c>
      <c r="F239" s="68">
        <f t="shared" si="108"/>
        <v>40058</v>
      </c>
      <c r="G239" s="69">
        <f t="shared" si="109"/>
        <v>4.3655999979819171E-3</v>
      </c>
      <c r="I239" s="68">
        <f t="shared" si="128"/>
        <v>4.3655999979819171E-3</v>
      </c>
      <c r="O239" s="68">
        <f t="shared" ca="1" si="102"/>
        <v>-4.4320638607336302E-2</v>
      </c>
      <c r="Q239" s="82">
        <f t="shared" si="110"/>
        <v>31038.188999999998</v>
      </c>
      <c r="R239" s="68">
        <f t="shared" si="111"/>
        <v>1.9058463342379715E-5</v>
      </c>
      <c r="S239" s="74">
        <v>0.1</v>
      </c>
      <c r="Z239" s="68">
        <f t="shared" si="112"/>
        <v>40058</v>
      </c>
      <c r="AA239" s="68">
        <f t="shared" si="113"/>
        <v>1.058685811501138E-2</v>
      </c>
      <c r="AB239" s="68">
        <f t="shared" si="114"/>
        <v>-4.2119660291840055E-2</v>
      </c>
      <c r="AC239" s="68">
        <f t="shared" si="115"/>
        <v>4.3655999979819171E-3</v>
      </c>
      <c r="AD239" s="68">
        <f t="shared" si="116"/>
        <v>-6.2212581170294629E-3</v>
      </c>
      <c r="AE239" s="68">
        <f t="shared" si="117"/>
        <v>3.8704052558704978E-6</v>
      </c>
      <c r="AF239" s="68">
        <f t="shared" si="118"/>
        <v>4.3655999979819171E-3</v>
      </c>
      <c r="AG239" s="74"/>
      <c r="AH239" s="68">
        <f t="shared" si="119"/>
        <v>4.6485260289821972E-2</v>
      </c>
      <c r="AI239" s="68">
        <f t="shared" si="120"/>
        <v>1.4188819366521597</v>
      </c>
      <c r="AJ239" s="68">
        <f t="shared" si="121"/>
        <v>0.99337289066564738</v>
      </c>
      <c r="AK239" s="68">
        <f t="shared" si="122"/>
        <v>-0.90486970419371893</v>
      </c>
      <c r="AL239" s="68">
        <f t="shared" si="123"/>
        <v>-1.1372505388940539</v>
      </c>
      <c r="AM239" s="68">
        <f t="shared" si="124"/>
        <v>-0.63903073222352536</v>
      </c>
      <c r="AN239" s="68">
        <f t="shared" si="129"/>
        <v>6.2346733869858335</v>
      </c>
      <c r="AO239" s="68">
        <f t="shared" si="129"/>
        <v>6.2406672665553966</v>
      </c>
      <c r="AP239" s="68">
        <f t="shared" si="129"/>
        <v>6.2466831533943816</v>
      </c>
      <c r="AQ239" s="68">
        <f t="shared" si="129"/>
        <v>6.2527197999254653</v>
      </c>
      <c r="AR239" s="68">
        <f t="shared" si="129"/>
        <v>6.258776161934434</v>
      </c>
      <c r="AS239" s="68">
        <f t="shared" si="129"/>
        <v>6.2648514042886054</v>
      </c>
      <c r="AT239" s="68">
        <f t="shared" si="129"/>
        <v>6.2709449062239777</v>
      </c>
      <c r="AU239" s="68">
        <f t="shared" si="125"/>
        <v>6.2770562663064311</v>
      </c>
    </row>
    <row r="240" spans="1:47" s="68" customFormat="1" ht="12.95" customHeight="1" x14ac:dyDescent="0.2">
      <c r="A240" s="51" t="s">
        <v>121</v>
      </c>
      <c r="B240" s="98" t="s">
        <v>198</v>
      </c>
      <c r="C240" s="69">
        <v>46086.669000000002</v>
      </c>
      <c r="D240" s="69"/>
      <c r="E240" s="68">
        <f t="shared" si="107"/>
        <v>40150.462491843638</v>
      </c>
      <c r="F240" s="68">
        <f t="shared" si="108"/>
        <v>40150.5</v>
      </c>
      <c r="G240" s="69">
        <f t="shared" si="109"/>
        <v>-1.2163400002464186E-2</v>
      </c>
      <c r="I240" s="68">
        <f t="shared" si="128"/>
        <v>-1.2163400002464186E-2</v>
      </c>
      <c r="O240" s="68">
        <f t="shared" ca="1" si="102"/>
        <v>-4.4601761952487662E-2</v>
      </c>
      <c r="Q240" s="82">
        <f t="shared" si="110"/>
        <v>31068.169000000002</v>
      </c>
      <c r="R240" s="68">
        <f t="shared" si="111"/>
        <v>1.4794829961994576E-4</v>
      </c>
      <c r="S240" s="74">
        <v>0.1</v>
      </c>
      <c r="Z240" s="68">
        <f t="shared" si="112"/>
        <v>40150.5</v>
      </c>
      <c r="AA240" s="68">
        <f t="shared" si="113"/>
        <v>1.0128008040234594E-2</v>
      </c>
      <c r="AB240" s="68">
        <f t="shared" si="114"/>
        <v>-5.8377582216929159E-2</v>
      </c>
      <c r="AC240" s="68">
        <f t="shared" si="115"/>
        <v>-1.2163400002464186E-2</v>
      </c>
      <c r="AD240" s="68">
        <f t="shared" si="116"/>
        <v>-2.2291408042698781E-2</v>
      </c>
      <c r="AE240" s="68">
        <f t="shared" si="117"/>
        <v>4.9690687252609585E-5</v>
      </c>
      <c r="AF240" s="68">
        <f t="shared" si="118"/>
        <v>-1.2163400002464186E-2</v>
      </c>
      <c r="AG240" s="74"/>
      <c r="AH240" s="68">
        <f t="shared" si="119"/>
        <v>4.6214182214464973E-2</v>
      </c>
      <c r="AI240" s="68">
        <f t="shared" si="120"/>
        <v>1.8850705218205008</v>
      </c>
      <c r="AJ240" s="68">
        <f t="shared" si="121"/>
        <v>0.71525412997059279</v>
      </c>
      <c r="AK240" s="68">
        <f t="shared" si="122"/>
        <v>-0.45924005686076497</v>
      </c>
      <c r="AL240" s="68">
        <f t="shared" si="123"/>
        <v>-0.47863252619295998</v>
      </c>
      <c r="AM240" s="68">
        <f t="shared" si="124"/>
        <v>-0.24399214048400855</v>
      </c>
      <c r="AN240" s="68">
        <f t="shared" si="129"/>
        <v>6.2646595775902645</v>
      </c>
      <c r="AO240" s="68">
        <f t="shared" si="129"/>
        <v>6.2669514903111887</v>
      </c>
      <c r="AP240" s="68">
        <f t="shared" si="129"/>
        <v>6.2692502814138873</v>
      </c>
      <c r="AQ240" s="68">
        <f t="shared" si="129"/>
        <v>6.2715558975804218</v>
      </c>
      <c r="AR240" s="68">
        <f t="shared" si="129"/>
        <v>6.2738682969892139</v>
      </c>
      <c r="AS240" s="68">
        <f t="shared" si="129"/>
        <v>6.276187449568706</v>
      </c>
      <c r="AT240" s="68">
        <f t="shared" si="129"/>
        <v>6.2785133372502866</v>
      </c>
      <c r="AU240" s="68">
        <f t="shared" si="125"/>
        <v>6.2808459542213697</v>
      </c>
    </row>
    <row r="241" spans="1:47" s="68" customFormat="1" ht="12.95" customHeight="1" x14ac:dyDescent="0.2">
      <c r="A241" s="51" t="s">
        <v>122</v>
      </c>
      <c r="B241" s="98"/>
      <c r="C241" s="69">
        <v>46140.663999999997</v>
      </c>
      <c r="D241" s="69"/>
      <c r="E241" s="68">
        <f t="shared" si="107"/>
        <v>40316.966339672152</v>
      </c>
      <c r="F241" s="68">
        <f t="shared" si="108"/>
        <v>40317</v>
      </c>
      <c r="G241" s="69">
        <f t="shared" si="109"/>
        <v>-1.0915600003500003E-2</v>
      </c>
      <c r="I241" s="68">
        <f t="shared" si="128"/>
        <v>-1.0915600003500003E-2</v>
      </c>
      <c r="O241" s="68">
        <f t="shared" ca="1" si="102"/>
        <v>-4.5107783973760099E-2</v>
      </c>
      <c r="Q241" s="82">
        <f t="shared" si="110"/>
        <v>31122.163999999997</v>
      </c>
      <c r="R241" s="68">
        <f t="shared" si="111"/>
        <v>1.1915032343640927E-4</v>
      </c>
      <c r="S241" s="74">
        <v>0.1</v>
      </c>
      <c r="Z241" s="68">
        <f t="shared" si="112"/>
        <v>40317</v>
      </c>
      <c r="AA241" s="68">
        <f t="shared" si="113"/>
        <v>9.1966556140034988E-3</v>
      </c>
      <c r="AB241" s="68">
        <f t="shared" si="114"/>
        <v>-5.6536872238074666E-2</v>
      </c>
      <c r="AC241" s="68">
        <f t="shared" si="115"/>
        <v>-1.0915600003500003E-2</v>
      </c>
      <c r="AD241" s="68">
        <f t="shared" si="116"/>
        <v>-2.0112255617503502E-2</v>
      </c>
      <c r="AE241" s="68">
        <f t="shared" si="117"/>
        <v>4.0450282602380117E-5</v>
      </c>
      <c r="AF241" s="68">
        <f t="shared" si="118"/>
        <v>-1.0915600003500003E-2</v>
      </c>
      <c r="AG241" s="74"/>
      <c r="AH241" s="68">
        <f t="shared" si="119"/>
        <v>4.5621272234574663E-2</v>
      </c>
      <c r="AI241" s="68">
        <f t="shared" si="120"/>
        <v>1.6395624300243381</v>
      </c>
      <c r="AJ241" s="68">
        <f t="shared" si="121"/>
        <v>-0.52788476718163146</v>
      </c>
      <c r="AK241" s="68">
        <f t="shared" si="122"/>
        <v>0.76499095192195321</v>
      </c>
      <c r="AL241" s="68">
        <f t="shared" si="123"/>
        <v>0.87446326423893517</v>
      </c>
      <c r="AM241" s="68">
        <f t="shared" si="124"/>
        <v>0.46740298740435032</v>
      </c>
      <c r="AN241" s="68">
        <f t="shared" ref="AN241:AT250" si="130">$AU241+$AB$7*SIN(AO241)</f>
        <v>6.3186713695151298</v>
      </c>
      <c r="AO241" s="68">
        <f t="shared" si="130"/>
        <v>6.3142837996355166</v>
      </c>
      <c r="AP241" s="68">
        <f t="shared" si="130"/>
        <v>6.309881722185585</v>
      </c>
      <c r="AQ241" s="68">
        <f t="shared" si="130"/>
        <v>6.305465609067233</v>
      </c>
      <c r="AR241" s="68">
        <f t="shared" si="130"/>
        <v>6.301035852061621</v>
      </c>
      <c r="AS241" s="68">
        <f t="shared" si="130"/>
        <v>6.2965927608391565</v>
      </c>
      <c r="AT241" s="68">
        <f t="shared" si="130"/>
        <v>6.2921365610493591</v>
      </c>
      <c r="AU241" s="68">
        <f t="shared" si="125"/>
        <v>6.2876673924682605</v>
      </c>
    </row>
    <row r="242" spans="1:47" s="68" customFormat="1" ht="12.95" customHeight="1" x14ac:dyDescent="0.2">
      <c r="A242" s="51" t="s">
        <v>122</v>
      </c>
      <c r="B242" s="98"/>
      <c r="C242" s="69">
        <v>46175.392</v>
      </c>
      <c r="D242" s="69"/>
      <c r="E242" s="68">
        <f t="shared" si="107"/>
        <v>40424.056730030323</v>
      </c>
      <c r="F242" s="68">
        <f t="shared" si="108"/>
        <v>40424</v>
      </c>
      <c r="G242" s="69">
        <f t="shared" si="109"/>
        <v>1.8396799998299684E-2</v>
      </c>
      <c r="I242" s="68">
        <f t="shared" si="128"/>
        <v>1.8396799998299684E-2</v>
      </c>
      <c r="O242" s="68">
        <f t="shared" ca="1" si="102"/>
        <v>-4.5432975302745982E-2</v>
      </c>
      <c r="Q242" s="82">
        <f t="shared" si="110"/>
        <v>31156.892</v>
      </c>
      <c r="R242" s="68">
        <f t="shared" si="111"/>
        <v>3.3844225017743925E-4</v>
      </c>
      <c r="S242" s="74">
        <v>0.1</v>
      </c>
      <c r="Z242" s="68">
        <f t="shared" si="112"/>
        <v>40424</v>
      </c>
      <c r="AA242" s="68">
        <f t="shared" si="113"/>
        <v>8.528412836628578E-3</v>
      </c>
      <c r="AB242" s="68">
        <f t="shared" si="114"/>
        <v>-2.6774034318611015E-2</v>
      </c>
      <c r="AC242" s="68">
        <f t="shared" si="115"/>
        <v>1.8396799998299684E-2</v>
      </c>
      <c r="AD242" s="68">
        <f t="shared" si="116"/>
        <v>9.8683871616711064E-3</v>
      </c>
      <c r="AE242" s="68">
        <f t="shared" si="117"/>
        <v>9.7385065172635118E-6</v>
      </c>
      <c r="AF242" s="68">
        <f t="shared" si="118"/>
        <v>1.8396799998299684E-2</v>
      </c>
      <c r="AG242" s="74"/>
      <c r="AH242" s="68">
        <f t="shared" si="119"/>
        <v>4.5170834316910699E-2</v>
      </c>
      <c r="AI242" s="68">
        <f t="shared" si="120"/>
        <v>1.0786885108383508</v>
      </c>
      <c r="AJ242" s="68">
        <f t="shared" si="121"/>
        <v>-0.92208857312365478</v>
      </c>
      <c r="AK242" s="68">
        <f t="shared" si="122"/>
        <v>0.99401175882538495</v>
      </c>
      <c r="AL242" s="68">
        <f t="shared" si="123"/>
        <v>1.4917985154140669</v>
      </c>
      <c r="AM242" s="68">
        <f t="shared" si="124"/>
        <v>0.92396590613466223</v>
      </c>
      <c r="AN242" s="68">
        <f t="shared" si="130"/>
        <v>6.353313042671819</v>
      </c>
      <c r="AO242" s="68">
        <f t="shared" si="130"/>
        <v>6.3446627807416336</v>
      </c>
      <c r="AP242" s="68">
        <f t="shared" si="130"/>
        <v>6.3359733417732933</v>
      </c>
      <c r="AQ242" s="68">
        <f t="shared" si="130"/>
        <v>6.3272485622954413</v>
      </c>
      <c r="AR242" s="68">
        <f t="shared" si="130"/>
        <v>6.3184916733239849</v>
      </c>
      <c r="AS242" s="68">
        <f t="shared" si="130"/>
        <v>6.3097052785997363</v>
      </c>
      <c r="AT242" s="68">
        <f t="shared" si="130"/>
        <v>6.3008913357280303</v>
      </c>
      <c r="AU242" s="68">
        <f t="shared" si="125"/>
        <v>6.2920511395698657</v>
      </c>
    </row>
    <row r="243" spans="1:47" s="68" customFormat="1" ht="12.95" customHeight="1" x14ac:dyDescent="0.2">
      <c r="A243" s="51" t="s">
        <v>123</v>
      </c>
      <c r="B243" s="83"/>
      <c r="C243" s="50">
        <v>46175.53</v>
      </c>
      <c r="D243" s="50"/>
      <c r="E243" s="68">
        <f t="shared" si="107"/>
        <v>40424.482279266369</v>
      </c>
      <c r="F243" s="68">
        <f t="shared" si="108"/>
        <v>40424.5</v>
      </c>
      <c r="G243" s="69">
        <f t="shared" si="109"/>
        <v>-5.7465999998385087E-3</v>
      </c>
      <c r="I243" s="68">
        <f t="shared" si="128"/>
        <v>-5.7465999998385087E-3</v>
      </c>
      <c r="O243" s="68">
        <f t="shared" ca="1" si="102"/>
        <v>-4.5434494888395446E-2</v>
      </c>
      <c r="Q243" s="82">
        <f t="shared" si="110"/>
        <v>31157.03</v>
      </c>
      <c r="R243" s="68">
        <f t="shared" si="111"/>
        <v>3.3023411558143948E-5</v>
      </c>
      <c r="S243" s="74">
        <v>0.1</v>
      </c>
      <c r="Z243" s="68">
        <f t="shared" si="112"/>
        <v>40424.5</v>
      </c>
      <c r="AA243" s="68">
        <f t="shared" si="113"/>
        <v>8.5251654681143124E-3</v>
      </c>
      <c r="AB243" s="68">
        <f t="shared" si="114"/>
        <v>-5.0915205292391325E-2</v>
      </c>
      <c r="AC243" s="68">
        <f t="shared" si="115"/>
        <v>-5.7465999998385087E-3</v>
      </c>
      <c r="AD243" s="68">
        <f t="shared" si="116"/>
        <v>-1.4271765467952821E-2</v>
      </c>
      <c r="AE243" s="68">
        <f t="shared" si="117"/>
        <v>2.0368328957225062E-5</v>
      </c>
      <c r="AF243" s="68">
        <f t="shared" si="118"/>
        <v>-5.7465999998385087E-3</v>
      </c>
      <c r="AG243" s="74"/>
      <c r="AH243" s="68">
        <f t="shared" si="119"/>
        <v>4.5168605292552816E-2</v>
      </c>
      <c r="AI243" s="68">
        <f t="shared" si="120"/>
        <v>1.0764051031127622</v>
      </c>
      <c r="AJ243" s="68">
        <f t="shared" si="121"/>
        <v>-0.92297501369989665</v>
      </c>
      <c r="AK243" s="68">
        <f t="shared" si="122"/>
        <v>0.99418988057584889</v>
      </c>
      <c r="AL243" s="68">
        <f t="shared" si="123"/>
        <v>1.4940954722985165</v>
      </c>
      <c r="AM243" s="68">
        <f t="shared" si="124"/>
        <v>0.92609711803131889</v>
      </c>
      <c r="AN243" s="68">
        <f t="shared" si="130"/>
        <v>6.3534746657005279</v>
      </c>
      <c r="AO243" s="68">
        <f t="shared" si="130"/>
        <v>6.3448045949377816</v>
      </c>
      <c r="AP243" s="68">
        <f t="shared" si="130"/>
        <v>6.3360951915509007</v>
      </c>
      <c r="AQ243" s="68">
        <f t="shared" si="130"/>
        <v>6.3273503188923517</v>
      </c>
      <c r="AR243" s="68">
        <f t="shared" si="130"/>
        <v>6.3185732306831293</v>
      </c>
      <c r="AS243" s="68">
        <f t="shared" si="130"/>
        <v>6.3097665490596162</v>
      </c>
      <c r="AT243" s="68">
        <f t="shared" si="130"/>
        <v>6.3009322455567176</v>
      </c>
      <c r="AU243" s="68">
        <f t="shared" si="125"/>
        <v>6.2920716243694059</v>
      </c>
    </row>
    <row r="244" spans="1:47" s="68" customFormat="1" ht="12.95" customHeight="1" x14ac:dyDescent="0.2">
      <c r="A244" s="51" t="s">
        <v>122</v>
      </c>
      <c r="B244" s="83" t="s">
        <v>198</v>
      </c>
      <c r="C244" s="50">
        <v>46181.377999999997</v>
      </c>
      <c r="D244" s="50"/>
      <c r="E244" s="68">
        <f t="shared" si="107"/>
        <v>40442.515699066367</v>
      </c>
      <c r="F244" s="68">
        <f t="shared" si="108"/>
        <v>40442.5</v>
      </c>
      <c r="G244" s="69">
        <f t="shared" si="109"/>
        <v>5.0909999990835786E-3</v>
      </c>
      <c r="I244" s="68">
        <f t="shared" si="128"/>
        <v>5.0909999990835786E-3</v>
      </c>
      <c r="O244" s="68">
        <f t="shared" ca="1" si="102"/>
        <v>-4.5489199971776251E-2</v>
      </c>
      <c r="Q244" s="82">
        <f t="shared" si="110"/>
        <v>31162.877999999997</v>
      </c>
      <c r="R244" s="68">
        <f t="shared" si="111"/>
        <v>2.5918280990668997E-5</v>
      </c>
      <c r="S244" s="74">
        <v>0.1</v>
      </c>
      <c r="Z244" s="68">
        <f t="shared" si="112"/>
        <v>40442.5</v>
      </c>
      <c r="AA244" s="68">
        <f t="shared" si="113"/>
        <v>8.4074985296660465E-3</v>
      </c>
      <c r="AB244" s="68">
        <f t="shared" si="114"/>
        <v>-3.9996602241541959E-2</v>
      </c>
      <c r="AC244" s="68">
        <f t="shared" si="115"/>
        <v>5.0909999990835786E-3</v>
      </c>
      <c r="AD244" s="68">
        <f t="shared" si="116"/>
        <v>-3.3164985305824679E-3</v>
      </c>
      <c r="AE244" s="68">
        <f t="shared" si="117"/>
        <v>1.0999162503355668E-6</v>
      </c>
      <c r="AF244" s="68">
        <f t="shared" si="118"/>
        <v>5.0909999990835786E-3</v>
      </c>
      <c r="AG244" s="74"/>
      <c r="AH244" s="68">
        <f t="shared" si="119"/>
        <v>4.5087602240625538E-2</v>
      </c>
      <c r="AI244" s="68">
        <f t="shared" si="120"/>
        <v>0.99720846009315389</v>
      </c>
      <c r="AJ244" s="68">
        <f t="shared" si="121"/>
        <v>-0.95062411578450379</v>
      </c>
      <c r="AK244" s="68">
        <f t="shared" si="122"/>
        <v>0.99711757868670681</v>
      </c>
      <c r="AL244" s="68">
        <f t="shared" si="123"/>
        <v>1.5735959290417723</v>
      </c>
      <c r="AM244" s="68">
        <f t="shared" si="124"/>
        <v>1.0028035284602823</v>
      </c>
      <c r="AN244" s="68">
        <f t="shared" si="130"/>
        <v>6.3592911612739647</v>
      </c>
      <c r="AO244" s="68">
        <f t="shared" si="130"/>
        <v>6.3499088114514635</v>
      </c>
      <c r="AP244" s="68">
        <f t="shared" si="130"/>
        <v>6.3404812218995454</v>
      </c>
      <c r="AQ244" s="68">
        <f t="shared" si="130"/>
        <v>6.3310133054703783</v>
      </c>
      <c r="AR244" s="68">
        <f t="shared" si="130"/>
        <v>6.3215092048576214</v>
      </c>
      <c r="AS244" s="68">
        <f t="shared" si="130"/>
        <v>6.3119722628265924</v>
      </c>
      <c r="AT244" s="68">
        <f t="shared" si="130"/>
        <v>6.3024049968465752</v>
      </c>
      <c r="AU244" s="68">
        <f t="shared" si="125"/>
        <v>6.2928090771528531</v>
      </c>
    </row>
    <row r="245" spans="1:47" s="68" customFormat="1" ht="12.95" customHeight="1" x14ac:dyDescent="0.2">
      <c r="A245" s="51" t="s">
        <v>124</v>
      </c>
      <c r="B245" s="83"/>
      <c r="C245" s="50">
        <v>46199.360000000001</v>
      </c>
      <c r="D245" s="50"/>
      <c r="E245" s="68">
        <f t="shared" si="107"/>
        <v>40497.966614737321</v>
      </c>
      <c r="F245" s="68">
        <f t="shared" si="108"/>
        <v>40498</v>
      </c>
      <c r="G245" s="69">
        <f t="shared" si="109"/>
        <v>-1.0826400000951253E-2</v>
      </c>
      <c r="I245" s="68">
        <f t="shared" si="128"/>
        <v>-1.0826400000951253E-2</v>
      </c>
      <c r="O245" s="68">
        <f t="shared" ca="1" si="102"/>
        <v>-4.5657873978867058E-2</v>
      </c>
      <c r="Q245" s="82">
        <f t="shared" si="110"/>
        <v>31180.86</v>
      </c>
      <c r="R245" s="68">
        <f t="shared" si="111"/>
        <v>1.1721093698059729E-4</v>
      </c>
      <c r="S245" s="74">
        <v>0.1</v>
      </c>
      <c r="Z245" s="68">
        <f t="shared" si="112"/>
        <v>40498</v>
      </c>
      <c r="AA245" s="68">
        <f t="shared" si="113"/>
        <v>8.0354494929531992E-3</v>
      </c>
      <c r="AB245" s="68">
        <f t="shared" si="114"/>
        <v>-5.5655043025218447E-2</v>
      </c>
      <c r="AC245" s="68">
        <f t="shared" si="115"/>
        <v>-1.0826400000951253E-2</v>
      </c>
      <c r="AD245" s="68">
        <f t="shared" si="116"/>
        <v>-1.8861849493904452E-2</v>
      </c>
      <c r="AE245" s="68">
        <f t="shared" si="117"/>
        <v>3.5576936633070365E-5</v>
      </c>
      <c r="AF245" s="68">
        <f t="shared" si="118"/>
        <v>-1.0826400000951253E-2</v>
      </c>
      <c r="AG245" s="74"/>
      <c r="AH245" s="68">
        <f t="shared" si="119"/>
        <v>4.4828643024267194E-2</v>
      </c>
      <c r="AI245" s="68">
        <f t="shared" si="120"/>
        <v>0.78946238480724951</v>
      </c>
      <c r="AJ245" s="68">
        <f t="shared" si="121"/>
        <v>-0.99442860194921223</v>
      </c>
      <c r="AK245" s="68">
        <f t="shared" si="122"/>
        <v>0.97464104726306378</v>
      </c>
      <c r="AL245" s="68">
        <f t="shared" si="123"/>
        <v>1.7835429577256179</v>
      </c>
      <c r="AM245" s="68">
        <f t="shared" si="124"/>
        <v>1.2390808953450019</v>
      </c>
      <c r="AN245" s="68">
        <f t="shared" si="130"/>
        <v>6.3771990886284193</v>
      </c>
      <c r="AO245" s="68">
        <f t="shared" si="130"/>
        <v>6.3656319335534466</v>
      </c>
      <c r="AP245" s="68">
        <f t="shared" si="130"/>
        <v>6.3539971775388615</v>
      </c>
      <c r="AQ245" s="68">
        <f t="shared" si="130"/>
        <v>6.3423041009580237</v>
      </c>
      <c r="AR245" s="68">
        <f t="shared" si="130"/>
        <v>6.3305605571624133</v>
      </c>
      <c r="AS245" s="68">
        <f t="shared" si="130"/>
        <v>6.3187729035391964</v>
      </c>
      <c r="AT245" s="68">
        <f t="shared" si="130"/>
        <v>6.3069459453902992</v>
      </c>
      <c r="AU245" s="68">
        <f t="shared" si="125"/>
        <v>6.295082889901817</v>
      </c>
    </row>
    <row r="246" spans="1:47" s="68" customFormat="1" ht="12.95" customHeight="1" x14ac:dyDescent="0.2">
      <c r="A246" s="51" t="s">
        <v>92</v>
      </c>
      <c r="B246" s="83"/>
      <c r="C246" s="50">
        <v>46210.720999999998</v>
      </c>
      <c r="D246" s="50"/>
      <c r="E246" s="68">
        <f t="shared" si="107"/>
        <v>40533.000418148367</v>
      </c>
      <c r="F246" s="68">
        <f t="shared" si="108"/>
        <v>40533</v>
      </c>
      <c r="G246" s="69">
        <f t="shared" si="109"/>
        <v>1.3559999206336215E-4</v>
      </c>
      <c r="I246" s="68">
        <f t="shared" si="128"/>
        <v>1.3559999206336215E-4</v>
      </c>
      <c r="O246" s="68">
        <f t="shared" ca="1" si="102"/>
        <v>-4.5764244974329737E-2</v>
      </c>
      <c r="Q246" s="82">
        <f t="shared" si="110"/>
        <v>31192.220999999998</v>
      </c>
      <c r="R246" s="68">
        <f t="shared" si="111"/>
        <v>1.8387357847583878E-8</v>
      </c>
      <c r="S246" s="74">
        <v>0.1</v>
      </c>
      <c r="Z246" s="68">
        <f t="shared" si="112"/>
        <v>40533</v>
      </c>
      <c r="AA246" s="68">
        <f t="shared" si="113"/>
        <v>7.793752100716457E-3</v>
      </c>
      <c r="AB246" s="68">
        <f t="shared" si="114"/>
        <v>-4.4522696807164398E-2</v>
      </c>
      <c r="AC246" s="68">
        <f t="shared" si="115"/>
        <v>1.3559999206336215E-4</v>
      </c>
      <c r="AD246" s="68">
        <f t="shared" si="116"/>
        <v>-7.6581521086530949E-3</v>
      </c>
      <c r="AE246" s="68">
        <f t="shared" si="117"/>
        <v>5.8647293719267843E-6</v>
      </c>
      <c r="AF246" s="68">
        <f t="shared" si="118"/>
        <v>1.3559999206336215E-4</v>
      </c>
      <c r="AG246" s="74"/>
      <c r="AH246" s="68">
        <f t="shared" si="119"/>
        <v>4.465829679922776E-2</v>
      </c>
      <c r="AI246" s="68">
        <f t="shared" si="120"/>
        <v>0.68439103558492509</v>
      </c>
      <c r="AJ246" s="68">
        <f t="shared" si="121"/>
        <v>-0.99999314189556443</v>
      </c>
      <c r="AK246" s="68">
        <f t="shared" si="122"/>
        <v>0.94585529548760072</v>
      </c>
      <c r="AL246" s="68">
        <f t="shared" si="123"/>
        <v>1.8928550143502831</v>
      </c>
      <c r="AM246" s="68">
        <f t="shared" si="124"/>
        <v>1.3878766202057387</v>
      </c>
      <c r="AN246" s="68">
        <f t="shared" si="130"/>
        <v>6.3884690552924379</v>
      </c>
      <c r="AO246" s="68">
        <f t="shared" si="130"/>
        <v>6.3755341939233805</v>
      </c>
      <c r="AP246" s="68">
        <f t="shared" si="130"/>
        <v>6.3625139612541552</v>
      </c>
      <c r="AQ246" s="68">
        <f t="shared" si="130"/>
        <v>6.3494213860417252</v>
      </c>
      <c r="AR246" s="68">
        <f t="shared" si="130"/>
        <v>6.3362675184441208</v>
      </c>
      <c r="AS246" s="68">
        <f t="shared" si="130"/>
        <v>6.323061319930237</v>
      </c>
      <c r="AT246" s="68">
        <f t="shared" si="130"/>
        <v>6.3098095758401271</v>
      </c>
      <c r="AU246" s="68">
        <f t="shared" si="125"/>
        <v>6.2965168258696309</v>
      </c>
    </row>
    <row r="247" spans="1:47" s="68" customFormat="1" ht="12.95" customHeight="1" x14ac:dyDescent="0.2">
      <c r="A247" s="51" t="s">
        <v>92</v>
      </c>
      <c r="B247" s="83" t="s">
        <v>198</v>
      </c>
      <c r="C247" s="50">
        <v>46230.656000000003</v>
      </c>
      <c r="D247" s="50"/>
      <c r="E247" s="68">
        <f t="shared" si="107"/>
        <v>40594.473780616419</v>
      </c>
      <c r="F247" s="68">
        <f t="shared" si="108"/>
        <v>40594.5</v>
      </c>
      <c r="G247" s="69">
        <f t="shared" si="109"/>
        <v>-8.5026000015204772E-3</v>
      </c>
      <c r="I247" s="68">
        <f t="shared" si="128"/>
        <v>-8.5026000015204772E-3</v>
      </c>
      <c r="O247" s="68">
        <f t="shared" ca="1" si="102"/>
        <v>-4.5951154009214151E-2</v>
      </c>
      <c r="Q247" s="82">
        <f t="shared" si="110"/>
        <v>31212.156000000003</v>
      </c>
      <c r="R247" s="68">
        <f t="shared" si="111"/>
        <v>7.2294206785856026E-5</v>
      </c>
      <c r="S247" s="74">
        <v>0.1</v>
      </c>
      <c r="Z247" s="68">
        <f t="shared" si="112"/>
        <v>40594.5</v>
      </c>
      <c r="AA247" s="68">
        <f t="shared" si="113"/>
        <v>7.3561002803692391E-3</v>
      </c>
      <c r="AB247" s="68">
        <f t="shared" si="114"/>
        <v>-5.2848681496034104E-2</v>
      </c>
      <c r="AC247" s="68">
        <f t="shared" si="115"/>
        <v>-8.5026000015204772E-3</v>
      </c>
      <c r="AD247" s="68">
        <f t="shared" si="116"/>
        <v>-1.5858700281889716E-2</v>
      </c>
      <c r="AE247" s="68">
        <f t="shared" si="117"/>
        <v>2.5149837463080897E-5</v>
      </c>
      <c r="AF247" s="68">
        <f t="shared" si="118"/>
        <v>-8.5026000015204772E-3</v>
      </c>
      <c r="AG247" s="74"/>
      <c r="AH247" s="68">
        <f t="shared" si="119"/>
        <v>4.4346081494513627E-2</v>
      </c>
      <c r="AI247" s="68">
        <f t="shared" si="120"/>
        <v>0.53914059025194327</v>
      </c>
      <c r="AJ247" s="68">
        <f t="shared" si="121"/>
        <v>-0.98688926633979923</v>
      </c>
      <c r="AK247" s="68">
        <f t="shared" si="122"/>
        <v>0.88422839971794909</v>
      </c>
      <c r="AL247" s="68">
        <f t="shared" si="123"/>
        <v>2.0512593547933005</v>
      </c>
      <c r="AM247" s="68">
        <f t="shared" si="124"/>
        <v>1.6488736354804705</v>
      </c>
      <c r="AN247" s="68">
        <f t="shared" si="130"/>
        <v>6.4082206975302567</v>
      </c>
      <c r="AO247" s="68">
        <f t="shared" si="130"/>
        <v>6.3929047519585476</v>
      </c>
      <c r="AP247" s="68">
        <f t="shared" si="130"/>
        <v>6.3774641884895527</v>
      </c>
      <c r="AQ247" s="68">
        <f t="shared" si="130"/>
        <v>6.3619207717072239</v>
      </c>
      <c r="AR247" s="68">
        <f t="shared" si="130"/>
        <v>6.3462930389106118</v>
      </c>
      <c r="AS247" s="68">
        <f t="shared" si="130"/>
        <v>6.3305960707914926</v>
      </c>
      <c r="AT247" s="68">
        <f t="shared" si="130"/>
        <v>6.3148413156253538</v>
      </c>
      <c r="AU247" s="68">
        <f t="shared" si="125"/>
        <v>6.2990364562130772</v>
      </c>
    </row>
    <row r="248" spans="1:47" s="68" customFormat="1" ht="12.95" customHeight="1" x14ac:dyDescent="0.2">
      <c r="A248" s="51" t="s">
        <v>124</v>
      </c>
      <c r="B248" s="83"/>
      <c r="C248" s="50">
        <v>46269.404000000002</v>
      </c>
      <c r="D248" s="50"/>
      <c r="E248" s="68">
        <f t="shared" si="107"/>
        <v>40713.960605242028</v>
      </c>
      <c r="F248" s="68">
        <f t="shared" si="108"/>
        <v>40714</v>
      </c>
      <c r="G248" s="69">
        <f t="shared" si="109"/>
        <v>-1.27751999971224E-2</v>
      </c>
      <c r="I248" s="68">
        <f t="shared" si="128"/>
        <v>-1.27751999971224E-2</v>
      </c>
      <c r="O248" s="68">
        <f t="shared" ca="1" si="102"/>
        <v>-4.6314334979436711E-2</v>
      </c>
      <c r="Q248" s="82">
        <f t="shared" si="110"/>
        <v>31250.904000000002</v>
      </c>
      <c r="R248" s="68">
        <f t="shared" si="111"/>
        <v>1.6320573496647617E-4</v>
      </c>
      <c r="S248" s="74">
        <v>0.1</v>
      </c>
      <c r="Z248" s="68">
        <f t="shared" si="112"/>
        <v>40714</v>
      </c>
      <c r="AA248" s="68">
        <f t="shared" si="113"/>
        <v>6.4601710531794199E-3</v>
      </c>
      <c r="AB248" s="68">
        <f t="shared" si="114"/>
        <v>-5.646931376736819E-2</v>
      </c>
      <c r="AC248" s="68">
        <f t="shared" si="115"/>
        <v>-1.27751999971224E-2</v>
      </c>
      <c r="AD248" s="68">
        <f t="shared" si="116"/>
        <v>-1.9235371050301819E-2</v>
      </c>
      <c r="AE248" s="68">
        <f t="shared" si="117"/>
        <v>3.6999949944278935E-5</v>
      </c>
      <c r="AF248" s="68">
        <f t="shared" si="118"/>
        <v>-1.27751999971224E-2</v>
      </c>
      <c r="AG248" s="74"/>
      <c r="AH248" s="68">
        <f t="shared" si="119"/>
        <v>4.369411377024579E-2</v>
      </c>
      <c r="AI248" s="68">
        <f t="shared" si="120"/>
        <v>0.35648755976298085</v>
      </c>
      <c r="AJ248" s="68">
        <f t="shared" si="121"/>
        <v>-0.927490656145877</v>
      </c>
      <c r="AK248" s="68">
        <f t="shared" si="122"/>
        <v>0.76167118737765682</v>
      </c>
      <c r="AL248" s="68">
        <f t="shared" si="123"/>
        <v>2.2723040790176032</v>
      </c>
      <c r="AM248" s="68">
        <f t="shared" si="124"/>
        <v>2.1539923706126824</v>
      </c>
      <c r="AN248" s="68">
        <f t="shared" si="130"/>
        <v>6.4463742656388376</v>
      </c>
      <c r="AO248" s="68">
        <f t="shared" si="130"/>
        <v>6.4265288388988795</v>
      </c>
      <c r="AP248" s="68">
        <f t="shared" si="130"/>
        <v>6.4064476333398019</v>
      </c>
      <c r="AQ248" s="68">
        <f t="shared" si="130"/>
        <v>6.3861785495926489</v>
      </c>
      <c r="AR248" s="68">
        <f t="shared" si="130"/>
        <v>6.3657627816528963</v>
      </c>
      <c r="AS248" s="68">
        <f t="shared" si="130"/>
        <v>6.3452340666065492</v>
      </c>
      <c r="AT248" s="68">
        <f t="shared" si="130"/>
        <v>6.3246181347863493</v>
      </c>
      <c r="AU248" s="68">
        <f t="shared" si="125"/>
        <v>6.3039323233031874</v>
      </c>
    </row>
    <row r="249" spans="1:47" s="68" customFormat="1" ht="12.95" customHeight="1" x14ac:dyDescent="0.2">
      <c r="A249" s="51" t="s">
        <v>124</v>
      </c>
      <c r="B249" s="83"/>
      <c r="C249" s="50">
        <v>46269.413</v>
      </c>
      <c r="D249" s="50"/>
      <c r="E249" s="68">
        <f t="shared" si="107"/>
        <v>40713.988358453069</v>
      </c>
      <c r="F249" s="68">
        <f t="shared" si="108"/>
        <v>40714</v>
      </c>
      <c r="G249" s="69">
        <f t="shared" si="109"/>
        <v>-3.775199998926837E-3</v>
      </c>
      <c r="I249" s="68">
        <f t="shared" si="128"/>
        <v>-3.775199998926837E-3</v>
      </c>
      <c r="O249" s="68">
        <f t="shared" ca="1" si="102"/>
        <v>-4.6314334979436711E-2</v>
      </c>
      <c r="Q249" s="82">
        <f t="shared" si="110"/>
        <v>31250.913</v>
      </c>
      <c r="R249" s="68">
        <f t="shared" si="111"/>
        <v>1.425213503189719E-5</v>
      </c>
      <c r="S249" s="74">
        <v>0.1</v>
      </c>
      <c r="Z249" s="68">
        <f t="shared" si="112"/>
        <v>40714</v>
      </c>
      <c r="AA249" s="68">
        <f t="shared" si="113"/>
        <v>6.4601710531794199E-3</v>
      </c>
      <c r="AB249" s="68">
        <f t="shared" si="114"/>
        <v>-4.7469313769172627E-2</v>
      </c>
      <c r="AC249" s="68">
        <f t="shared" si="115"/>
        <v>-3.775199998926837E-3</v>
      </c>
      <c r="AD249" s="68">
        <f t="shared" si="116"/>
        <v>-1.0235371052106257E-2</v>
      </c>
      <c r="AE249" s="68">
        <f t="shared" si="117"/>
        <v>1.0476282057429475E-5</v>
      </c>
      <c r="AF249" s="68">
        <f t="shared" si="118"/>
        <v>-3.775199998926837E-3</v>
      </c>
      <c r="AG249" s="74"/>
      <c r="AH249" s="68">
        <f t="shared" si="119"/>
        <v>4.369411377024579E-2</v>
      </c>
      <c r="AI249" s="68">
        <f t="shared" si="120"/>
        <v>0.35648755976298085</v>
      </c>
      <c r="AJ249" s="68">
        <f t="shared" si="121"/>
        <v>-0.927490656145877</v>
      </c>
      <c r="AK249" s="68">
        <f t="shared" si="122"/>
        <v>0.76167118737765682</v>
      </c>
      <c r="AL249" s="68">
        <f t="shared" si="123"/>
        <v>2.2723040790176032</v>
      </c>
      <c r="AM249" s="68">
        <f t="shared" si="124"/>
        <v>2.1539923706126824</v>
      </c>
      <c r="AN249" s="68">
        <f t="shared" si="130"/>
        <v>6.4463742656388376</v>
      </c>
      <c r="AO249" s="68">
        <f t="shared" si="130"/>
        <v>6.4265288388988795</v>
      </c>
      <c r="AP249" s="68">
        <f t="shared" si="130"/>
        <v>6.4064476333398019</v>
      </c>
      <c r="AQ249" s="68">
        <f t="shared" si="130"/>
        <v>6.3861785495926489</v>
      </c>
      <c r="AR249" s="68">
        <f t="shared" si="130"/>
        <v>6.3657627816528963</v>
      </c>
      <c r="AS249" s="68">
        <f t="shared" si="130"/>
        <v>6.3452340666065492</v>
      </c>
      <c r="AT249" s="68">
        <f t="shared" si="130"/>
        <v>6.3246181347863493</v>
      </c>
      <c r="AU249" s="68">
        <f t="shared" si="125"/>
        <v>6.3039323233031874</v>
      </c>
    </row>
    <row r="250" spans="1:47" s="68" customFormat="1" ht="12.95" customHeight="1" x14ac:dyDescent="0.2">
      <c r="A250" s="51" t="s">
        <v>125</v>
      </c>
      <c r="B250" s="83" t="s">
        <v>198</v>
      </c>
      <c r="C250" s="50">
        <v>46552.353000000003</v>
      </c>
      <c r="D250" s="50"/>
      <c r="E250" s="68">
        <f t="shared" si="107"/>
        <v>41586.48763995328</v>
      </c>
      <c r="F250" s="68">
        <f t="shared" si="108"/>
        <v>41586.5</v>
      </c>
      <c r="G250" s="69">
        <f t="shared" si="109"/>
        <v>-4.0081999977701344E-3</v>
      </c>
      <c r="I250" s="68">
        <f t="shared" si="128"/>
        <v>-4.0081999977701344E-3</v>
      </c>
      <c r="O250" s="68">
        <f t="shared" ca="1" si="102"/>
        <v>-4.896601193775621E-2</v>
      </c>
      <c r="Q250" s="82">
        <f t="shared" si="110"/>
        <v>31533.853000000003</v>
      </c>
      <c r="R250" s="68">
        <f t="shared" si="111"/>
        <v>1.6065667222124505E-5</v>
      </c>
      <c r="S250" s="74">
        <v>0.1</v>
      </c>
      <c r="Z250" s="68">
        <f t="shared" si="112"/>
        <v>41586.5</v>
      </c>
      <c r="AA250" s="68">
        <f t="shared" si="113"/>
        <v>-1.4883706030097421E-3</v>
      </c>
      <c r="AB250" s="68">
        <f t="shared" si="114"/>
        <v>-4.154408628726991E-2</v>
      </c>
      <c r="AC250" s="68">
        <f t="shared" si="115"/>
        <v>-4.0081999977701344E-3</v>
      </c>
      <c r="AD250" s="68">
        <f t="shared" si="116"/>
        <v>-2.5198293947603922E-3</v>
      </c>
      <c r="AE250" s="68">
        <f t="shared" si="117"/>
        <v>6.3495401786985256E-7</v>
      </c>
      <c r="AF250" s="68">
        <f t="shared" si="118"/>
        <v>-4.0081999977701344E-3</v>
      </c>
      <c r="AG250" s="74"/>
      <c r="AH250" s="68">
        <f t="shared" si="119"/>
        <v>3.7535886289499776E-2</v>
      </c>
      <c r="AI250" s="68">
        <f t="shared" si="120"/>
        <v>6.2480956004107746E-2</v>
      </c>
      <c r="AJ250" s="68">
        <f t="shared" si="121"/>
        <v>-0.61773535667177049</v>
      </c>
      <c r="AK250" s="68">
        <f t="shared" si="122"/>
        <v>0.33957223173593071</v>
      </c>
      <c r="AL250" s="68">
        <f t="shared" si="123"/>
        <v>2.7940881756675515</v>
      </c>
      <c r="AM250" s="68">
        <f t="shared" si="124"/>
        <v>5.697287202772011</v>
      </c>
      <c r="AN250" s="68">
        <f t="shared" si="130"/>
        <v>6.7092159046030444</v>
      </c>
      <c r="AO250" s="68">
        <f t="shared" si="130"/>
        <v>6.6628449776469445</v>
      </c>
      <c r="AP250" s="68">
        <f t="shared" si="130"/>
        <v>6.6132451105123868</v>
      </c>
      <c r="AQ250" s="68">
        <f t="shared" si="130"/>
        <v>6.5611058211244391</v>
      </c>
      <c r="AR250" s="68">
        <f t="shared" si="130"/>
        <v>6.5071189377009473</v>
      </c>
      <c r="AS250" s="68">
        <f t="shared" si="130"/>
        <v>6.4519087038633769</v>
      </c>
      <c r="AT250" s="68">
        <f t="shared" si="130"/>
        <v>6.3959787160810695</v>
      </c>
      <c r="AU250" s="68">
        <f t="shared" si="125"/>
        <v>6.3396782985008553</v>
      </c>
    </row>
    <row r="251" spans="1:47" s="68" customFormat="1" ht="12.95" customHeight="1" x14ac:dyDescent="0.2">
      <c r="A251" s="51" t="s">
        <v>125</v>
      </c>
      <c r="B251" s="83"/>
      <c r="C251" s="50">
        <v>46554.447999999997</v>
      </c>
      <c r="D251" s="50"/>
      <c r="E251" s="68">
        <f t="shared" si="107"/>
        <v>41592.947970746864</v>
      </c>
      <c r="F251" s="68">
        <f t="shared" si="108"/>
        <v>41593</v>
      </c>
      <c r="G251" s="69">
        <f t="shared" si="109"/>
        <v>-1.6872400003194343E-2</v>
      </c>
      <c r="I251" s="68">
        <f t="shared" si="128"/>
        <v>-1.6872400003194343E-2</v>
      </c>
      <c r="O251" s="68">
        <f t="shared" ca="1" si="102"/>
        <v>-4.8985766551199295E-2</v>
      </c>
      <c r="Q251" s="82">
        <f t="shared" si="110"/>
        <v>31535.947999999997</v>
      </c>
      <c r="R251" s="68">
        <f t="shared" si="111"/>
        <v>2.8467788186779249E-4</v>
      </c>
      <c r="S251" s="74">
        <v>0.1</v>
      </c>
      <c r="Z251" s="68">
        <f t="shared" si="112"/>
        <v>41593</v>
      </c>
      <c r="AA251" s="68">
        <f t="shared" si="113"/>
        <v>-1.55396771255948E-3</v>
      </c>
      <c r="AB251" s="68">
        <f t="shared" si="114"/>
        <v>-5.435608676571816E-2</v>
      </c>
      <c r="AC251" s="68">
        <f t="shared" si="115"/>
        <v>-1.6872400003194343E-2</v>
      </c>
      <c r="AD251" s="68">
        <f t="shared" si="116"/>
        <v>-1.5318432290634863E-2</v>
      </c>
      <c r="AE251" s="68">
        <f t="shared" si="117"/>
        <v>2.3465436784276489E-5</v>
      </c>
      <c r="AF251" s="68">
        <f t="shared" si="118"/>
        <v>-1.6872400003194343E-2</v>
      </c>
      <c r="AG251" s="74"/>
      <c r="AH251" s="68">
        <f t="shared" si="119"/>
        <v>3.7483686762523817E-2</v>
      </c>
      <c r="AI251" s="68">
        <f t="shared" si="120"/>
        <v>6.1975060866609644E-2</v>
      </c>
      <c r="AJ251" s="68">
        <f t="shared" si="121"/>
        <v>-0.61656068999729385</v>
      </c>
      <c r="AK251" s="68">
        <f t="shared" si="122"/>
        <v>0.33817225194402306</v>
      </c>
      <c r="AL251" s="68">
        <f t="shared" si="123"/>
        <v>2.7955810540478945</v>
      </c>
      <c r="AM251" s="68">
        <f t="shared" si="124"/>
        <v>5.7223690421048135</v>
      </c>
      <c r="AN251" s="68">
        <f t="shared" ref="AN251:AT260" si="131">$AU251+$AB$7*SIN(AO251)</f>
        <v>6.7110348871308654</v>
      </c>
      <c r="AO251" s="68">
        <f t="shared" si="131"/>
        <v>6.6645220876570583</v>
      </c>
      <c r="AP251" s="68">
        <f t="shared" si="131"/>
        <v>6.6147411033353878</v>
      </c>
      <c r="AQ251" s="68">
        <f t="shared" si="131"/>
        <v>6.5623885066483636</v>
      </c>
      <c r="AR251" s="68">
        <f t="shared" si="131"/>
        <v>6.5081644822262659</v>
      </c>
      <c r="AS251" s="68">
        <f t="shared" si="131"/>
        <v>6.4527015062232298</v>
      </c>
      <c r="AT251" s="68">
        <f t="shared" si="131"/>
        <v>6.3965101287039925</v>
      </c>
      <c r="AU251" s="68">
        <f t="shared" si="125"/>
        <v>6.3399446008948779</v>
      </c>
    </row>
    <row r="252" spans="1:47" s="68" customFormat="1" ht="12.95" customHeight="1" x14ac:dyDescent="0.2">
      <c r="A252" s="51" t="s">
        <v>125</v>
      </c>
      <c r="B252" s="83" t="s">
        <v>198</v>
      </c>
      <c r="C252" s="50">
        <v>46610.389000000003</v>
      </c>
      <c r="D252" s="50"/>
      <c r="E252" s="68">
        <f t="shared" si="107"/>
        <v>41765.452679541697</v>
      </c>
      <c r="F252" s="68">
        <f t="shared" si="108"/>
        <v>41765.5</v>
      </c>
      <c r="G252" s="69">
        <f t="shared" si="109"/>
        <v>-1.5345400002843235E-2</v>
      </c>
      <c r="I252" s="68">
        <f t="shared" si="128"/>
        <v>-1.5345400002843235E-2</v>
      </c>
      <c r="O252" s="68">
        <f t="shared" ca="1" si="102"/>
        <v>-4.9510023600265324E-2</v>
      </c>
      <c r="Q252" s="82">
        <f t="shared" si="110"/>
        <v>31591.889000000003</v>
      </c>
      <c r="R252" s="68">
        <f t="shared" si="111"/>
        <v>2.3548130124726114E-4</v>
      </c>
      <c r="S252" s="74">
        <v>0.1</v>
      </c>
      <c r="Z252" s="68">
        <f t="shared" si="112"/>
        <v>41765.5</v>
      </c>
      <c r="AA252" s="68">
        <f t="shared" si="113"/>
        <v>-3.3123229791100425E-3</v>
      </c>
      <c r="AB252" s="68">
        <f t="shared" si="114"/>
        <v>-5.1426606978665218E-2</v>
      </c>
      <c r="AC252" s="68">
        <f t="shared" si="115"/>
        <v>-1.5345400002843235E-2</v>
      </c>
      <c r="AD252" s="68">
        <f t="shared" si="116"/>
        <v>-1.2033077023733192E-2</v>
      </c>
      <c r="AE252" s="68">
        <f t="shared" si="117"/>
        <v>1.4479494265909566E-5</v>
      </c>
      <c r="AF252" s="68">
        <f t="shared" si="118"/>
        <v>-1.5345400002843235E-2</v>
      </c>
      <c r="AG252" s="74"/>
      <c r="AH252" s="68">
        <f t="shared" si="119"/>
        <v>3.6081206975821983E-2</v>
      </c>
      <c r="AI252" s="68">
        <f t="shared" si="120"/>
        <v>5.0709378526022642E-2</v>
      </c>
      <c r="AJ252" s="68">
        <f t="shared" si="121"/>
        <v>-0.58861559487491666</v>
      </c>
      <c r="AK252" s="68">
        <f t="shared" si="122"/>
        <v>0.30512058993558988</v>
      </c>
      <c r="AL252" s="68">
        <f t="shared" si="123"/>
        <v>2.8306025252468752</v>
      </c>
      <c r="AM252" s="68">
        <f t="shared" si="124"/>
        <v>6.3791568709762165</v>
      </c>
      <c r="AN252" s="68">
        <f t="shared" si="131"/>
        <v>6.7584030523056047</v>
      </c>
      <c r="AO252" s="68">
        <f t="shared" si="131"/>
        <v>6.7084685488449098</v>
      </c>
      <c r="AP252" s="68">
        <f t="shared" si="131"/>
        <v>6.6541344210481448</v>
      </c>
      <c r="AQ252" s="68">
        <f t="shared" si="131"/>
        <v>6.5962850685407624</v>
      </c>
      <c r="AR252" s="68">
        <f t="shared" si="131"/>
        <v>6.5358581464053582</v>
      </c>
      <c r="AS252" s="68">
        <f t="shared" si="131"/>
        <v>6.473727655549113</v>
      </c>
      <c r="AT252" s="68">
        <f t="shared" si="131"/>
        <v>6.4106114778383567</v>
      </c>
      <c r="AU252" s="68">
        <f t="shared" si="125"/>
        <v>6.3470118567362501</v>
      </c>
    </row>
    <row r="253" spans="1:47" s="68" customFormat="1" ht="12.95" customHeight="1" x14ac:dyDescent="0.2">
      <c r="A253" s="51" t="s">
        <v>126</v>
      </c>
      <c r="B253" s="83" t="s">
        <v>198</v>
      </c>
      <c r="C253" s="50">
        <v>46768.631999999998</v>
      </c>
      <c r="D253" s="50"/>
      <c r="E253" s="68">
        <f t="shared" si="107"/>
        <v>42253.42505461214</v>
      </c>
      <c r="F253" s="68">
        <f t="shared" si="108"/>
        <v>42253.5</v>
      </c>
      <c r="G253" s="69">
        <f t="shared" si="109"/>
        <v>-2.4303800004418008E-2</v>
      </c>
      <c r="I253" s="68">
        <f t="shared" si="128"/>
        <v>-2.4303800004418008E-2</v>
      </c>
      <c r="O253" s="68">
        <f t="shared" ca="1" si="102"/>
        <v>-5.0993139194144887E-2</v>
      </c>
      <c r="Q253" s="82">
        <f t="shared" si="110"/>
        <v>31750.131999999998</v>
      </c>
      <c r="R253" s="68">
        <f t="shared" si="111"/>
        <v>5.9067469465474878E-4</v>
      </c>
      <c r="S253" s="74">
        <v>0.1</v>
      </c>
      <c r="Z253" s="68">
        <f t="shared" si="112"/>
        <v>42253.5</v>
      </c>
      <c r="AA253" s="68">
        <f t="shared" si="113"/>
        <v>-8.368514808437609E-3</v>
      </c>
      <c r="AB253" s="68">
        <f t="shared" si="114"/>
        <v>-5.6338966506258352E-2</v>
      </c>
      <c r="AC253" s="68">
        <f t="shared" si="115"/>
        <v>-2.4303800004418008E-2</v>
      </c>
      <c r="AD253" s="68">
        <f t="shared" si="116"/>
        <v>-1.5935285195980399E-2</v>
      </c>
      <c r="AE253" s="68">
        <f t="shared" si="117"/>
        <v>2.539333142772321E-5</v>
      </c>
      <c r="AF253" s="68">
        <f t="shared" si="118"/>
        <v>-2.4303800004418008E-2</v>
      </c>
      <c r="AG253" s="74"/>
      <c r="AH253" s="68">
        <f t="shared" si="119"/>
        <v>3.2035166501840344E-2</v>
      </c>
      <c r="AI253" s="68">
        <f t="shared" si="120"/>
        <v>3.2552571922498719E-2</v>
      </c>
      <c r="AJ253" s="68">
        <f t="shared" si="121"/>
        <v>-0.53366665457450002</v>
      </c>
      <c r="AK253" s="68">
        <f t="shared" si="122"/>
        <v>0.2414471625994398</v>
      </c>
      <c r="AL253" s="68">
        <f t="shared" si="123"/>
        <v>2.8970174645609199</v>
      </c>
      <c r="AM253" s="68">
        <f t="shared" si="124"/>
        <v>8.1366411318184468</v>
      </c>
      <c r="AN253" s="68">
        <f t="shared" si="131"/>
        <v>6.8824008060086523</v>
      </c>
      <c r="AO253" s="68">
        <f t="shared" si="131"/>
        <v>6.8263918712195117</v>
      </c>
      <c r="AP253" s="68">
        <f t="shared" si="131"/>
        <v>6.7619836953973227</v>
      </c>
      <c r="AQ253" s="68">
        <f t="shared" si="131"/>
        <v>6.6904714279888795</v>
      </c>
      <c r="AR253" s="68">
        <f t="shared" si="131"/>
        <v>6.6135628717039809</v>
      </c>
      <c r="AS253" s="68">
        <f t="shared" si="131"/>
        <v>6.5330466596946284</v>
      </c>
      <c r="AT253" s="68">
        <f t="shared" si="131"/>
        <v>6.4504856263826813</v>
      </c>
      <c r="AU253" s="68">
        <f t="shared" si="125"/>
        <v>6.367005021087496</v>
      </c>
    </row>
    <row r="254" spans="1:47" s="68" customFormat="1" ht="12.95" customHeight="1" x14ac:dyDescent="0.2">
      <c r="A254" s="51" t="s">
        <v>127</v>
      </c>
      <c r="B254" s="83"/>
      <c r="C254" s="50">
        <v>46861.540999999997</v>
      </c>
      <c r="D254" s="50"/>
      <c r="E254" s="68">
        <f t="shared" si="107"/>
        <v>42539.927619625574</v>
      </c>
      <c r="F254" s="68">
        <f t="shared" si="108"/>
        <v>42540</v>
      </c>
      <c r="G254" s="69">
        <f t="shared" si="109"/>
        <v>-2.3472000000765547E-2</v>
      </c>
      <c r="I254" s="68">
        <f t="shared" si="128"/>
        <v>-2.3472000000765547E-2</v>
      </c>
      <c r="O254" s="68">
        <f t="shared" ref="O254:O317" ca="1" si="132">+C$11+C$12*F254</f>
        <v>-5.1863861771289349E-2</v>
      </c>
      <c r="Q254" s="82">
        <f t="shared" si="110"/>
        <v>31843.040999999997</v>
      </c>
      <c r="R254" s="68">
        <f t="shared" si="111"/>
        <v>5.5093478403593784E-4</v>
      </c>
      <c r="S254" s="74">
        <v>0.1</v>
      </c>
      <c r="Z254" s="68">
        <f t="shared" si="112"/>
        <v>42540</v>
      </c>
      <c r="AA254" s="68">
        <f t="shared" si="113"/>
        <v>-1.1308421939845929E-2</v>
      </c>
      <c r="AB254" s="68">
        <f t="shared" si="114"/>
        <v>-5.3162639446177141E-2</v>
      </c>
      <c r="AC254" s="68">
        <f t="shared" si="115"/>
        <v>-2.3472000000765547E-2</v>
      </c>
      <c r="AD254" s="68">
        <f t="shared" si="116"/>
        <v>-1.2163578060919618E-2</v>
      </c>
      <c r="AE254" s="68">
        <f t="shared" si="117"/>
        <v>1.4795263124408505E-5</v>
      </c>
      <c r="AF254" s="68">
        <f t="shared" si="118"/>
        <v>-2.3472000000765547E-2</v>
      </c>
      <c r="AG254" s="74"/>
      <c r="AH254" s="68">
        <f t="shared" si="119"/>
        <v>2.9690639445411594E-2</v>
      </c>
      <c r="AI254" s="68">
        <f t="shared" si="120"/>
        <v>2.6707542646584703E-2</v>
      </c>
      <c r="AJ254" s="68">
        <f t="shared" si="121"/>
        <v>-0.51191711808104501</v>
      </c>
      <c r="AK254" s="68">
        <f t="shared" si="122"/>
        <v>0.21668652676168551</v>
      </c>
      <c r="AL254" s="68">
        <f t="shared" si="123"/>
        <v>2.9225327772313232</v>
      </c>
      <c r="AM254" s="68">
        <f t="shared" si="124"/>
        <v>9.0933846838131114</v>
      </c>
      <c r="AN254" s="68">
        <f t="shared" si="131"/>
        <v>6.9480219523814606</v>
      </c>
      <c r="AO254" s="68">
        <f t="shared" si="131"/>
        <v>6.8908144086401206</v>
      </c>
      <c r="AP254" s="68">
        <f t="shared" si="131"/>
        <v>6.8225020752288579</v>
      </c>
      <c r="AQ254" s="68">
        <f t="shared" si="131"/>
        <v>6.7444045906143959</v>
      </c>
      <c r="AR254" s="68">
        <f t="shared" si="131"/>
        <v>6.6586634259853641</v>
      </c>
      <c r="AS254" s="68">
        <f t="shared" si="131"/>
        <v>6.5677385590063304</v>
      </c>
      <c r="AT254" s="68">
        <f t="shared" si="131"/>
        <v>6.473880310122663</v>
      </c>
      <c r="AU254" s="68">
        <f t="shared" si="125"/>
        <v>6.3787428112240363</v>
      </c>
    </row>
    <row r="255" spans="1:47" s="68" customFormat="1" ht="12.95" customHeight="1" x14ac:dyDescent="0.2">
      <c r="A255" s="51" t="s">
        <v>128</v>
      </c>
      <c r="B255" s="83"/>
      <c r="C255" s="50">
        <v>46914.402000000002</v>
      </c>
      <c r="D255" s="50"/>
      <c r="E255" s="68">
        <f t="shared" si="107"/>
        <v>42702.934562862254</v>
      </c>
      <c r="F255" s="68">
        <f t="shared" si="108"/>
        <v>42703</v>
      </c>
      <c r="G255" s="69">
        <f t="shared" si="109"/>
        <v>-2.1220399998128414E-2</v>
      </c>
      <c r="I255" s="68">
        <f t="shared" si="128"/>
        <v>-2.1220399998128414E-2</v>
      </c>
      <c r="O255" s="68">
        <f t="shared" ca="1" si="132"/>
        <v>-5.2359246693015504E-2</v>
      </c>
      <c r="Q255" s="82">
        <f t="shared" si="110"/>
        <v>31895.902000000002</v>
      </c>
      <c r="R255" s="68">
        <f t="shared" si="111"/>
        <v>4.503053760805684E-4</v>
      </c>
      <c r="S255" s="74">
        <v>0.1</v>
      </c>
      <c r="Z255" s="68">
        <f t="shared" si="112"/>
        <v>42703</v>
      </c>
      <c r="AA255" s="68">
        <f t="shared" si="113"/>
        <v>-1.2949814602667128E-2</v>
      </c>
      <c r="AB255" s="68">
        <f t="shared" si="114"/>
        <v>-4.9609149003527572E-2</v>
      </c>
      <c r="AC255" s="68">
        <f t="shared" si="115"/>
        <v>-2.1220399998128414E-2</v>
      </c>
      <c r="AD255" s="68">
        <f t="shared" si="116"/>
        <v>-8.2705853954612857E-3</v>
      </c>
      <c r="AE255" s="68">
        <f t="shared" si="117"/>
        <v>6.8402582783617509E-6</v>
      </c>
      <c r="AF255" s="68">
        <f t="shared" si="118"/>
        <v>-2.1220399998128414E-2</v>
      </c>
      <c r="AG255" s="74"/>
      <c r="AH255" s="68">
        <f t="shared" si="119"/>
        <v>2.8388749005399158E-2</v>
      </c>
      <c r="AI255" s="68">
        <f t="shared" si="120"/>
        <v>2.4232923982143606E-2</v>
      </c>
      <c r="AJ255" s="68">
        <f t="shared" si="121"/>
        <v>-0.50180606451456533</v>
      </c>
      <c r="AK255" s="68">
        <f t="shared" si="122"/>
        <v>0.20525562545434731</v>
      </c>
      <c r="AL255" s="68">
        <f t="shared" si="123"/>
        <v>2.9342623011934079</v>
      </c>
      <c r="AM255" s="68">
        <f t="shared" si="124"/>
        <v>9.6118611021777891</v>
      </c>
      <c r="AN255" s="68">
        <f t="shared" si="131"/>
        <v>6.9829815585355632</v>
      </c>
      <c r="AO255" s="68">
        <f t="shared" si="131"/>
        <v>6.9257939082221407</v>
      </c>
      <c r="AP255" s="68">
        <f t="shared" si="131"/>
        <v>6.8559207679143386</v>
      </c>
      <c r="AQ255" s="68">
        <f t="shared" si="131"/>
        <v>6.7745824372666501</v>
      </c>
      <c r="AR255" s="68">
        <f t="shared" si="131"/>
        <v>6.6841264527380666</v>
      </c>
      <c r="AS255" s="68">
        <f t="shared" si="131"/>
        <v>6.5874250370974812</v>
      </c>
      <c r="AT255" s="68">
        <f t="shared" si="131"/>
        <v>6.4871846274192295</v>
      </c>
      <c r="AU255" s="68">
        <f t="shared" si="125"/>
        <v>6.3854208558741448</v>
      </c>
    </row>
    <row r="256" spans="1:47" s="68" customFormat="1" ht="12.95" customHeight="1" x14ac:dyDescent="0.2">
      <c r="A256" s="51" t="s">
        <v>129</v>
      </c>
      <c r="B256" s="83"/>
      <c r="C256" s="50">
        <v>46938.402999999998</v>
      </c>
      <c r="D256" s="50"/>
      <c r="E256" s="68">
        <f t="shared" si="107"/>
        <v>42776.946209343077</v>
      </c>
      <c r="F256" s="68">
        <f t="shared" si="108"/>
        <v>42777</v>
      </c>
      <c r="G256" s="69">
        <f t="shared" si="109"/>
        <v>-1.7443600001570303E-2</v>
      </c>
      <c r="I256" s="68">
        <f t="shared" si="128"/>
        <v>-1.7443600001570303E-2</v>
      </c>
      <c r="O256" s="68">
        <f t="shared" ca="1" si="132"/>
        <v>-5.2584145369136581E-2</v>
      </c>
      <c r="Q256" s="82">
        <f t="shared" si="110"/>
        <v>31919.902999999998</v>
      </c>
      <c r="R256" s="68">
        <f t="shared" si="111"/>
        <v>3.0427918101478348E-4</v>
      </c>
      <c r="S256" s="74">
        <v>0.1</v>
      </c>
      <c r="Z256" s="68">
        <f t="shared" si="112"/>
        <v>42777</v>
      </c>
      <c r="AA256" s="68">
        <f t="shared" si="113"/>
        <v>-1.3685347983448299E-2</v>
      </c>
      <c r="AB256" s="68">
        <f t="shared" si="114"/>
        <v>-4.5251129639264961E-2</v>
      </c>
      <c r="AC256" s="68">
        <f t="shared" si="115"/>
        <v>-1.7443600001570303E-2</v>
      </c>
      <c r="AD256" s="68">
        <f t="shared" si="116"/>
        <v>-3.758252018122004E-3</v>
      </c>
      <c r="AE256" s="68">
        <f t="shared" si="117"/>
        <v>1.4124458231718116E-6</v>
      </c>
      <c r="AF256" s="68">
        <f t="shared" si="118"/>
        <v>-1.7443600001570303E-2</v>
      </c>
      <c r="AG256" s="74"/>
      <c r="AH256" s="68">
        <f t="shared" si="119"/>
        <v>2.7807529637694655E-2</v>
      </c>
      <c r="AI256" s="68">
        <f t="shared" si="120"/>
        <v>2.3260059075679962E-2</v>
      </c>
      <c r="AJ256" s="68">
        <f t="shared" si="121"/>
        <v>-0.4976532275359753</v>
      </c>
      <c r="AK256" s="68">
        <f t="shared" si="122"/>
        <v>0.20057503888631906</v>
      </c>
      <c r="AL256" s="68">
        <f t="shared" si="123"/>
        <v>2.9390567296502943</v>
      </c>
      <c r="AM256" s="68">
        <f t="shared" si="124"/>
        <v>9.841012312269882</v>
      </c>
      <c r="AN256" s="68">
        <f t="shared" si="131"/>
        <v>6.998293094027261</v>
      </c>
      <c r="AO256" s="68">
        <f t="shared" si="131"/>
        <v>6.9412679007284774</v>
      </c>
      <c r="AP256" s="68">
        <f t="shared" si="131"/>
        <v>6.8708405902753471</v>
      </c>
      <c r="AQ256" s="68">
        <f t="shared" si="131"/>
        <v>6.7881545852233938</v>
      </c>
      <c r="AR256" s="68">
        <f t="shared" si="131"/>
        <v>6.695636150548312</v>
      </c>
      <c r="AS256" s="68">
        <f t="shared" si="131"/>
        <v>6.5963493504129733</v>
      </c>
      <c r="AT256" s="68">
        <f t="shared" si="131"/>
        <v>6.4932231441335784</v>
      </c>
      <c r="AU256" s="68">
        <f t="shared" si="125"/>
        <v>6.388452606206096</v>
      </c>
    </row>
    <row r="257" spans="1:47" s="68" customFormat="1" ht="12.95" customHeight="1" x14ac:dyDescent="0.2">
      <c r="A257" s="51" t="s">
        <v>130</v>
      </c>
      <c r="B257" s="83"/>
      <c r="C257" s="50">
        <v>47192.635999999999</v>
      </c>
      <c r="D257" s="50"/>
      <c r="E257" s="68">
        <f t="shared" si="107"/>
        <v>43560.921998675236</v>
      </c>
      <c r="F257" s="68">
        <f t="shared" si="108"/>
        <v>43561</v>
      </c>
      <c r="G257" s="69">
        <f t="shared" si="109"/>
        <v>-2.5294800005212892E-2</v>
      </c>
      <c r="I257" s="68">
        <f t="shared" si="128"/>
        <v>-2.5294800005212892E-2</v>
      </c>
      <c r="O257" s="68">
        <f t="shared" ca="1" si="132"/>
        <v>-5.496685566750048E-2</v>
      </c>
      <c r="Q257" s="82">
        <f t="shared" si="110"/>
        <v>32174.135999999999</v>
      </c>
      <c r="R257" s="68">
        <f t="shared" si="111"/>
        <v>6.3982690730371807E-4</v>
      </c>
      <c r="S257" s="74">
        <v>0.1</v>
      </c>
      <c r="Z257" s="68">
        <f t="shared" si="112"/>
        <v>43561</v>
      </c>
      <c r="AA257" s="68">
        <f t="shared" si="113"/>
        <v>-2.101168558486733E-2</v>
      </c>
      <c r="AB257" s="68">
        <f t="shared" si="114"/>
        <v>-4.7417950296145379E-2</v>
      </c>
      <c r="AC257" s="68">
        <f t="shared" si="115"/>
        <v>-2.5294800005212892E-2</v>
      </c>
      <c r="AD257" s="68">
        <f t="shared" si="116"/>
        <v>-4.2831144203455615E-3</v>
      </c>
      <c r="AE257" s="68">
        <f t="shared" si="117"/>
        <v>1.8345069137772094E-6</v>
      </c>
      <c r="AF257" s="68">
        <f t="shared" si="118"/>
        <v>-2.5294800005212892E-2</v>
      </c>
      <c r="AG257" s="74"/>
      <c r="AH257" s="68">
        <f t="shared" si="119"/>
        <v>2.2123150290932488E-2</v>
      </c>
      <c r="AI257" s="68">
        <f t="shared" si="120"/>
        <v>1.6552964897805889E-2</v>
      </c>
      <c r="AJ257" s="68">
        <f t="shared" si="121"/>
        <v>-0.46546380003326104</v>
      </c>
      <c r="AK257" s="68">
        <f t="shared" si="122"/>
        <v>0.16456970428908305</v>
      </c>
      <c r="AL257" s="68">
        <f t="shared" si="123"/>
        <v>2.9757892317192804</v>
      </c>
      <c r="AM257" s="68">
        <f t="shared" si="124"/>
        <v>12.034830650926409</v>
      </c>
      <c r="AN257" s="68">
        <f t="shared" si="131"/>
        <v>7.1403408481318333</v>
      </c>
      <c r="AO257" s="68">
        <f t="shared" si="131"/>
        <v>7.0896512356617212</v>
      </c>
      <c r="AP257" s="68">
        <f t="shared" si="131"/>
        <v>7.0187554217960217</v>
      </c>
      <c r="AQ257" s="68">
        <f t="shared" si="131"/>
        <v>6.9265732928021642</v>
      </c>
      <c r="AR257" s="68">
        <f t="shared" si="131"/>
        <v>6.815421240618722</v>
      </c>
      <c r="AS257" s="68">
        <f t="shared" si="131"/>
        <v>6.6903292176181797</v>
      </c>
      <c r="AT257" s="68">
        <f t="shared" si="131"/>
        <v>6.5571342102530998</v>
      </c>
      <c r="AU257" s="68">
        <f t="shared" si="125"/>
        <v>6.4205727718851469</v>
      </c>
    </row>
    <row r="258" spans="1:47" s="68" customFormat="1" ht="12.95" customHeight="1" x14ac:dyDescent="0.2">
      <c r="A258" s="51" t="s">
        <v>131</v>
      </c>
      <c r="B258" s="83" t="s">
        <v>198</v>
      </c>
      <c r="C258" s="50">
        <v>47239.495999999999</v>
      </c>
      <c r="D258" s="50"/>
      <c r="E258" s="68">
        <f t="shared" si="107"/>
        <v>43705.423717524107</v>
      </c>
      <c r="F258" s="68">
        <f t="shared" si="108"/>
        <v>43705.5</v>
      </c>
      <c r="G258" s="69">
        <f t="shared" si="109"/>
        <v>-2.4737400002777576E-2</v>
      </c>
      <c r="I258" s="68">
        <f t="shared" si="128"/>
        <v>-2.4737400002777576E-2</v>
      </c>
      <c r="O258" s="68">
        <f t="shared" ca="1" si="132"/>
        <v>-5.5406015920196366E-2</v>
      </c>
      <c r="Q258" s="82">
        <f t="shared" si="110"/>
        <v>32220.995999999999</v>
      </c>
      <c r="R258" s="68">
        <f t="shared" si="111"/>
        <v>6.1193895889742004E-4</v>
      </c>
      <c r="S258" s="74">
        <v>0.1</v>
      </c>
      <c r="Z258" s="68">
        <f t="shared" si="112"/>
        <v>43705.5</v>
      </c>
      <c r="AA258" s="68">
        <f t="shared" si="113"/>
        <v>-2.2259567646843687E-2</v>
      </c>
      <c r="AB258" s="68">
        <f t="shared" si="114"/>
        <v>-4.5916708492374628E-2</v>
      </c>
      <c r="AC258" s="68">
        <f t="shared" si="115"/>
        <v>-2.4737400002777576E-2</v>
      </c>
      <c r="AD258" s="68">
        <f t="shared" si="116"/>
        <v>-2.4778323559338893E-3</v>
      </c>
      <c r="AE258" s="68">
        <f t="shared" si="117"/>
        <v>6.1396531841128886E-7</v>
      </c>
      <c r="AF258" s="68">
        <f t="shared" si="118"/>
        <v>-2.4737400002777576E-2</v>
      </c>
      <c r="AG258" s="74"/>
      <c r="AH258" s="68">
        <f t="shared" si="119"/>
        <v>2.1179308489597048E-2</v>
      </c>
      <c r="AI258" s="68">
        <f t="shared" si="120"/>
        <v>1.5775529434863267E-2</v>
      </c>
      <c r="AJ258" s="68">
        <f t="shared" si="121"/>
        <v>-0.46121660957592314</v>
      </c>
      <c r="AK258" s="68">
        <f t="shared" si="122"/>
        <v>0.15985446494192412</v>
      </c>
      <c r="AL258" s="68">
        <f t="shared" si="123"/>
        <v>2.9805819324397294</v>
      </c>
      <c r="AM258" s="68">
        <f t="shared" si="124"/>
        <v>12.394686364093271</v>
      </c>
      <c r="AN258" s="68">
        <f t="shared" si="131"/>
        <v>7.1628285756422212</v>
      </c>
      <c r="AO258" s="68">
        <f t="shared" si="131"/>
        <v>7.1139709696487694</v>
      </c>
      <c r="AP258" s="68">
        <f t="shared" si="131"/>
        <v>7.043932325453893</v>
      </c>
      <c r="AQ258" s="68">
        <f t="shared" si="131"/>
        <v>6.9509366663989613</v>
      </c>
      <c r="AR258" s="68">
        <f t="shared" si="131"/>
        <v>6.8370261333832545</v>
      </c>
      <c r="AS258" s="68">
        <f t="shared" si="131"/>
        <v>6.707524193449494</v>
      </c>
      <c r="AT258" s="68">
        <f t="shared" si="131"/>
        <v>6.5688993325077689</v>
      </c>
      <c r="AU258" s="68">
        <f t="shared" si="125"/>
        <v>6.4264928789522671</v>
      </c>
    </row>
    <row r="259" spans="1:47" s="68" customFormat="1" ht="12.95" customHeight="1" x14ac:dyDescent="0.2">
      <c r="A259" s="51" t="s">
        <v>132</v>
      </c>
      <c r="B259" s="83" t="s">
        <v>198</v>
      </c>
      <c r="C259" s="50">
        <v>47239.538</v>
      </c>
      <c r="D259" s="50"/>
      <c r="E259" s="68">
        <f t="shared" si="107"/>
        <v>43705.553232508995</v>
      </c>
      <c r="F259" s="68">
        <f t="shared" si="108"/>
        <v>43705.5</v>
      </c>
      <c r="G259" s="69">
        <f t="shared" si="109"/>
        <v>1.7262599998502992E-2</v>
      </c>
      <c r="I259" s="68">
        <f t="shared" si="128"/>
        <v>1.7262599998502992E-2</v>
      </c>
      <c r="O259" s="68">
        <f t="shared" ca="1" si="132"/>
        <v>-5.5406015920196366E-2</v>
      </c>
      <c r="Q259" s="82">
        <f t="shared" si="110"/>
        <v>32221.038</v>
      </c>
      <c r="R259" s="68">
        <f t="shared" si="111"/>
        <v>2.9799735870831548E-4</v>
      </c>
      <c r="S259" s="74">
        <v>0.1</v>
      </c>
      <c r="Z259" s="68">
        <f t="shared" si="112"/>
        <v>43705.5</v>
      </c>
      <c r="AA259" s="68">
        <f t="shared" si="113"/>
        <v>-2.2259567646843687E-2</v>
      </c>
      <c r="AB259" s="68">
        <f t="shared" si="114"/>
        <v>-3.9167084910940557E-3</v>
      </c>
      <c r="AC259" s="68">
        <f t="shared" si="115"/>
        <v>1.7262599998502992E-2</v>
      </c>
      <c r="AD259" s="68">
        <f t="shared" si="116"/>
        <v>3.9522167645346676E-2</v>
      </c>
      <c r="AE259" s="68">
        <f t="shared" si="117"/>
        <v>1.5620017353868877E-4</v>
      </c>
      <c r="AF259" s="68">
        <f t="shared" si="118"/>
        <v>1.7262599998502992E-2</v>
      </c>
      <c r="AG259" s="74"/>
      <c r="AH259" s="68">
        <f t="shared" si="119"/>
        <v>2.1179308489597048E-2</v>
      </c>
      <c r="AI259" s="68">
        <f t="shared" si="120"/>
        <v>1.5775529434863267E-2</v>
      </c>
      <c r="AJ259" s="68">
        <f t="shared" si="121"/>
        <v>-0.46121660957592314</v>
      </c>
      <c r="AK259" s="68">
        <f t="shared" si="122"/>
        <v>0.15985446494192412</v>
      </c>
      <c r="AL259" s="68">
        <f t="shared" si="123"/>
        <v>2.9805819324397294</v>
      </c>
      <c r="AM259" s="68">
        <f t="shared" si="124"/>
        <v>12.394686364093271</v>
      </c>
      <c r="AN259" s="68">
        <f t="shared" si="131"/>
        <v>7.1628285756422212</v>
      </c>
      <c r="AO259" s="68">
        <f t="shared" si="131"/>
        <v>7.1139709696487694</v>
      </c>
      <c r="AP259" s="68">
        <f t="shared" si="131"/>
        <v>7.043932325453893</v>
      </c>
      <c r="AQ259" s="68">
        <f t="shared" si="131"/>
        <v>6.9509366663989613</v>
      </c>
      <c r="AR259" s="68">
        <f t="shared" si="131"/>
        <v>6.8370261333832545</v>
      </c>
      <c r="AS259" s="68">
        <f t="shared" si="131"/>
        <v>6.707524193449494</v>
      </c>
      <c r="AT259" s="68">
        <f t="shared" si="131"/>
        <v>6.5688993325077689</v>
      </c>
      <c r="AU259" s="68">
        <f t="shared" si="125"/>
        <v>6.4264928789522671</v>
      </c>
    </row>
    <row r="260" spans="1:47" s="68" customFormat="1" ht="12.95" customHeight="1" x14ac:dyDescent="0.2">
      <c r="A260" s="51" t="s">
        <v>132</v>
      </c>
      <c r="B260" s="83"/>
      <c r="C260" s="50">
        <v>47250.364000000001</v>
      </c>
      <c r="D260" s="50"/>
      <c r="E260" s="68">
        <f t="shared" si="107"/>
        <v>43738.937261707848</v>
      </c>
      <c r="F260" s="68">
        <f t="shared" si="108"/>
        <v>43739</v>
      </c>
      <c r="G260" s="69">
        <f t="shared" si="109"/>
        <v>-2.0345199998700991E-2</v>
      </c>
      <c r="I260" s="68">
        <f t="shared" si="128"/>
        <v>-2.0345199998700991E-2</v>
      </c>
      <c r="O260" s="68">
        <f t="shared" ca="1" si="132"/>
        <v>-5.5507828158710637E-2</v>
      </c>
      <c r="Q260" s="82">
        <f t="shared" si="110"/>
        <v>32231.864000000001</v>
      </c>
      <c r="R260" s="68">
        <f t="shared" si="111"/>
        <v>4.1392716298714279E-4</v>
      </c>
      <c r="S260" s="74">
        <v>0.1</v>
      </c>
      <c r="Z260" s="68">
        <f t="shared" si="112"/>
        <v>43739</v>
      </c>
      <c r="AA260" s="68">
        <f t="shared" si="113"/>
        <v>-2.2544206288516642E-2</v>
      </c>
      <c r="AB260" s="68">
        <f t="shared" si="114"/>
        <v>-4.1310419307559104E-2</v>
      </c>
      <c r="AC260" s="68">
        <f t="shared" si="115"/>
        <v>-2.0345199998700991E-2</v>
      </c>
      <c r="AD260" s="68">
        <f t="shared" si="116"/>
        <v>2.1990062898156505E-3</v>
      </c>
      <c r="AE260" s="68">
        <f t="shared" si="117"/>
        <v>4.8356286626487926E-7</v>
      </c>
      <c r="AF260" s="68">
        <f t="shared" si="118"/>
        <v>-2.0345199998700991E-2</v>
      </c>
      <c r="AG260" s="74"/>
      <c r="AH260" s="68">
        <f t="shared" si="119"/>
        <v>2.0965219308858109E-2</v>
      </c>
      <c r="AI260" s="68">
        <f t="shared" si="120"/>
        <v>1.560849564045319E-2</v>
      </c>
      <c r="AJ260" s="68">
        <f t="shared" si="121"/>
        <v>-0.46028621729947966</v>
      </c>
      <c r="AK260" s="68">
        <f t="shared" si="122"/>
        <v>0.15882261981796197</v>
      </c>
      <c r="AL260" s="68">
        <f t="shared" si="123"/>
        <v>2.9816302273256921</v>
      </c>
      <c r="AM260" s="68">
        <f t="shared" si="124"/>
        <v>12.476264356554861</v>
      </c>
      <c r="AN260" s="68">
        <f t="shared" si="131"/>
        <v>7.1678937897678532</v>
      </c>
      <c r="AO260" s="68">
        <f t="shared" si="131"/>
        <v>7.119479853129584</v>
      </c>
      <c r="AP260" s="68">
        <f t="shared" si="131"/>
        <v>7.0496752689072606</v>
      </c>
      <c r="AQ260" s="68">
        <f t="shared" si="131"/>
        <v>6.9565310392836111</v>
      </c>
      <c r="AR260" s="68">
        <f t="shared" si="131"/>
        <v>6.8420121193995902</v>
      </c>
      <c r="AS260" s="68">
        <f t="shared" si="131"/>
        <v>6.7115044003203996</v>
      </c>
      <c r="AT260" s="68">
        <f t="shared" si="131"/>
        <v>6.5716261816215065</v>
      </c>
      <c r="AU260" s="68">
        <f t="shared" si="125"/>
        <v>6.4278653605214622</v>
      </c>
    </row>
    <row r="261" spans="1:47" s="68" customFormat="1" ht="12.95" customHeight="1" x14ac:dyDescent="0.2">
      <c r="A261" s="51" t="s">
        <v>132</v>
      </c>
      <c r="B261" s="83"/>
      <c r="C261" s="50">
        <v>47263.332000000002</v>
      </c>
      <c r="D261" s="50"/>
      <c r="E261" s="68">
        <f t="shared" si="107"/>
        <v>43778.926555135768</v>
      </c>
      <c r="F261" s="68">
        <f t="shared" si="108"/>
        <v>43779</v>
      </c>
      <c r="G261" s="69">
        <f t="shared" si="109"/>
        <v>-2.381720000266796E-2</v>
      </c>
      <c r="I261" s="68">
        <f t="shared" si="128"/>
        <v>-2.381720000266796E-2</v>
      </c>
      <c r="O261" s="68">
        <f t="shared" ca="1" si="132"/>
        <v>-5.5629395010667992E-2</v>
      </c>
      <c r="Q261" s="82">
        <f t="shared" si="110"/>
        <v>32244.832000000002</v>
      </c>
      <c r="R261" s="68">
        <f t="shared" si="111"/>
        <v>5.6725901596708667E-4</v>
      </c>
      <c r="S261" s="74">
        <v>0.1</v>
      </c>
      <c r="Z261" s="68">
        <f t="shared" si="112"/>
        <v>43779</v>
      </c>
      <c r="AA261" s="68">
        <f t="shared" si="113"/>
        <v>-2.2881787177446544E-2</v>
      </c>
      <c r="AB261" s="68">
        <f t="shared" si="114"/>
        <v>-4.4529107458357559E-2</v>
      </c>
      <c r="AC261" s="68">
        <f t="shared" si="115"/>
        <v>-2.381720000266796E-2</v>
      </c>
      <c r="AD261" s="68">
        <f t="shared" si="116"/>
        <v>-9.3541282522141556E-4</v>
      </c>
      <c r="AE261" s="68">
        <f t="shared" si="117"/>
        <v>8.7499715358871059E-8</v>
      </c>
      <c r="AF261" s="68">
        <f t="shared" si="118"/>
        <v>-2.381720000266796E-2</v>
      </c>
      <c r="AG261" s="74"/>
      <c r="AH261" s="68">
        <f t="shared" si="119"/>
        <v>2.0711907455689599E-2</v>
      </c>
      <c r="AI261" s="68">
        <f t="shared" si="120"/>
        <v>1.5415031371004861E-2</v>
      </c>
      <c r="AJ261" s="68">
        <f t="shared" si="121"/>
        <v>-0.4592003528515255</v>
      </c>
      <c r="AK261" s="68">
        <f t="shared" si="122"/>
        <v>0.15761883761445888</v>
      </c>
      <c r="AL261" s="68">
        <f t="shared" si="123"/>
        <v>2.9828529763732652</v>
      </c>
      <c r="AM261" s="68">
        <f t="shared" si="124"/>
        <v>12.572776737297565</v>
      </c>
      <c r="AN261" s="68">
        <f t="shared" ref="AN261:AT270" si="133">$AU261+$AB$7*SIN(AO261)</f>
        <v>7.1738706295710015</v>
      </c>
      <c r="AO261" s="68">
        <f t="shared" si="133"/>
        <v>7.1259946933382405</v>
      </c>
      <c r="AP261" s="68">
        <f t="shared" si="133"/>
        <v>7.0564862085557749</v>
      </c>
      <c r="AQ261" s="68">
        <f t="shared" si="133"/>
        <v>6.96318405532441</v>
      </c>
      <c r="AR261" s="68">
        <f t="shared" si="133"/>
        <v>6.8479541281497296</v>
      </c>
      <c r="AS261" s="68">
        <f t="shared" si="133"/>
        <v>6.7162537829489395</v>
      </c>
      <c r="AT261" s="68">
        <f t="shared" si="133"/>
        <v>6.574881765929308</v>
      </c>
      <c r="AU261" s="68">
        <f t="shared" si="125"/>
        <v>6.4295041444846781</v>
      </c>
    </row>
    <row r="262" spans="1:47" s="68" customFormat="1" ht="12.95" customHeight="1" x14ac:dyDescent="0.2">
      <c r="A262" s="51" t="s">
        <v>133</v>
      </c>
      <c r="B262" s="83"/>
      <c r="C262" s="50">
        <v>47563.622000000003</v>
      </c>
      <c r="D262" s="50"/>
      <c r="E262" s="68">
        <f t="shared" si="107"/>
        <v>44704.927860153424</v>
      </c>
      <c r="F262" s="68">
        <f t="shared" si="108"/>
        <v>44705</v>
      </c>
      <c r="G262" s="69">
        <f t="shared" si="109"/>
        <v>-2.3393999996187631E-2</v>
      </c>
      <c r="I262" s="68">
        <f t="shared" ref="I262:I293" si="134">G262</f>
        <v>-2.3393999996187631E-2</v>
      </c>
      <c r="O262" s="68">
        <f t="shared" ca="1" si="132"/>
        <v>-5.8443667633480439E-2</v>
      </c>
      <c r="Q262" s="82">
        <f t="shared" si="110"/>
        <v>32545.122000000003</v>
      </c>
      <c r="R262" s="68">
        <f t="shared" si="111"/>
        <v>5.4727923582162689E-4</v>
      </c>
      <c r="S262" s="74">
        <v>0.1</v>
      </c>
      <c r="Z262" s="68">
        <f t="shared" si="112"/>
        <v>44705</v>
      </c>
      <c r="AA262" s="68">
        <f t="shared" si="113"/>
        <v>-3.0042408062715589E-2</v>
      </c>
      <c r="AB262" s="68">
        <f t="shared" si="114"/>
        <v>-3.8905508212815895E-2</v>
      </c>
      <c r="AC262" s="68">
        <f t="shared" si="115"/>
        <v>-2.3393999996187631E-2</v>
      </c>
      <c r="AD262" s="68">
        <f t="shared" si="116"/>
        <v>6.6484080665279582E-3</v>
      </c>
      <c r="AE262" s="68">
        <f t="shared" si="117"/>
        <v>4.4201329819074022E-6</v>
      </c>
      <c r="AF262" s="68">
        <f t="shared" si="118"/>
        <v>-2.3393999996187631E-2</v>
      </c>
      <c r="AG262" s="74"/>
      <c r="AH262" s="68">
        <f t="shared" si="119"/>
        <v>1.5511508216628264E-2</v>
      </c>
      <c r="AI262" s="68">
        <f t="shared" si="120"/>
        <v>1.2239500995550268E-2</v>
      </c>
      <c r="AJ262" s="68">
        <f t="shared" si="121"/>
        <v>-0.4399007890463062</v>
      </c>
      <c r="AK262" s="68">
        <f t="shared" si="122"/>
        <v>0.13631014279052378</v>
      </c>
      <c r="AL262" s="68">
        <f t="shared" si="123"/>
        <v>3.0044596027748751</v>
      </c>
      <c r="AM262" s="68">
        <f t="shared" si="124"/>
        <v>14.561513506333101</v>
      </c>
      <c r="AN262" s="68">
        <f t="shared" si="133"/>
        <v>7.2932058318524664</v>
      </c>
      <c r="AO262" s="68">
        <f t="shared" si="133"/>
        <v>7.2589801606905233</v>
      </c>
      <c r="AP262" s="68">
        <f t="shared" si="133"/>
        <v>7.2002553794940223</v>
      </c>
      <c r="AQ262" s="68">
        <f t="shared" si="133"/>
        <v>7.108747121237176</v>
      </c>
      <c r="AR262" s="68">
        <f t="shared" si="133"/>
        <v>6.9817986087179689</v>
      </c>
      <c r="AS262" s="68">
        <f t="shared" si="133"/>
        <v>6.8251749096549332</v>
      </c>
      <c r="AT262" s="68">
        <f t="shared" si="133"/>
        <v>6.6501304564447752</v>
      </c>
      <c r="AU262" s="68">
        <f t="shared" si="125"/>
        <v>6.4674419932331482</v>
      </c>
    </row>
    <row r="263" spans="1:47" s="68" customFormat="1" ht="12.95" customHeight="1" x14ac:dyDescent="0.2">
      <c r="A263" s="51" t="s">
        <v>134</v>
      </c>
      <c r="B263" s="83" t="s">
        <v>198</v>
      </c>
      <c r="C263" s="50">
        <v>47648.41</v>
      </c>
      <c r="D263" s="50"/>
      <c r="E263" s="68">
        <f t="shared" si="107"/>
        <v>44966.387777732554</v>
      </c>
      <c r="F263" s="68">
        <f t="shared" si="108"/>
        <v>44966.5</v>
      </c>
      <c r="G263" s="69">
        <f t="shared" si="109"/>
        <v>-3.6392199996043928E-2</v>
      </c>
      <c r="I263" s="68">
        <f t="shared" si="134"/>
        <v>-3.6392199996043928E-2</v>
      </c>
      <c r="O263" s="68">
        <f t="shared" ca="1" si="132"/>
        <v>-5.9238410928151547E-2</v>
      </c>
      <c r="Q263" s="82">
        <f t="shared" si="110"/>
        <v>32629.910000000003</v>
      </c>
      <c r="R263" s="68">
        <f t="shared" si="111"/>
        <v>1.3243922205520597E-3</v>
      </c>
      <c r="S263" s="74">
        <v>0.1</v>
      </c>
      <c r="Z263" s="68">
        <f t="shared" si="112"/>
        <v>44966.5</v>
      </c>
      <c r="AA263" s="68">
        <f t="shared" si="113"/>
        <v>-3.1861586386198973E-2</v>
      </c>
      <c r="AB263" s="68">
        <f t="shared" si="114"/>
        <v>-5.0641352344337393E-2</v>
      </c>
      <c r="AC263" s="68">
        <f t="shared" si="115"/>
        <v>-3.6392199996043928E-2</v>
      </c>
      <c r="AD263" s="68">
        <f t="shared" si="116"/>
        <v>-4.5306136098449551E-3</v>
      </c>
      <c r="AE263" s="68">
        <f t="shared" si="117"/>
        <v>2.0526459681712336E-6</v>
      </c>
      <c r="AF263" s="68">
        <f t="shared" si="118"/>
        <v>-3.6392199996043928E-2</v>
      </c>
      <c r="AG263" s="74"/>
      <c r="AH263" s="68">
        <f t="shared" si="119"/>
        <v>1.4249152348293468E-2</v>
      </c>
      <c r="AI263" s="68">
        <f t="shared" si="120"/>
        <v>1.164474294620399E-2</v>
      </c>
      <c r="AJ263" s="68">
        <f t="shared" si="121"/>
        <v>-0.43591405784630821</v>
      </c>
      <c r="AK263" s="68">
        <f t="shared" si="122"/>
        <v>0.13192855746659746</v>
      </c>
      <c r="AL263" s="68">
        <f t="shared" si="123"/>
        <v>3.0088941386871855</v>
      </c>
      <c r="AM263" s="68">
        <f t="shared" si="124"/>
        <v>15.049635814038595</v>
      </c>
      <c r="AN263" s="68">
        <f t="shared" si="133"/>
        <v>7.3213703132508847</v>
      </c>
      <c r="AO263" s="68">
        <f t="shared" si="133"/>
        <v>7.2909652210376814</v>
      </c>
      <c r="AP263" s="68">
        <f t="shared" si="133"/>
        <v>7.2361839685768317</v>
      </c>
      <c r="AQ263" s="68">
        <f t="shared" si="133"/>
        <v>7.1468319412163215</v>
      </c>
      <c r="AR263" s="68">
        <f t="shared" si="133"/>
        <v>7.0182117190522089</v>
      </c>
      <c r="AS263" s="68">
        <f t="shared" si="133"/>
        <v>6.8555426806586564</v>
      </c>
      <c r="AT263" s="68">
        <f t="shared" si="133"/>
        <v>6.6713352030000257</v>
      </c>
      <c r="AU263" s="68">
        <f t="shared" si="125"/>
        <v>6.4781555433926794</v>
      </c>
    </row>
    <row r="264" spans="1:47" s="68" customFormat="1" ht="12.95" customHeight="1" x14ac:dyDescent="0.2">
      <c r="A264" s="51" t="s">
        <v>135</v>
      </c>
      <c r="B264" s="83" t="s">
        <v>198</v>
      </c>
      <c r="C264" s="50">
        <v>47853.678</v>
      </c>
      <c r="D264" s="50"/>
      <c r="E264" s="68">
        <f t="shared" si="107"/>
        <v>45599.370680521068</v>
      </c>
      <c r="F264" s="68">
        <f t="shared" si="108"/>
        <v>45599.5</v>
      </c>
      <c r="G264" s="69">
        <f t="shared" si="109"/>
        <v>-4.1936599998734891E-2</v>
      </c>
      <c r="I264" s="68">
        <f t="shared" si="134"/>
        <v>-4.1936599998734891E-2</v>
      </c>
      <c r="O264" s="68">
        <f t="shared" ca="1" si="132"/>
        <v>-6.1162206360376475E-2</v>
      </c>
      <c r="Q264" s="82">
        <f t="shared" si="110"/>
        <v>32835.178</v>
      </c>
      <c r="R264" s="68">
        <f t="shared" si="111"/>
        <v>1.7586784194538914E-3</v>
      </c>
      <c r="S264" s="74">
        <v>0.1</v>
      </c>
      <c r="Z264" s="68">
        <f t="shared" si="112"/>
        <v>45599.5</v>
      </c>
      <c r="AA264" s="68">
        <f t="shared" si="113"/>
        <v>-3.5970298095503075E-2</v>
      </c>
      <c r="AB264" s="68">
        <f t="shared" si="114"/>
        <v>-5.3430858926111144E-2</v>
      </c>
      <c r="AC264" s="68">
        <f t="shared" si="115"/>
        <v>-4.1936599998734891E-2</v>
      </c>
      <c r="AD264" s="68">
        <f t="shared" si="116"/>
        <v>-5.966301903231816E-3</v>
      </c>
      <c r="AE264" s="68">
        <f t="shared" si="117"/>
        <v>3.5596758400507593E-6</v>
      </c>
      <c r="AF264" s="68">
        <f t="shared" si="118"/>
        <v>-4.1936599998734891E-2</v>
      </c>
      <c r="AG264" s="74"/>
      <c r="AH264" s="68">
        <f t="shared" si="119"/>
        <v>1.1494258927376249E-2</v>
      </c>
      <c r="AI264" s="68">
        <f t="shared" si="120"/>
        <v>1.0516041730274761E-2</v>
      </c>
      <c r="AJ264" s="68">
        <f t="shared" si="121"/>
        <v>-0.42793326805203535</v>
      </c>
      <c r="AK264" s="68">
        <f t="shared" si="122"/>
        <v>0.12317773641356256</v>
      </c>
      <c r="AL264" s="68">
        <f t="shared" si="123"/>
        <v>3.0177429509515772</v>
      </c>
      <c r="AM264" s="68">
        <f t="shared" si="124"/>
        <v>16.127958691250509</v>
      </c>
      <c r="AN264" s="68">
        <f t="shared" si="133"/>
        <v>7.3820083864882706</v>
      </c>
      <c r="AO264" s="68">
        <f t="shared" si="133"/>
        <v>7.3600031104088011</v>
      </c>
      <c r="AP264" s="68">
        <f t="shared" si="133"/>
        <v>7.3152979097149036</v>
      </c>
      <c r="AQ264" s="68">
        <f t="shared" si="133"/>
        <v>7.2334172947728455</v>
      </c>
      <c r="AR264" s="68">
        <f t="shared" si="133"/>
        <v>7.1036069763038112</v>
      </c>
      <c r="AS264" s="68">
        <f t="shared" si="133"/>
        <v>6.9282478038235844</v>
      </c>
      <c r="AT264" s="68">
        <f t="shared" si="133"/>
        <v>6.7225703211690551</v>
      </c>
      <c r="AU264" s="68">
        <f t="shared" si="125"/>
        <v>6.5040892996105857</v>
      </c>
    </row>
    <row r="265" spans="1:47" s="68" customFormat="1" ht="12.95" customHeight="1" x14ac:dyDescent="0.2">
      <c r="A265" s="51" t="s">
        <v>136</v>
      </c>
      <c r="B265" s="83" t="s">
        <v>198</v>
      </c>
      <c r="C265" s="50">
        <v>47853.678999999996</v>
      </c>
      <c r="D265" s="50"/>
      <c r="E265" s="68">
        <f t="shared" si="107"/>
        <v>45599.373764211166</v>
      </c>
      <c r="F265" s="68">
        <f t="shared" si="108"/>
        <v>45599.5</v>
      </c>
      <c r="G265" s="69">
        <f t="shared" si="109"/>
        <v>-4.0936600002169143E-2</v>
      </c>
      <c r="I265" s="68">
        <f t="shared" si="134"/>
        <v>-4.0936600002169143E-2</v>
      </c>
      <c r="O265" s="68">
        <f t="shared" ca="1" si="132"/>
        <v>-6.1162206360376475E-2</v>
      </c>
      <c r="Q265" s="82">
        <f t="shared" si="110"/>
        <v>32835.178999999996</v>
      </c>
      <c r="R265" s="68">
        <f t="shared" si="111"/>
        <v>1.6758052197375947E-3</v>
      </c>
      <c r="S265" s="74">
        <v>0.1</v>
      </c>
      <c r="Z265" s="68">
        <f t="shared" si="112"/>
        <v>45599.5</v>
      </c>
      <c r="AA265" s="68">
        <f t="shared" si="113"/>
        <v>-3.5970298095503075E-2</v>
      </c>
      <c r="AB265" s="68">
        <f t="shared" si="114"/>
        <v>-5.2430858929545396E-2</v>
      </c>
      <c r="AC265" s="68">
        <f t="shared" si="115"/>
        <v>-4.0936600002169143E-2</v>
      </c>
      <c r="AD265" s="68">
        <f t="shared" si="116"/>
        <v>-4.966301906666068E-3</v>
      </c>
      <c r="AE265" s="68">
        <f t="shared" si="117"/>
        <v>2.4664154628155023E-6</v>
      </c>
      <c r="AF265" s="68">
        <f t="shared" si="118"/>
        <v>-4.0936600002169143E-2</v>
      </c>
      <c r="AG265" s="74"/>
      <c r="AH265" s="68">
        <f t="shared" si="119"/>
        <v>1.1494258927376249E-2</v>
      </c>
      <c r="AI265" s="68">
        <f t="shared" si="120"/>
        <v>1.0516041730274761E-2</v>
      </c>
      <c r="AJ265" s="68">
        <f t="shared" si="121"/>
        <v>-0.42793326805203535</v>
      </c>
      <c r="AK265" s="68">
        <f t="shared" si="122"/>
        <v>0.12317773641356256</v>
      </c>
      <c r="AL265" s="68">
        <f t="shared" si="123"/>
        <v>3.0177429509515772</v>
      </c>
      <c r="AM265" s="68">
        <f t="shared" si="124"/>
        <v>16.127958691250509</v>
      </c>
      <c r="AN265" s="68">
        <f t="shared" si="133"/>
        <v>7.3820083864882706</v>
      </c>
      <c r="AO265" s="68">
        <f t="shared" si="133"/>
        <v>7.3600031104088011</v>
      </c>
      <c r="AP265" s="68">
        <f t="shared" si="133"/>
        <v>7.3152979097149036</v>
      </c>
      <c r="AQ265" s="68">
        <f t="shared" si="133"/>
        <v>7.2334172947728455</v>
      </c>
      <c r="AR265" s="68">
        <f t="shared" si="133"/>
        <v>7.1036069763038112</v>
      </c>
      <c r="AS265" s="68">
        <f t="shared" si="133"/>
        <v>6.9282478038235844</v>
      </c>
      <c r="AT265" s="68">
        <f t="shared" si="133"/>
        <v>6.7225703211690551</v>
      </c>
      <c r="AU265" s="68">
        <f t="shared" si="125"/>
        <v>6.5040892996105857</v>
      </c>
    </row>
    <row r="266" spans="1:47" s="68" customFormat="1" ht="12.95" customHeight="1" x14ac:dyDescent="0.2">
      <c r="A266" s="51" t="s">
        <v>135</v>
      </c>
      <c r="B266" s="83" t="s">
        <v>198</v>
      </c>
      <c r="C266" s="50">
        <v>47970.436000000002</v>
      </c>
      <c r="D266" s="50"/>
      <c r="E266" s="68">
        <f t="shared" si="107"/>
        <v>45959.416171117664</v>
      </c>
      <c r="F266" s="68">
        <f t="shared" si="108"/>
        <v>45959.5</v>
      </c>
      <c r="G266" s="69">
        <f t="shared" si="109"/>
        <v>-2.7184599995962344E-2</v>
      </c>
      <c r="I266" s="68">
        <f t="shared" si="134"/>
        <v>-2.7184599995962344E-2</v>
      </c>
      <c r="O266" s="68">
        <f t="shared" ca="1" si="132"/>
        <v>-6.2256308027992563E-2</v>
      </c>
      <c r="Q266" s="82">
        <f t="shared" si="110"/>
        <v>32951.936000000002</v>
      </c>
      <c r="R266" s="68">
        <f t="shared" si="111"/>
        <v>7.3900247694047593E-4</v>
      </c>
      <c r="S266" s="74">
        <v>0.1</v>
      </c>
      <c r="Z266" s="68">
        <f t="shared" si="112"/>
        <v>45959.5</v>
      </c>
      <c r="AA266" s="68">
        <f t="shared" si="113"/>
        <v>-3.8152201936046209E-2</v>
      </c>
      <c r="AB266" s="68">
        <f t="shared" si="114"/>
        <v>-3.7270653092812231E-2</v>
      </c>
      <c r="AC266" s="68">
        <f t="shared" si="115"/>
        <v>-2.7184599995962344E-2</v>
      </c>
      <c r="AD266" s="68">
        <f t="shared" si="116"/>
        <v>1.0967601940083865E-2</v>
      </c>
      <c r="AE266" s="68">
        <f t="shared" si="117"/>
        <v>1.2028829231613138E-5</v>
      </c>
      <c r="AF266" s="68">
        <f t="shared" si="118"/>
        <v>-2.7184599995962344E-2</v>
      </c>
      <c r="AG266" s="74"/>
      <c r="AH266" s="68">
        <f t="shared" si="119"/>
        <v>1.0086053096849887E-2</v>
      </c>
      <c r="AI266" s="68">
        <f t="shared" si="120"/>
        <v>1.0013941938876503E-2</v>
      </c>
      <c r="AJ266" s="68">
        <f t="shared" si="121"/>
        <v>-0.42418308293158818</v>
      </c>
      <c r="AK266" s="68">
        <f t="shared" si="122"/>
        <v>0.11907503208351557</v>
      </c>
      <c r="AL266" s="68">
        <f t="shared" si="123"/>
        <v>3.0218882003581711</v>
      </c>
      <c r="AM266" s="68">
        <f t="shared" si="124"/>
        <v>16.687860667191611</v>
      </c>
      <c r="AN266" s="68">
        <f t="shared" si="133"/>
        <v>7.412636837869031</v>
      </c>
      <c r="AO266" s="68">
        <f t="shared" si="133"/>
        <v>7.3947170032764147</v>
      </c>
      <c r="AP266" s="68">
        <f t="shared" si="133"/>
        <v>7.3557043117464298</v>
      </c>
      <c r="AQ266" s="68">
        <f t="shared" si="133"/>
        <v>7.2791462974169905</v>
      </c>
      <c r="AR266" s="68">
        <f t="shared" si="133"/>
        <v>7.150358085187797</v>
      </c>
      <c r="AS266" s="68">
        <f t="shared" si="133"/>
        <v>6.969050525134695</v>
      </c>
      <c r="AT266" s="68">
        <f t="shared" si="133"/>
        <v>6.7516443200159237</v>
      </c>
      <c r="AU266" s="68">
        <f t="shared" si="125"/>
        <v>6.518838355279537</v>
      </c>
    </row>
    <row r="267" spans="1:47" s="68" customFormat="1" ht="12.95" customHeight="1" x14ac:dyDescent="0.2">
      <c r="A267" s="51" t="s">
        <v>137</v>
      </c>
      <c r="B267" s="83"/>
      <c r="C267" s="50">
        <v>48002.387000000002</v>
      </c>
      <c r="D267" s="50"/>
      <c r="E267" s="68">
        <f t="shared" si="107"/>
        <v>46057.94315402292</v>
      </c>
      <c r="F267" s="68">
        <f t="shared" si="108"/>
        <v>46058</v>
      </c>
      <c r="G267" s="69">
        <f t="shared" si="109"/>
        <v>-1.8434400000842288E-2</v>
      </c>
      <c r="I267" s="68">
        <f t="shared" si="134"/>
        <v>-1.8434400000842288E-2</v>
      </c>
      <c r="O267" s="68">
        <f t="shared" ca="1" si="132"/>
        <v>-6.2555666400937515E-2</v>
      </c>
      <c r="Q267" s="82">
        <f t="shared" si="110"/>
        <v>32983.887000000002</v>
      </c>
      <c r="R267" s="68">
        <f t="shared" si="111"/>
        <v>3.3982710339105414E-4</v>
      </c>
      <c r="S267" s="74">
        <v>0.1</v>
      </c>
      <c r="Z267" s="68">
        <f t="shared" si="112"/>
        <v>46058</v>
      </c>
      <c r="AA267" s="68">
        <f t="shared" si="113"/>
        <v>-3.8732757722813371E-2</v>
      </c>
      <c r="AB267" s="68">
        <f t="shared" si="114"/>
        <v>-2.8152063939764202E-2</v>
      </c>
      <c r="AC267" s="68">
        <f t="shared" si="115"/>
        <v>-1.8434400000842288E-2</v>
      </c>
      <c r="AD267" s="68">
        <f t="shared" si="116"/>
        <v>2.0298357721971083E-2</v>
      </c>
      <c r="AE267" s="68">
        <f t="shared" si="117"/>
        <v>4.120233262091031E-5</v>
      </c>
      <c r="AF267" s="68">
        <f t="shared" si="118"/>
        <v>-1.8434400000842288E-2</v>
      </c>
      <c r="AG267" s="74"/>
      <c r="AH267" s="68">
        <f t="shared" si="119"/>
        <v>9.7176639389219121E-3</v>
      </c>
      <c r="AI267" s="68">
        <f t="shared" si="120"/>
        <v>9.8898045813493596E-3</v>
      </c>
      <c r="AJ267" s="68">
        <f t="shared" si="121"/>
        <v>-0.42323464729891402</v>
      </c>
      <c r="AK267" s="68">
        <f t="shared" si="122"/>
        <v>0.1180383808307016</v>
      </c>
      <c r="AL267" s="68">
        <f t="shared" si="123"/>
        <v>3.0229352718389442</v>
      </c>
      <c r="AM267" s="68">
        <f t="shared" si="124"/>
        <v>16.835470528512435</v>
      </c>
      <c r="AN267" s="68">
        <f t="shared" si="133"/>
        <v>7.4206143498698465</v>
      </c>
      <c r="AO267" s="68">
        <f t="shared" si="133"/>
        <v>7.4037173291087246</v>
      </c>
      <c r="AP267" s="68">
        <f t="shared" si="133"/>
        <v>7.3662247531588276</v>
      </c>
      <c r="AQ267" s="68">
        <f t="shared" si="133"/>
        <v>7.2912210446369699</v>
      </c>
      <c r="AR267" s="68">
        <f t="shared" si="133"/>
        <v>7.1629128698347602</v>
      </c>
      <c r="AS267" s="68">
        <f t="shared" si="133"/>
        <v>6.9801415185803677</v>
      </c>
      <c r="AT267" s="68">
        <f t="shared" si="133"/>
        <v>6.7595905965574055</v>
      </c>
      <c r="AU267" s="68">
        <f t="shared" si="125"/>
        <v>6.5228738607889589</v>
      </c>
    </row>
    <row r="268" spans="1:47" s="68" customFormat="1" ht="12.95" customHeight="1" x14ac:dyDescent="0.2">
      <c r="A268" s="51" t="s">
        <v>137</v>
      </c>
      <c r="B268" s="83"/>
      <c r="C268" s="50">
        <v>48011.455000000002</v>
      </c>
      <c r="D268" s="50"/>
      <c r="E268" s="68">
        <f t="shared" si="107"/>
        <v>46085.906055997344</v>
      </c>
      <c r="F268" s="68">
        <f t="shared" si="108"/>
        <v>46086</v>
      </c>
      <c r="G268" s="69">
        <f t="shared" si="109"/>
        <v>-3.0464800001936965E-2</v>
      </c>
      <c r="I268" s="68">
        <f t="shared" si="134"/>
        <v>-3.0464800001936965E-2</v>
      </c>
      <c r="O268" s="68">
        <f t="shared" ca="1" si="132"/>
        <v>-6.2640763197307658E-2</v>
      </c>
      <c r="Q268" s="82">
        <f t="shared" si="110"/>
        <v>32992.955000000002</v>
      </c>
      <c r="R268" s="68">
        <f t="shared" si="111"/>
        <v>9.2810403915801853E-4</v>
      </c>
      <c r="S268" s="74">
        <v>0.1</v>
      </c>
      <c r="Z268" s="68">
        <f t="shared" si="112"/>
        <v>46086</v>
      </c>
      <c r="AA268" s="68">
        <f t="shared" si="113"/>
        <v>-3.8896597625004664E-2</v>
      </c>
      <c r="AB268" s="68">
        <f t="shared" si="114"/>
        <v>-4.007897255979101E-2</v>
      </c>
      <c r="AC268" s="68">
        <f t="shared" si="115"/>
        <v>-3.0464800001936965E-2</v>
      </c>
      <c r="AD268" s="68">
        <f t="shared" si="116"/>
        <v>8.4317976230676994E-3</v>
      </c>
      <c r="AE268" s="68">
        <f t="shared" si="117"/>
        <v>7.109521115637011E-6</v>
      </c>
      <c r="AF268" s="68">
        <f t="shared" si="118"/>
        <v>-3.0464800001936965E-2</v>
      </c>
      <c r="AG268" s="74"/>
      <c r="AH268" s="68">
        <f t="shared" si="119"/>
        <v>9.6141725578540432E-3</v>
      </c>
      <c r="AI268" s="68">
        <f t="shared" si="120"/>
        <v>9.8554383990590022E-3</v>
      </c>
      <c r="AJ268" s="68">
        <f t="shared" si="121"/>
        <v>-0.42297052399281959</v>
      </c>
      <c r="AK268" s="68">
        <f t="shared" si="122"/>
        <v>0.1177497581873219</v>
      </c>
      <c r="AL268" s="68">
        <f t="shared" si="123"/>
        <v>3.0232267723545347</v>
      </c>
      <c r="AM268" s="68">
        <f t="shared" si="124"/>
        <v>16.877028696139291</v>
      </c>
      <c r="AN268" s="68">
        <f t="shared" si="133"/>
        <v>7.4228530399797332</v>
      </c>
      <c r="AO268" s="68">
        <f t="shared" si="133"/>
        <v>7.4062392681356979</v>
      </c>
      <c r="AP268" s="68">
        <f t="shared" si="133"/>
        <v>7.3691749689328567</v>
      </c>
      <c r="AQ268" s="68">
        <f t="shared" si="133"/>
        <v>7.2946195101752824</v>
      </c>
      <c r="AR268" s="68">
        <f t="shared" si="133"/>
        <v>7.1664629396241395</v>
      </c>
      <c r="AS268" s="68">
        <f t="shared" si="133"/>
        <v>6.9832884169343465</v>
      </c>
      <c r="AT268" s="68">
        <f t="shared" si="133"/>
        <v>6.7618487356893429</v>
      </c>
      <c r="AU268" s="68">
        <f t="shared" si="125"/>
        <v>6.5240210095632101</v>
      </c>
    </row>
    <row r="269" spans="1:47" s="68" customFormat="1" ht="12.95" customHeight="1" x14ac:dyDescent="0.2">
      <c r="A269" s="51" t="s">
        <v>92</v>
      </c>
      <c r="B269" s="83"/>
      <c r="C269" s="50">
        <v>48041.614999999998</v>
      </c>
      <c r="D269" s="50"/>
      <c r="E269" s="68">
        <f t="shared" si="107"/>
        <v>46178.910149904332</v>
      </c>
      <c r="F269" s="68">
        <f t="shared" si="108"/>
        <v>46179</v>
      </c>
      <c r="G269" s="69">
        <f t="shared" si="109"/>
        <v>-2.9137199999240693E-2</v>
      </c>
      <c r="I269" s="68">
        <f t="shared" si="134"/>
        <v>-2.9137199999240693E-2</v>
      </c>
      <c r="O269" s="68">
        <f t="shared" ca="1" si="132"/>
        <v>-6.2923406128108456E-2</v>
      </c>
      <c r="Q269" s="82">
        <f t="shared" si="110"/>
        <v>33023.114999999998</v>
      </c>
      <c r="R269" s="68">
        <f t="shared" si="111"/>
        <v>8.4897642379575184E-4</v>
      </c>
      <c r="S269" s="74">
        <v>0.1</v>
      </c>
      <c r="Z269" s="68">
        <f t="shared" si="112"/>
        <v>46179</v>
      </c>
      <c r="AA269" s="68">
        <f t="shared" si="113"/>
        <v>-3.9437127579934075E-2</v>
      </c>
      <c r="AB269" s="68">
        <f t="shared" si="114"/>
        <v>-3.8411404074181282E-2</v>
      </c>
      <c r="AC269" s="68">
        <f t="shared" si="115"/>
        <v>-2.9137199999240693E-2</v>
      </c>
      <c r="AD269" s="68">
        <f t="shared" si="116"/>
        <v>1.0299927580693383E-2</v>
      </c>
      <c r="AE269" s="68">
        <f t="shared" si="117"/>
        <v>1.0608850816752825E-5</v>
      </c>
      <c r="AF269" s="68">
        <f t="shared" si="118"/>
        <v>-2.9137199999240693E-2</v>
      </c>
      <c r="AG269" s="74"/>
      <c r="AH269" s="68">
        <f t="shared" si="119"/>
        <v>9.2742040749405862E-3</v>
      </c>
      <c r="AI269" s="68">
        <f t="shared" si="120"/>
        <v>9.7440748946686639E-3</v>
      </c>
      <c r="AJ269" s="68">
        <f t="shared" si="121"/>
        <v>-0.42210990013815519</v>
      </c>
      <c r="AK269" s="68">
        <f t="shared" si="122"/>
        <v>0.1168095082383141</v>
      </c>
      <c r="AL269" s="68">
        <f t="shared" si="123"/>
        <v>3.0241763276436502</v>
      </c>
      <c r="AM269" s="68">
        <f t="shared" si="124"/>
        <v>17.013832532713444</v>
      </c>
      <c r="AN269" s="68">
        <f t="shared" si="133"/>
        <v>7.4301998588064926</v>
      </c>
      <c r="AO269" s="68">
        <f t="shared" si="133"/>
        <v>7.4145031057511934</v>
      </c>
      <c r="AP269" s="68">
        <f t="shared" si="133"/>
        <v>7.3788479804676657</v>
      </c>
      <c r="AQ269" s="68">
        <f t="shared" si="133"/>
        <v>7.3057999705239922</v>
      </c>
      <c r="AR269" s="68">
        <f t="shared" si="133"/>
        <v>7.1781942048566698</v>
      </c>
      <c r="AS269" s="68">
        <f t="shared" si="133"/>
        <v>6.9937217642754161</v>
      </c>
      <c r="AT269" s="68">
        <f t="shared" si="133"/>
        <v>6.7693467293297518</v>
      </c>
      <c r="AU269" s="68">
        <f t="shared" si="125"/>
        <v>6.5278311822776898</v>
      </c>
    </row>
    <row r="270" spans="1:47" s="68" customFormat="1" ht="12.95" customHeight="1" x14ac:dyDescent="0.2">
      <c r="A270" s="51" t="s">
        <v>137</v>
      </c>
      <c r="B270" s="83" t="s">
        <v>198</v>
      </c>
      <c r="C270" s="50">
        <v>48042.408000000003</v>
      </c>
      <c r="D270" s="50"/>
      <c r="E270" s="68">
        <f t="shared" si="107"/>
        <v>46181.355516166557</v>
      </c>
      <c r="F270" s="68">
        <f t="shared" si="108"/>
        <v>46181.5</v>
      </c>
      <c r="G270" s="69">
        <f t="shared" si="109"/>
        <v>-4.6854199994413648E-2</v>
      </c>
      <c r="I270" s="68">
        <f t="shared" si="134"/>
        <v>-4.6854199994413648E-2</v>
      </c>
      <c r="O270" s="68">
        <f t="shared" ca="1" si="132"/>
        <v>-6.2931004056355794E-2</v>
      </c>
      <c r="Q270" s="82">
        <f t="shared" si="110"/>
        <v>33023.908000000003</v>
      </c>
      <c r="R270" s="68">
        <f t="shared" si="111"/>
        <v>2.1953160571165117E-3</v>
      </c>
      <c r="S270" s="74">
        <v>0.1</v>
      </c>
      <c r="Z270" s="68">
        <f t="shared" si="112"/>
        <v>46181.5</v>
      </c>
      <c r="AA270" s="68">
        <f t="shared" si="113"/>
        <v>-3.9451581994511431E-2</v>
      </c>
      <c r="AB270" s="68">
        <f t="shared" si="114"/>
        <v>-5.6119343599352001E-2</v>
      </c>
      <c r="AC270" s="68">
        <f t="shared" si="115"/>
        <v>-4.6854199994413648E-2</v>
      </c>
      <c r="AD270" s="68">
        <f t="shared" si="116"/>
        <v>-7.4026179999022168E-3</v>
      </c>
      <c r="AE270" s="68">
        <f t="shared" si="117"/>
        <v>5.4798753252476301E-6</v>
      </c>
      <c r="AF270" s="68">
        <f t="shared" si="118"/>
        <v>-4.6854199994413648E-2</v>
      </c>
      <c r="AG270" s="74"/>
      <c r="AH270" s="68">
        <f t="shared" si="119"/>
        <v>9.2651436049383563E-3</v>
      </c>
      <c r="AI270" s="68">
        <f t="shared" si="120"/>
        <v>9.7411385971495346E-3</v>
      </c>
      <c r="AJ270" s="68">
        <f t="shared" si="121"/>
        <v>-0.42208710932115828</v>
      </c>
      <c r="AK270" s="68">
        <f t="shared" si="122"/>
        <v>0.11678461300283841</v>
      </c>
      <c r="AL270" s="68">
        <f t="shared" si="123"/>
        <v>3.0242014678098776</v>
      </c>
      <c r="AM270" s="68">
        <f t="shared" si="124"/>
        <v>17.01748455204887</v>
      </c>
      <c r="AN270" s="68">
        <f t="shared" si="133"/>
        <v>7.4303955085896307</v>
      </c>
      <c r="AO270" s="68">
        <f t="shared" si="133"/>
        <v>7.4147229033847388</v>
      </c>
      <c r="AP270" s="68">
        <f t="shared" si="133"/>
        <v>7.3791053638959845</v>
      </c>
      <c r="AQ270" s="68">
        <f t="shared" si="133"/>
        <v>7.3060982509811225</v>
      </c>
      <c r="AR270" s="68">
        <f t="shared" si="133"/>
        <v>7.1785082841830707</v>
      </c>
      <c r="AS270" s="68">
        <f t="shared" si="133"/>
        <v>6.9940018283093295</v>
      </c>
      <c r="AT270" s="68">
        <f t="shared" si="133"/>
        <v>6.7695482401452853</v>
      </c>
      <c r="AU270" s="68">
        <f t="shared" si="125"/>
        <v>6.5279336062753908</v>
      </c>
    </row>
    <row r="271" spans="1:47" s="68" customFormat="1" ht="12.95" customHeight="1" x14ac:dyDescent="0.2">
      <c r="A271" s="51" t="s">
        <v>138</v>
      </c>
      <c r="B271" s="83"/>
      <c r="C271" s="50">
        <v>48227.731</v>
      </c>
      <c r="D271" s="50">
        <v>6.0000000000000001E-3</v>
      </c>
      <c r="E271" s="68">
        <f t="shared" si="107"/>
        <v>46752.834219585864</v>
      </c>
      <c r="F271" s="68">
        <f t="shared" si="108"/>
        <v>46753</v>
      </c>
      <c r="G271" s="69">
        <f t="shared" si="109"/>
        <v>-5.3760399998282082E-2</v>
      </c>
      <c r="I271" s="68">
        <f t="shared" si="134"/>
        <v>-5.3760399998282082E-2</v>
      </c>
      <c r="O271" s="68">
        <f t="shared" ca="1" si="132"/>
        <v>-6.4667890453696308E-2</v>
      </c>
      <c r="Q271" s="82">
        <f t="shared" si="110"/>
        <v>33209.231</v>
      </c>
      <c r="R271" s="68">
        <f t="shared" si="111"/>
        <v>2.8901806079752882E-3</v>
      </c>
      <c r="S271" s="74">
        <v>0.1</v>
      </c>
      <c r="Z271" s="68">
        <f t="shared" si="112"/>
        <v>46753</v>
      </c>
      <c r="AA271" s="68">
        <f t="shared" si="113"/>
        <v>-4.2661989013073567E-2</v>
      </c>
      <c r="AB271" s="68">
        <f t="shared" si="114"/>
        <v>-6.1051637130213401E-2</v>
      </c>
      <c r="AC271" s="68">
        <f t="shared" si="115"/>
        <v>-5.3760399998282082E-2</v>
      </c>
      <c r="AD271" s="68">
        <f t="shared" si="116"/>
        <v>-1.1098410985208515E-2</v>
      </c>
      <c r="AE271" s="68">
        <f t="shared" si="117"/>
        <v>1.2317472639659705E-5</v>
      </c>
      <c r="AF271" s="68">
        <f t="shared" si="118"/>
        <v>-5.3760399998282082E-2</v>
      </c>
      <c r="AG271" s="74"/>
      <c r="AH271" s="68">
        <f t="shared" si="119"/>
        <v>7.2912371319313217E-3</v>
      </c>
      <c r="AI271" s="68">
        <f t="shared" si="120"/>
        <v>9.1380302742742892E-3</v>
      </c>
      <c r="AJ271" s="68">
        <f t="shared" si="121"/>
        <v>-0.41729225886458415</v>
      </c>
      <c r="AK271" s="68">
        <f t="shared" si="122"/>
        <v>0.11155185060028125</v>
      </c>
      <c r="AL271" s="68">
        <f t="shared" si="123"/>
        <v>3.0294840837427666</v>
      </c>
      <c r="AM271" s="68">
        <f t="shared" si="124"/>
        <v>17.821160700768047</v>
      </c>
      <c r="AN271" s="68">
        <f t="shared" ref="AN271:AT280" si="135">$AU271+$AB$7*SIN(AO271)</f>
        <v>7.4728512456781235</v>
      </c>
      <c r="AO271" s="68">
        <f t="shared" si="135"/>
        <v>7.4620258670368758</v>
      </c>
      <c r="AP271" s="68">
        <f t="shared" si="135"/>
        <v>7.4345169787847514</v>
      </c>
      <c r="AQ271" s="68">
        <f t="shared" si="135"/>
        <v>7.3712254357097855</v>
      </c>
      <c r="AR271" s="68">
        <f t="shared" si="135"/>
        <v>7.2485289532833299</v>
      </c>
      <c r="AS271" s="68">
        <f t="shared" si="135"/>
        <v>7.0574546059204017</v>
      </c>
      <c r="AT271" s="68">
        <f t="shared" si="135"/>
        <v>6.8155450272159603</v>
      </c>
      <c r="AU271" s="68">
        <f t="shared" si="125"/>
        <v>6.5513477321498517</v>
      </c>
    </row>
    <row r="272" spans="1:47" s="68" customFormat="1" ht="12.95" customHeight="1" x14ac:dyDescent="0.2">
      <c r="A272" s="51" t="s">
        <v>138</v>
      </c>
      <c r="B272" s="83"/>
      <c r="C272" s="50">
        <v>48348.381999999998</v>
      </c>
      <c r="D272" s="50"/>
      <c r="E272" s="68">
        <f t="shared" si="107"/>
        <v>47124.884515805134</v>
      </c>
      <c r="F272" s="68">
        <f t="shared" si="108"/>
        <v>47125</v>
      </c>
      <c r="G272" s="69">
        <f t="shared" si="109"/>
        <v>-3.7450000003445894E-2</v>
      </c>
      <c r="I272" s="68">
        <f t="shared" si="134"/>
        <v>-3.7450000003445894E-2</v>
      </c>
      <c r="O272" s="68">
        <f t="shared" ca="1" si="132"/>
        <v>-6.579846217689958E-2</v>
      </c>
      <c r="Q272" s="82">
        <f t="shared" si="110"/>
        <v>33329.881999999998</v>
      </c>
      <c r="R272" s="68">
        <f t="shared" si="111"/>
        <v>1.4025025002580974E-3</v>
      </c>
      <c r="S272" s="74">
        <v>0.1</v>
      </c>
      <c r="Z272" s="68">
        <f t="shared" si="112"/>
        <v>47125</v>
      </c>
      <c r="AA272" s="68">
        <f t="shared" si="113"/>
        <v>-4.4665271906744394E-2</v>
      </c>
      <c r="AB272" s="68">
        <f t="shared" si="114"/>
        <v>-4.3546501212326297E-2</v>
      </c>
      <c r="AC272" s="68">
        <f t="shared" si="115"/>
        <v>-3.7450000003445894E-2</v>
      </c>
      <c r="AD272" s="68">
        <f t="shared" si="116"/>
        <v>7.2152719032985008E-3</v>
      </c>
      <c r="AE272" s="68">
        <f t="shared" si="117"/>
        <v>5.2060148638528775E-6</v>
      </c>
      <c r="AF272" s="68">
        <f t="shared" si="118"/>
        <v>-3.7450000003445894E-2</v>
      </c>
      <c r="AG272" s="74"/>
      <c r="AH272" s="68">
        <f t="shared" si="119"/>
        <v>6.0965012088804007E-3</v>
      </c>
      <c r="AI272" s="68">
        <f t="shared" si="120"/>
        <v>8.8052983540889418E-3</v>
      </c>
      <c r="AJ272" s="68">
        <f t="shared" si="121"/>
        <v>-0.41454281314552227</v>
      </c>
      <c r="AK272" s="68">
        <f t="shared" si="122"/>
        <v>0.10855561639162516</v>
      </c>
      <c r="AL272" s="68">
        <f t="shared" si="123"/>
        <v>3.0325074402084318</v>
      </c>
      <c r="AM272" s="68">
        <f t="shared" si="124"/>
        <v>18.316106103279047</v>
      </c>
      <c r="AN272" s="68">
        <f t="shared" si="135"/>
        <v>7.4984070213376715</v>
      </c>
      <c r="AO272" s="68">
        <f t="shared" si="135"/>
        <v>7.490061276002808</v>
      </c>
      <c r="AP272" s="68">
        <f t="shared" si="135"/>
        <v>7.4672289051632523</v>
      </c>
      <c r="AQ272" s="68">
        <f t="shared" si="135"/>
        <v>7.4104469948765992</v>
      </c>
      <c r="AR272" s="68">
        <f t="shared" si="135"/>
        <v>7.29217607521832</v>
      </c>
      <c r="AS272" s="68">
        <f t="shared" si="135"/>
        <v>7.0981221733853008</v>
      </c>
      <c r="AT272" s="68">
        <f t="shared" si="135"/>
        <v>6.8454081446531587</v>
      </c>
      <c r="AU272" s="68">
        <f t="shared" si="125"/>
        <v>6.5665884230077687</v>
      </c>
    </row>
    <row r="273" spans="1:47" s="68" customFormat="1" ht="12.95" customHeight="1" x14ac:dyDescent="0.2">
      <c r="A273" s="51" t="s">
        <v>139</v>
      </c>
      <c r="B273" s="83"/>
      <c r="C273" s="50">
        <v>48368.481</v>
      </c>
      <c r="D273" s="50">
        <v>7.0000000000000001E-3</v>
      </c>
      <c r="E273" s="68">
        <f t="shared" si="107"/>
        <v>47186.86360345225</v>
      </c>
      <c r="F273" s="68">
        <f t="shared" si="108"/>
        <v>47187</v>
      </c>
      <c r="G273" s="69">
        <f t="shared" si="109"/>
        <v>-4.4231600004422944E-2</v>
      </c>
      <c r="I273" s="68">
        <f t="shared" si="134"/>
        <v>-4.4231600004422944E-2</v>
      </c>
      <c r="O273" s="68">
        <f t="shared" ca="1" si="132"/>
        <v>-6.5986890797433473E-2</v>
      </c>
      <c r="Q273" s="82">
        <f t="shared" si="110"/>
        <v>33349.981</v>
      </c>
      <c r="R273" s="68">
        <f t="shared" si="111"/>
        <v>1.9564344389512676E-3</v>
      </c>
      <c r="S273" s="74">
        <v>0.1</v>
      </c>
      <c r="Z273" s="68">
        <f t="shared" si="112"/>
        <v>47187</v>
      </c>
      <c r="AA273" s="68">
        <f t="shared" si="113"/>
        <v>-4.4993525260730804E-2</v>
      </c>
      <c r="AB273" s="68">
        <f t="shared" si="114"/>
        <v>-5.0134888253348678E-2</v>
      </c>
      <c r="AC273" s="68">
        <f t="shared" si="115"/>
        <v>-4.4231600004422944E-2</v>
      </c>
      <c r="AD273" s="68">
        <f t="shared" si="116"/>
        <v>7.6192525630786045E-4</v>
      </c>
      <c r="AE273" s="68">
        <f t="shared" si="117"/>
        <v>5.8053009619979893E-8</v>
      </c>
      <c r="AF273" s="68">
        <f t="shared" si="118"/>
        <v>-4.4231600004422944E-2</v>
      </c>
      <c r="AG273" s="74"/>
      <c r="AH273" s="68">
        <f t="shared" si="119"/>
        <v>5.9032882489257373E-3</v>
      </c>
      <c r="AI273" s="68">
        <f t="shared" si="120"/>
        <v>8.7535674605672131E-3</v>
      </c>
      <c r="AJ273" s="68">
        <f t="shared" si="121"/>
        <v>-0.41410815434383774</v>
      </c>
      <c r="AK273" s="68">
        <f t="shared" si="122"/>
        <v>0.10808222980185091</v>
      </c>
      <c r="AL273" s="68">
        <f t="shared" si="123"/>
        <v>3.0329850196660142</v>
      </c>
      <c r="AM273" s="68">
        <f t="shared" si="124"/>
        <v>18.396806972568051</v>
      </c>
      <c r="AN273" s="68">
        <f t="shared" si="135"/>
        <v>7.5025314875988256</v>
      </c>
      <c r="AO273" s="68">
        <f t="shared" si="135"/>
        <v>7.4945517791008127</v>
      </c>
      <c r="AP273" s="68">
        <f t="shared" si="135"/>
        <v>7.4724482337666407</v>
      </c>
      <c r="AQ273" s="68">
        <f t="shared" si="135"/>
        <v>7.4167501629434938</v>
      </c>
      <c r="AR273" s="68">
        <f t="shared" si="135"/>
        <v>7.299300760917447</v>
      </c>
      <c r="AS273" s="68">
        <f t="shared" si="135"/>
        <v>7.104849407059298</v>
      </c>
      <c r="AT273" s="68">
        <f t="shared" si="135"/>
        <v>6.8503791260353957</v>
      </c>
      <c r="AU273" s="68">
        <f t="shared" si="125"/>
        <v>6.5691285381507543</v>
      </c>
    </row>
    <row r="274" spans="1:47" s="68" customFormat="1" ht="12.95" customHeight="1" x14ac:dyDescent="0.2">
      <c r="A274" s="51" t="s">
        <v>139</v>
      </c>
      <c r="B274" s="83"/>
      <c r="C274" s="50">
        <v>48406.430999999997</v>
      </c>
      <c r="D274" s="50">
        <v>3.0000000000000001E-3</v>
      </c>
      <c r="E274" s="68">
        <f t="shared" si="107"/>
        <v>47303.889643365059</v>
      </c>
      <c r="F274" s="68">
        <f t="shared" si="108"/>
        <v>47304</v>
      </c>
      <c r="G274" s="69">
        <f t="shared" si="109"/>
        <v>-3.5787200002232566E-2</v>
      </c>
      <c r="I274" s="68">
        <f t="shared" si="134"/>
        <v>-3.5787200002232566E-2</v>
      </c>
      <c r="O274" s="68">
        <f t="shared" ca="1" si="132"/>
        <v>-6.6342473839408694E-2</v>
      </c>
      <c r="Q274" s="82">
        <f t="shared" si="110"/>
        <v>33387.930999999997</v>
      </c>
      <c r="R274" s="68">
        <f t="shared" si="111"/>
        <v>1.2807236839997946E-3</v>
      </c>
      <c r="S274" s="74">
        <v>0.1</v>
      </c>
      <c r="Z274" s="68">
        <f t="shared" si="112"/>
        <v>47304</v>
      </c>
      <c r="AA274" s="68">
        <f t="shared" si="113"/>
        <v>-4.5608955342763872E-2</v>
      </c>
      <c r="AB274" s="68">
        <f t="shared" si="114"/>
        <v>-4.1330112387179423E-2</v>
      </c>
      <c r="AC274" s="68">
        <f t="shared" si="115"/>
        <v>-3.5787200002232566E-2</v>
      </c>
      <c r="AD274" s="68">
        <f t="shared" si="116"/>
        <v>9.821755340531306E-3</v>
      </c>
      <c r="AE274" s="68">
        <f t="shared" si="117"/>
        <v>9.6466877969255238E-6</v>
      </c>
      <c r="AF274" s="68">
        <f t="shared" si="118"/>
        <v>-3.5787200002232566E-2</v>
      </c>
      <c r="AG274" s="74"/>
      <c r="AH274" s="68">
        <f t="shared" si="119"/>
        <v>5.5429123849468562E-3</v>
      </c>
      <c r="AI274" s="68">
        <f t="shared" si="120"/>
        <v>8.6585534266117037E-3</v>
      </c>
      <c r="AJ274" s="68">
        <f t="shared" si="121"/>
        <v>-0.4133045688509569</v>
      </c>
      <c r="AK274" s="68">
        <f t="shared" si="122"/>
        <v>0.10720725127935386</v>
      </c>
      <c r="AL274" s="68">
        <f t="shared" si="123"/>
        <v>3.0338676826489848</v>
      </c>
      <c r="AM274" s="68">
        <f t="shared" si="124"/>
        <v>18.547839900138236</v>
      </c>
      <c r="AN274" s="68">
        <f t="shared" si="135"/>
        <v>7.510218669359773</v>
      </c>
      <c r="AO274" s="68">
        <f t="shared" si="135"/>
        <v>7.50289516704962</v>
      </c>
      <c r="AP274" s="68">
        <f t="shared" si="135"/>
        <v>7.4821266948509235</v>
      </c>
      <c r="AQ274" s="68">
        <f t="shared" si="135"/>
        <v>7.4284672961659544</v>
      </c>
      <c r="AR274" s="68">
        <f t="shared" si="135"/>
        <v>7.3126285677602532</v>
      </c>
      <c r="AS274" s="68">
        <f t="shared" si="135"/>
        <v>7.1175040602779047</v>
      </c>
      <c r="AT274" s="68">
        <f t="shared" si="135"/>
        <v>6.8597548929440313</v>
      </c>
      <c r="AU274" s="68">
        <f t="shared" si="125"/>
        <v>6.5739219812431635</v>
      </c>
    </row>
    <row r="275" spans="1:47" s="68" customFormat="1" ht="12.95" customHeight="1" x14ac:dyDescent="0.2">
      <c r="A275" s="51" t="s">
        <v>139</v>
      </c>
      <c r="B275" s="83" t="s">
        <v>198</v>
      </c>
      <c r="C275" s="50">
        <v>48448.427000000003</v>
      </c>
      <c r="D275" s="50">
        <v>5.0000000000000001E-3</v>
      </c>
      <c r="E275" s="68">
        <f t="shared" si="107"/>
        <v>47433.392293488359</v>
      </c>
      <c r="F275" s="68">
        <f t="shared" si="108"/>
        <v>47433.5</v>
      </c>
      <c r="G275" s="69">
        <f t="shared" si="109"/>
        <v>-3.4927799999422859E-2</v>
      </c>
      <c r="I275" s="68">
        <f t="shared" si="134"/>
        <v>-3.4927799999422859E-2</v>
      </c>
      <c r="O275" s="68">
        <f t="shared" ca="1" si="132"/>
        <v>-6.6736046522620579E-2</v>
      </c>
      <c r="Q275" s="82">
        <f t="shared" si="110"/>
        <v>33429.927000000003</v>
      </c>
      <c r="R275" s="68">
        <f t="shared" si="111"/>
        <v>1.2199512127996834E-3</v>
      </c>
      <c r="S275" s="74">
        <v>0.1</v>
      </c>
      <c r="Z275" s="68">
        <f t="shared" si="112"/>
        <v>47433.5</v>
      </c>
      <c r="AA275" s="68">
        <f t="shared" si="113"/>
        <v>-4.6284297268356478E-2</v>
      </c>
      <c r="AB275" s="68">
        <f t="shared" si="114"/>
        <v>-4.0078009274959234E-2</v>
      </c>
      <c r="AC275" s="68">
        <f t="shared" si="115"/>
        <v>-3.4927799999422859E-2</v>
      </c>
      <c r="AD275" s="68">
        <f t="shared" si="116"/>
        <v>1.1356497268933619E-2</v>
      </c>
      <c r="AE275" s="68">
        <f t="shared" si="117"/>
        <v>1.2897003021929675E-5</v>
      </c>
      <c r="AF275" s="68">
        <f t="shared" si="118"/>
        <v>-3.4927799999422859E-2</v>
      </c>
      <c r="AG275" s="74"/>
      <c r="AH275" s="68">
        <f t="shared" si="119"/>
        <v>5.1502092755363717E-3</v>
      </c>
      <c r="AI275" s="68">
        <f t="shared" si="120"/>
        <v>8.5571445033493232E-3</v>
      </c>
      <c r="AJ275" s="68">
        <f t="shared" si="121"/>
        <v>-0.41243923875176686</v>
      </c>
      <c r="AK275" s="68">
        <f t="shared" si="122"/>
        <v>0.10626534103714093</v>
      </c>
      <c r="AL275" s="68">
        <f t="shared" si="123"/>
        <v>3.0348177710376985</v>
      </c>
      <c r="AM275" s="68">
        <f t="shared" si="124"/>
        <v>18.713197759291816</v>
      </c>
      <c r="AN275" s="68">
        <f t="shared" si="135"/>
        <v>7.5185874956082763</v>
      </c>
      <c r="AO275" s="68">
        <f t="shared" si="135"/>
        <v>7.511939627449264</v>
      </c>
      <c r="AP275" s="68">
        <f t="shared" si="135"/>
        <v>7.4925871080285482</v>
      </c>
      <c r="AQ275" s="68">
        <f t="shared" si="135"/>
        <v>7.4411695408991845</v>
      </c>
      <c r="AR275" s="68">
        <f t="shared" si="135"/>
        <v>7.32720135324303</v>
      </c>
      <c r="AS275" s="68">
        <f t="shared" si="135"/>
        <v>7.1314486030322772</v>
      </c>
      <c r="AT275" s="68">
        <f t="shared" si="135"/>
        <v>6.8701246824047182</v>
      </c>
      <c r="AU275" s="68">
        <f t="shared" si="125"/>
        <v>6.5792275443240786</v>
      </c>
    </row>
    <row r="276" spans="1:47" s="68" customFormat="1" ht="12.95" customHeight="1" x14ac:dyDescent="0.2">
      <c r="A276" s="51" t="s">
        <v>140</v>
      </c>
      <c r="B276" s="83"/>
      <c r="C276" s="50">
        <v>48636.66</v>
      </c>
      <c r="D276" s="50">
        <v>2E-3</v>
      </c>
      <c r="E276" s="68">
        <f t="shared" si="107"/>
        <v>48013.844535146054</v>
      </c>
      <c r="F276" s="68">
        <f t="shared" si="108"/>
        <v>48014</v>
      </c>
      <c r="G276" s="69">
        <f t="shared" si="109"/>
        <v>-5.0415199999406468E-2</v>
      </c>
      <c r="I276" s="68">
        <f t="shared" si="134"/>
        <v>-5.0415199999406468E-2</v>
      </c>
      <c r="O276" s="68">
        <f t="shared" ca="1" si="132"/>
        <v>-6.8500285461651489E-2</v>
      </c>
      <c r="Q276" s="82">
        <f t="shared" si="110"/>
        <v>33618.160000000003</v>
      </c>
      <c r="R276" s="68">
        <f t="shared" si="111"/>
        <v>2.541692390980154E-3</v>
      </c>
      <c r="S276" s="74">
        <v>0.1</v>
      </c>
      <c r="Z276" s="68">
        <f t="shared" si="112"/>
        <v>48014</v>
      </c>
      <c r="AA276" s="68">
        <f t="shared" si="113"/>
        <v>-4.9244799946079255E-2</v>
      </c>
      <c r="AB276" s="68">
        <f t="shared" si="114"/>
        <v>-5.3876198668465346E-2</v>
      </c>
      <c r="AC276" s="68">
        <f t="shared" si="115"/>
        <v>-5.0415199999406468E-2</v>
      </c>
      <c r="AD276" s="68">
        <f t="shared" si="116"/>
        <v>-1.1704000533272127E-3</v>
      </c>
      <c r="AE276" s="68">
        <f t="shared" si="117"/>
        <v>1.3698362848283422E-7</v>
      </c>
      <c r="AF276" s="68">
        <f t="shared" si="118"/>
        <v>-5.0415199999406468E-2</v>
      </c>
      <c r="AG276" s="74"/>
      <c r="AH276" s="68">
        <f t="shared" si="119"/>
        <v>3.4609986690588776E-3</v>
      </c>
      <c r="AI276" s="68">
        <f t="shared" si="120"/>
        <v>8.1446548664938501E-3</v>
      </c>
      <c r="AJ276" s="68">
        <f t="shared" si="121"/>
        <v>-0.40883338499912103</v>
      </c>
      <c r="AK276" s="68">
        <f t="shared" si="122"/>
        <v>0.10234369912791826</v>
      </c>
      <c r="AL276" s="68">
        <f t="shared" si="123"/>
        <v>3.0387724328197554</v>
      </c>
      <c r="AM276" s="68">
        <f t="shared" si="124"/>
        <v>19.434287097024512</v>
      </c>
      <c r="AN276" s="68">
        <f t="shared" si="135"/>
        <v>7.5545059820176075</v>
      </c>
      <c r="AO276" s="68">
        <f t="shared" si="135"/>
        <v>7.5503012218586658</v>
      </c>
      <c r="AP276" s="68">
        <f t="shared" si="135"/>
        <v>7.5365028374457781</v>
      </c>
      <c r="AQ276" s="68">
        <f t="shared" si="135"/>
        <v>7.4948070247369412</v>
      </c>
      <c r="AR276" s="68">
        <f t="shared" si="135"/>
        <v>7.3902085896559582</v>
      </c>
      <c r="AS276" s="68">
        <f t="shared" si="135"/>
        <v>7.1931314685012548</v>
      </c>
      <c r="AT276" s="68">
        <f t="shared" si="135"/>
        <v>6.9165059148488055</v>
      </c>
      <c r="AU276" s="68">
        <f t="shared" si="125"/>
        <v>6.6030103965902622</v>
      </c>
    </row>
    <row r="277" spans="1:47" s="68" customFormat="1" ht="12.95" customHeight="1" x14ac:dyDescent="0.2">
      <c r="A277" s="51" t="s">
        <v>141</v>
      </c>
      <c r="B277" s="83" t="s">
        <v>198</v>
      </c>
      <c r="C277" s="50">
        <v>48760.383000000002</v>
      </c>
      <c r="D277" s="50">
        <v>5.0000000000000001E-3</v>
      </c>
      <c r="E277" s="68">
        <f t="shared" ref="E277:E340" si="136">+(C277-C$7)/C$8</f>
        <v>48395.367927402534</v>
      </c>
      <c r="F277" s="68">
        <f t="shared" ref="F277:F319" si="137">ROUND(2*E277,0)/2</f>
        <v>48395.5</v>
      </c>
      <c r="G277" s="69">
        <f t="shared" ref="G277:G340" si="138">+C277-(C$7+F277*C$8)</f>
        <v>-4.2829400001210161E-2</v>
      </c>
      <c r="I277" s="68">
        <f t="shared" si="134"/>
        <v>-4.2829400001210161E-2</v>
      </c>
      <c r="O277" s="68">
        <f t="shared" ca="1" si="132"/>
        <v>-6.9659729312194635E-2</v>
      </c>
      <c r="Q277" s="82">
        <f t="shared" ref="Q277:Q340" si="139">+C277-15018.5</f>
        <v>33741.883000000002</v>
      </c>
      <c r="R277" s="68">
        <f t="shared" ref="R277:R340" si="140">+(P277-G277)^2</f>
        <v>1.8343575044636609E-3</v>
      </c>
      <c r="S277" s="74">
        <v>0.1</v>
      </c>
      <c r="Z277" s="68">
        <f t="shared" ref="Z277:Z340" si="141">F277</f>
        <v>48395.5</v>
      </c>
      <c r="AA277" s="68">
        <f t="shared" ref="AA277:AA340" si="142">AB$3+AB$4*Z277+AB$5*Z277^2+AH277</f>
        <v>-5.1139405196501363E-2</v>
      </c>
      <c r="AB277" s="68">
        <f t="shared" ref="AB277:AB340" si="143">IF(S277&lt;&gt;0,G277-AH277, -9999)</f>
        <v>-4.5235130457523684E-2</v>
      </c>
      <c r="AC277" s="68">
        <f t="shared" ref="AC277:AC340" si="144">+G277-P277</f>
        <v>-4.2829400001210161E-2</v>
      </c>
      <c r="AD277" s="68">
        <f t="shared" ref="AD277:AD340" si="145">IF(S277&lt;&gt;0,G277-AA277, -9999)</f>
        <v>8.3100051952912021E-3</v>
      </c>
      <c r="AE277" s="68">
        <f t="shared" ref="AE277:AE340" si="146">+(G277-AA277)^2*S277</f>
        <v>6.9056186345766779E-6</v>
      </c>
      <c r="AF277" s="68">
        <f t="shared" ref="AF277:AF340" si="147">IF(S277&lt;&gt;0,G277-P277, -9999)</f>
        <v>-4.2829400001210161E-2</v>
      </c>
      <c r="AG277" s="74"/>
      <c r="AH277" s="68">
        <f t="shared" ref="AH277:AH340" si="148">$AB$6*($AB$11/AI277*AJ277+$AB$12)</f>
        <v>2.4057304563135239E-3</v>
      </c>
      <c r="AI277" s="68">
        <f t="shared" ref="AI277:AI340" si="149">1+$AB$7*COS(AL277)</f>
        <v>7.904966848478967E-3</v>
      </c>
      <c r="AJ277" s="68">
        <f t="shared" ref="AJ277:AJ340" si="150">SIN(AL277+RADIANS($AB$9))</f>
        <v>-0.40667009314255881</v>
      </c>
      <c r="AK277" s="68">
        <f t="shared" ref="AK277:AK340" si="151">$AB$7*SIN(AL277)</f>
        <v>9.9993517875783838E-2</v>
      </c>
      <c r="AL277" s="68">
        <f t="shared" ref="AL277:AL340" si="152">2*ATAN(AM277)</f>
        <v>3.0411416252940695</v>
      </c>
      <c r="AM277" s="68">
        <f t="shared" ref="AM277:AM340" si="153">SQRT((1+$AB$7)/(1-$AB$7))*TAN(AN277/2)</f>
        <v>19.893454712860166</v>
      </c>
      <c r="AN277" s="68">
        <f t="shared" si="135"/>
        <v>7.5768936746912479</v>
      </c>
      <c r="AO277" s="68">
        <f t="shared" si="135"/>
        <v>7.5738522865827118</v>
      </c>
      <c r="AP277" s="68">
        <f t="shared" si="135"/>
        <v>7.5630237132009865</v>
      </c>
      <c r="AQ277" s="68">
        <f t="shared" si="135"/>
        <v>7.5272914508608482</v>
      </c>
      <c r="AR277" s="68">
        <f t="shared" si="135"/>
        <v>7.4295532364630716</v>
      </c>
      <c r="AS277" s="68">
        <f t="shared" si="135"/>
        <v>7.2329075389423769</v>
      </c>
      <c r="AT277" s="68">
        <f t="shared" si="135"/>
        <v>6.9468915297352565</v>
      </c>
      <c r="AU277" s="68">
        <f t="shared" ref="AU277:AU340" si="154">RADIANS($AB$9)+$AB$18*(F277-AB$15)</f>
        <v>6.618640298639443</v>
      </c>
    </row>
    <row r="278" spans="1:47" s="68" customFormat="1" ht="12.95" customHeight="1" x14ac:dyDescent="0.2">
      <c r="A278" s="51" t="s">
        <v>141</v>
      </c>
      <c r="B278" s="83" t="s">
        <v>198</v>
      </c>
      <c r="C278" s="50">
        <v>48761.353999999999</v>
      </c>
      <c r="D278" s="50">
        <v>2E-3</v>
      </c>
      <c r="E278" s="68">
        <f t="shared" si="136"/>
        <v>48398.362190505431</v>
      </c>
      <c r="F278" s="68">
        <f t="shared" si="137"/>
        <v>48398.5</v>
      </c>
      <c r="G278" s="69">
        <f t="shared" si="138"/>
        <v>-4.4689800000924151E-2</v>
      </c>
      <c r="I278" s="68">
        <f t="shared" si="134"/>
        <v>-4.4689800000924151E-2</v>
      </c>
      <c r="O278" s="68">
        <f t="shared" ca="1" si="132"/>
        <v>-6.9668846826091452E-2</v>
      </c>
      <c r="Q278" s="82">
        <f t="shared" si="139"/>
        <v>33742.853999999999</v>
      </c>
      <c r="R278" s="68">
        <f t="shared" si="140"/>
        <v>1.9971782241226003E-3</v>
      </c>
      <c r="S278" s="74">
        <v>0.1</v>
      </c>
      <c r="Z278" s="68">
        <f t="shared" si="141"/>
        <v>48398.5</v>
      </c>
      <c r="AA278" s="68">
        <f t="shared" si="142"/>
        <v>-5.1154163412698274E-2</v>
      </c>
      <c r="AB278" s="68">
        <f t="shared" si="143"/>
        <v>-4.7087384645398224E-2</v>
      </c>
      <c r="AC278" s="68">
        <f t="shared" si="144"/>
        <v>-4.4689800000924151E-2</v>
      </c>
      <c r="AD278" s="68">
        <f t="shared" si="145"/>
        <v>6.4643634117741225E-3</v>
      </c>
      <c r="AE278" s="68">
        <f t="shared" si="146"/>
        <v>4.1787994319483972E-6</v>
      </c>
      <c r="AF278" s="68">
        <f t="shared" si="147"/>
        <v>-4.4689800000924151E-2</v>
      </c>
      <c r="AG278" s="74"/>
      <c r="AH278" s="68">
        <f t="shared" si="148"/>
        <v>2.3975846444740704E-3</v>
      </c>
      <c r="AI278" s="68">
        <f t="shared" si="149"/>
        <v>7.9031667681244144E-3</v>
      </c>
      <c r="AJ278" s="68">
        <f t="shared" si="150"/>
        <v>-0.40665364545599686</v>
      </c>
      <c r="AK278" s="68">
        <f t="shared" si="151"/>
        <v>9.9975656598875876E-2</v>
      </c>
      <c r="AL278" s="68">
        <f t="shared" si="152"/>
        <v>3.0411596288724634</v>
      </c>
      <c r="AM278" s="68">
        <f t="shared" si="153"/>
        <v>19.897026808266034</v>
      </c>
      <c r="AN278" s="68">
        <f t="shared" si="135"/>
        <v>7.5770663756021523</v>
      </c>
      <c r="AO278" s="68">
        <f t="shared" si="135"/>
        <v>7.574032956242192</v>
      </c>
      <c r="AP278" s="68">
        <f t="shared" si="135"/>
        <v>7.5632257111408654</v>
      </c>
      <c r="AQ278" s="68">
        <f t="shared" si="135"/>
        <v>7.5275387052390492</v>
      </c>
      <c r="AR278" s="68">
        <f t="shared" si="135"/>
        <v>7.4298561659679878</v>
      </c>
      <c r="AS278" s="68">
        <f t="shared" si="135"/>
        <v>7.2332178616119549</v>
      </c>
      <c r="AT278" s="68">
        <f t="shared" si="135"/>
        <v>6.9471301599161324</v>
      </c>
      <c r="AU278" s="68">
        <f t="shared" si="154"/>
        <v>6.6187632074366842</v>
      </c>
    </row>
    <row r="279" spans="1:47" s="68" customFormat="1" ht="12.95" customHeight="1" x14ac:dyDescent="0.2">
      <c r="A279" s="51" t="s">
        <v>141</v>
      </c>
      <c r="B279" s="83" t="s">
        <v>198</v>
      </c>
      <c r="C279" s="50">
        <v>48795.406999999999</v>
      </c>
      <c r="D279" s="50">
        <v>5.0000000000000001E-3</v>
      </c>
      <c r="E279" s="68">
        <f t="shared" si="136"/>
        <v>48503.371090035107</v>
      </c>
      <c r="F279" s="68">
        <f t="shared" si="137"/>
        <v>48503.5</v>
      </c>
      <c r="G279" s="69">
        <f t="shared" si="138"/>
        <v>-4.180379999888828E-2</v>
      </c>
      <c r="I279" s="68">
        <f t="shared" si="134"/>
        <v>-4.180379999888828E-2</v>
      </c>
      <c r="O279" s="68">
        <f t="shared" ca="1" si="132"/>
        <v>-6.9987959812479461E-2</v>
      </c>
      <c r="Q279" s="82">
        <f t="shared" si="139"/>
        <v>33776.906999999999</v>
      </c>
      <c r="R279" s="68">
        <f t="shared" si="140"/>
        <v>1.7475576943470517E-3</v>
      </c>
      <c r="S279" s="74">
        <v>0.1</v>
      </c>
      <c r="Z279" s="68">
        <f t="shared" si="141"/>
        <v>48503.5</v>
      </c>
      <c r="AA279" s="68">
        <f t="shared" si="142"/>
        <v>-5.1669405175233864E-2</v>
      </c>
      <c r="AB279" s="68">
        <f t="shared" si="143"/>
        <v>-4.3917696116653034E-2</v>
      </c>
      <c r="AC279" s="68">
        <f t="shared" si="144"/>
        <v>-4.180379999888828E-2</v>
      </c>
      <c r="AD279" s="68">
        <f t="shared" si="145"/>
        <v>9.8656051763455835E-3</v>
      </c>
      <c r="AE279" s="68">
        <f t="shared" si="146"/>
        <v>9.7330165495536771E-6</v>
      </c>
      <c r="AF279" s="68">
        <f t="shared" si="147"/>
        <v>-4.180379999888828E-2</v>
      </c>
      <c r="AG279" s="74"/>
      <c r="AH279" s="68">
        <f t="shared" si="148"/>
        <v>2.1138961177647512E-3</v>
      </c>
      <c r="AI279" s="68">
        <f t="shared" si="149"/>
        <v>7.8409395042632335E-3</v>
      </c>
      <c r="AJ279" s="68">
        <f t="shared" si="150"/>
        <v>-0.40608316339872141</v>
      </c>
      <c r="AK279" s="68">
        <f t="shared" si="151"/>
        <v>9.9356213179194366E-2</v>
      </c>
      <c r="AL279" s="68">
        <f t="shared" si="152"/>
        <v>3.0417839872543806</v>
      </c>
      <c r="AM279" s="68">
        <f t="shared" si="153"/>
        <v>20.021702550175867</v>
      </c>
      <c r="AN279" s="68">
        <f t="shared" si="135"/>
        <v>7.5830800008732817</v>
      </c>
      <c r="AO279" s="68">
        <f t="shared" si="135"/>
        <v>7.5803148737371142</v>
      </c>
      <c r="AP279" s="68">
        <f t="shared" si="135"/>
        <v>7.5702349206020862</v>
      </c>
      <c r="AQ279" s="68">
        <f t="shared" si="135"/>
        <v>7.5361145984277265</v>
      </c>
      <c r="AR279" s="68">
        <f t="shared" si="135"/>
        <v>7.4403953354587431</v>
      </c>
      <c r="AS279" s="68">
        <f t="shared" si="135"/>
        <v>7.2440545876835518</v>
      </c>
      <c r="AT279" s="68">
        <f t="shared" si="135"/>
        <v>6.9554790786554808</v>
      </c>
      <c r="AU279" s="68">
        <f t="shared" si="154"/>
        <v>6.6230650153401296</v>
      </c>
    </row>
    <row r="280" spans="1:47" s="68" customFormat="1" ht="12.95" customHeight="1" x14ac:dyDescent="0.2">
      <c r="A280" s="51" t="s">
        <v>141</v>
      </c>
      <c r="B280" s="83" t="s">
        <v>198</v>
      </c>
      <c r="C280" s="50">
        <v>48819.402000000002</v>
      </c>
      <c r="D280" s="50">
        <v>5.0000000000000001E-3</v>
      </c>
      <c r="E280" s="68">
        <f t="shared" si="136"/>
        <v>48577.364234375251</v>
      </c>
      <c r="F280" s="68">
        <f t="shared" si="137"/>
        <v>48577.5</v>
      </c>
      <c r="G280" s="69">
        <f t="shared" si="138"/>
        <v>-4.4026999996276572E-2</v>
      </c>
      <c r="I280" s="68">
        <f t="shared" si="134"/>
        <v>-4.4026999996276572E-2</v>
      </c>
      <c r="O280" s="68">
        <f t="shared" ca="1" si="132"/>
        <v>-7.0212858488600538E-2</v>
      </c>
      <c r="Q280" s="82">
        <f t="shared" si="139"/>
        <v>33800.902000000002</v>
      </c>
      <c r="R280" s="68">
        <f t="shared" si="140"/>
        <v>1.9383767286721373E-3</v>
      </c>
      <c r="S280" s="74">
        <v>0.1</v>
      </c>
      <c r="Z280" s="68">
        <f t="shared" si="141"/>
        <v>48577.5</v>
      </c>
      <c r="AA280" s="68">
        <f t="shared" si="142"/>
        <v>-5.203104792453124E-2</v>
      </c>
      <c r="AB280" s="68">
        <f t="shared" si="143"/>
        <v>-4.5942582362831969E-2</v>
      </c>
      <c r="AC280" s="68">
        <f t="shared" si="144"/>
        <v>-4.4026999996276572E-2</v>
      </c>
      <c r="AD280" s="68">
        <f t="shared" si="145"/>
        <v>8.0040479282546678E-3</v>
      </c>
      <c r="AE280" s="68">
        <f t="shared" si="146"/>
        <v>6.4064783237797843E-6</v>
      </c>
      <c r="AF280" s="68">
        <f t="shared" si="147"/>
        <v>-4.4026999996276572E-2</v>
      </c>
      <c r="AG280" s="74"/>
      <c r="AH280" s="68">
        <f t="shared" si="148"/>
        <v>1.9155823665553979E-3</v>
      </c>
      <c r="AI280" s="68">
        <f t="shared" si="149"/>
        <v>7.7979671806702733E-3</v>
      </c>
      <c r="AJ280" s="68">
        <f t="shared" si="150"/>
        <v>-0.4056870269015167</v>
      </c>
      <c r="AK280" s="68">
        <f t="shared" si="151"/>
        <v>9.8926156754835556E-2</v>
      </c>
      <c r="AL280" s="68">
        <f t="shared" si="152"/>
        <v>3.0422174329806393</v>
      </c>
      <c r="AM280" s="68">
        <f t="shared" si="153"/>
        <v>20.109176221606837</v>
      </c>
      <c r="AN280" s="68">
        <f t="shared" si="135"/>
        <v>7.587282877885742</v>
      </c>
      <c r="AO280" s="68">
        <f t="shared" si="135"/>
        <v>7.5846948442924731</v>
      </c>
      <c r="AP280" s="68">
        <f t="shared" si="135"/>
        <v>7.5751053693150165</v>
      </c>
      <c r="AQ280" s="68">
        <f t="shared" si="135"/>
        <v>7.5420685474541109</v>
      </c>
      <c r="AR280" s="68">
        <f t="shared" si="135"/>
        <v>7.4477490315780148</v>
      </c>
      <c r="AS280" s="68">
        <f t="shared" si="135"/>
        <v>7.2516630575743299</v>
      </c>
      <c r="AT280" s="68">
        <f t="shared" si="135"/>
        <v>6.9613593875907744</v>
      </c>
      <c r="AU280" s="68">
        <f t="shared" si="154"/>
        <v>6.6260967656720799</v>
      </c>
    </row>
    <row r="281" spans="1:47" s="68" customFormat="1" ht="12.95" customHeight="1" x14ac:dyDescent="0.2">
      <c r="A281" s="51" t="s">
        <v>142</v>
      </c>
      <c r="B281" s="83" t="s">
        <v>198</v>
      </c>
      <c r="C281" s="50">
        <v>48940.68</v>
      </c>
      <c r="D281" s="50">
        <v>4.0000000000000001E-3</v>
      </c>
      <c r="E281" s="68">
        <f t="shared" si="136"/>
        <v>48951.348004297426</v>
      </c>
      <c r="F281" s="68">
        <f t="shared" si="137"/>
        <v>48951.5</v>
      </c>
      <c r="G281" s="69">
        <f t="shared" si="138"/>
        <v>-4.9290200004179496E-2</v>
      </c>
      <c r="I281" s="68">
        <f t="shared" si="134"/>
        <v>-4.9290200004179496E-2</v>
      </c>
      <c r="O281" s="68">
        <f t="shared" ca="1" si="132"/>
        <v>-7.1349508554401697E-2</v>
      </c>
      <c r="Q281" s="82">
        <f t="shared" si="139"/>
        <v>33922.18</v>
      </c>
      <c r="R281" s="68">
        <f t="shared" si="140"/>
        <v>2.4295238164520165E-3</v>
      </c>
      <c r="S281" s="74">
        <v>0.1</v>
      </c>
      <c r="Z281" s="68">
        <f t="shared" si="141"/>
        <v>48951.5</v>
      </c>
      <c r="AA281" s="68">
        <f t="shared" si="142"/>
        <v>-5.3841277213421912E-2</v>
      </c>
      <c r="AB281" s="68">
        <f t="shared" si="143"/>
        <v>-5.0222786159513429E-2</v>
      </c>
      <c r="AC281" s="68">
        <f t="shared" si="144"/>
        <v>-4.9290200004179496E-2</v>
      </c>
      <c r="AD281" s="68">
        <f t="shared" si="145"/>
        <v>4.5510772092424157E-3</v>
      </c>
      <c r="AE281" s="68">
        <f t="shared" si="146"/>
        <v>2.0712303764485737E-6</v>
      </c>
      <c r="AF281" s="68">
        <f t="shared" si="147"/>
        <v>-4.9290200004179496E-2</v>
      </c>
      <c r="AG281" s="74"/>
      <c r="AH281" s="68">
        <f t="shared" si="148"/>
        <v>9.3258615533393517E-4</v>
      </c>
      <c r="AI281" s="68">
        <f t="shared" si="149"/>
        <v>7.5911485056240346E-3</v>
      </c>
      <c r="AJ281" s="68">
        <f t="shared" si="150"/>
        <v>-0.40375478841340423</v>
      </c>
      <c r="AK281" s="68">
        <f t="shared" si="151"/>
        <v>9.6829385502058274E-2</v>
      </c>
      <c r="AL281" s="68">
        <f t="shared" si="152"/>
        <v>3.0443304622794254</v>
      </c>
      <c r="AM281" s="68">
        <f t="shared" si="153"/>
        <v>20.546761992433023</v>
      </c>
      <c r="AN281" s="68">
        <f t="shared" ref="AN281:AT290" si="155">$AU281+$AB$7*SIN(AO281)</f>
        <v>7.6081064500681608</v>
      </c>
      <c r="AO281" s="68">
        <f t="shared" si="155"/>
        <v>7.6062768279576849</v>
      </c>
      <c r="AP281" s="68">
        <f t="shared" si="155"/>
        <v>7.5989004147124914</v>
      </c>
      <c r="AQ281" s="68">
        <f t="shared" si="155"/>
        <v>7.5710641911786407</v>
      </c>
      <c r="AR281" s="68">
        <f t="shared" si="155"/>
        <v>7.4839848701873519</v>
      </c>
      <c r="AS281" s="68">
        <f t="shared" si="155"/>
        <v>7.2897463832145952</v>
      </c>
      <c r="AT281" s="68">
        <f t="shared" si="155"/>
        <v>6.9910311023899574</v>
      </c>
      <c r="AU281" s="68">
        <f t="shared" si="154"/>
        <v>6.6414193957281578</v>
      </c>
    </row>
    <row r="282" spans="1:47" s="68" customFormat="1" ht="12.95" customHeight="1" x14ac:dyDescent="0.2">
      <c r="A282" s="51" t="s">
        <v>143</v>
      </c>
      <c r="B282" s="83"/>
      <c r="C282" s="50">
        <v>49043.642</v>
      </c>
      <c r="D282" s="50">
        <v>4.0000000000000001E-3</v>
      </c>
      <c r="E282" s="68">
        <f t="shared" si="136"/>
        <v>49268.850906049825</v>
      </c>
      <c r="F282" s="68">
        <f t="shared" si="137"/>
        <v>49269</v>
      </c>
      <c r="G282" s="69">
        <f t="shared" si="138"/>
        <v>-4.8349199998483527E-2</v>
      </c>
      <c r="I282" s="68">
        <f t="shared" si="134"/>
        <v>-4.8349199998483527E-2</v>
      </c>
      <c r="O282" s="68">
        <f t="shared" ca="1" si="132"/>
        <v>-7.2314445441813091E-2</v>
      </c>
      <c r="Q282" s="82">
        <f t="shared" si="139"/>
        <v>34025.142</v>
      </c>
      <c r="R282" s="68">
        <f t="shared" si="140"/>
        <v>2.3376451404933597E-3</v>
      </c>
      <c r="S282" s="74">
        <v>0.1</v>
      </c>
      <c r="Z282" s="68">
        <f t="shared" si="141"/>
        <v>49269</v>
      </c>
      <c r="AA282" s="68">
        <f t="shared" si="142"/>
        <v>-5.5356956585716467E-2</v>
      </c>
      <c r="AB282" s="68">
        <f t="shared" si="143"/>
        <v>-4.8470675702202017E-2</v>
      </c>
      <c r="AC282" s="68">
        <f t="shared" si="144"/>
        <v>-4.8349199998483527E-2</v>
      </c>
      <c r="AD282" s="68">
        <f t="shared" si="145"/>
        <v>7.0077565872329398E-3</v>
      </c>
      <c r="AE282" s="68">
        <f t="shared" si="146"/>
        <v>4.9108652385906667E-6</v>
      </c>
      <c r="AF282" s="68">
        <f t="shared" si="147"/>
        <v>-4.8349199998483527E-2</v>
      </c>
      <c r="AG282" s="74"/>
      <c r="AH282" s="68">
        <f t="shared" si="148"/>
        <v>1.2147570371848673E-4</v>
      </c>
      <c r="AI282" s="68">
        <f t="shared" si="149"/>
        <v>7.4278773357070449E-3</v>
      </c>
      <c r="AJ282" s="68">
        <f t="shared" si="150"/>
        <v>-0.40219801411520284</v>
      </c>
      <c r="AK282" s="68">
        <f t="shared" si="151"/>
        <v>9.5141156871210456E-2</v>
      </c>
      <c r="AL282" s="68">
        <f t="shared" si="152"/>
        <v>3.046031464199106</v>
      </c>
      <c r="AM282" s="68">
        <f t="shared" si="153"/>
        <v>20.913069321278446</v>
      </c>
      <c r="AN282" s="68">
        <f t="shared" si="155"/>
        <v>7.6252819891665879</v>
      </c>
      <c r="AO282" s="68">
        <f t="shared" si="155"/>
        <v>7.6239423219599356</v>
      </c>
      <c r="AP282" s="68">
        <f t="shared" si="155"/>
        <v>7.6181223214729066</v>
      </c>
      <c r="AQ282" s="68">
        <f t="shared" si="155"/>
        <v>7.5943207223714557</v>
      </c>
      <c r="AR282" s="68">
        <f t="shared" si="155"/>
        <v>7.51353847598467</v>
      </c>
      <c r="AS282" s="68">
        <f t="shared" si="155"/>
        <v>7.3215816896111914</v>
      </c>
      <c r="AT282" s="68">
        <f t="shared" si="155"/>
        <v>7.0161560401776555</v>
      </c>
      <c r="AU282" s="68">
        <f t="shared" si="154"/>
        <v>6.6544272434361913</v>
      </c>
    </row>
    <row r="283" spans="1:47" s="68" customFormat="1" ht="12.95" customHeight="1" x14ac:dyDescent="0.2">
      <c r="A283" s="51" t="s">
        <v>144</v>
      </c>
      <c r="B283" s="83" t="s">
        <v>198</v>
      </c>
      <c r="C283" s="50">
        <v>49105.419000000002</v>
      </c>
      <c r="D283" s="50">
        <v>5.0000000000000001E-3</v>
      </c>
      <c r="E283" s="68">
        <f t="shared" si="136"/>
        <v>49459.352030363247</v>
      </c>
      <c r="F283" s="68">
        <f t="shared" si="137"/>
        <v>49459.5</v>
      </c>
      <c r="G283" s="69">
        <f t="shared" si="138"/>
        <v>-4.7984600001655053E-2</v>
      </c>
      <c r="I283" s="68">
        <f t="shared" si="134"/>
        <v>-4.7984600001655053E-2</v>
      </c>
      <c r="O283" s="68">
        <f t="shared" ca="1" si="132"/>
        <v>-7.2893407574259911E-2</v>
      </c>
      <c r="Q283" s="82">
        <f t="shared" si="139"/>
        <v>34086.919000000002</v>
      </c>
      <c r="R283" s="68">
        <f t="shared" si="140"/>
        <v>2.3025218373188341E-3</v>
      </c>
      <c r="S283" s="74">
        <v>0.1</v>
      </c>
      <c r="Z283" s="68">
        <f t="shared" si="141"/>
        <v>49459.5</v>
      </c>
      <c r="AA283" s="68">
        <f t="shared" si="142"/>
        <v>-5.6257907553909775E-2</v>
      </c>
      <c r="AB283" s="68">
        <f t="shared" si="143"/>
        <v>-4.7628882330218732E-2</v>
      </c>
      <c r="AC283" s="68">
        <f t="shared" si="144"/>
        <v>-4.7984600001655053E-2</v>
      </c>
      <c r="AD283" s="68">
        <f t="shared" si="145"/>
        <v>8.2733075522547217E-3</v>
      </c>
      <c r="AE283" s="68">
        <f t="shared" si="146"/>
        <v>6.8447617854195022E-6</v>
      </c>
      <c r="AF283" s="68">
        <f t="shared" si="147"/>
        <v>-4.7984600001655053E-2</v>
      </c>
      <c r="AG283" s="74"/>
      <c r="AH283" s="68">
        <f t="shared" si="148"/>
        <v>-3.5571767143631857E-4</v>
      </c>
      <c r="AI283" s="68">
        <f t="shared" si="149"/>
        <v>7.3347735452252705E-3</v>
      </c>
      <c r="AJ283" s="68">
        <f t="shared" si="150"/>
        <v>-0.40129725185926929</v>
      </c>
      <c r="AK283" s="68">
        <f t="shared" si="151"/>
        <v>9.4164784333545637E-2</v>
      </c>
      <c r="AL283" s="68">
        <f t="shared" si="152"/>
        <v>3.0470150971731433</v>
      </c>
      <c r="AM283" s="68">
        <f t="shared" si="153"/>
        <v>21.130900758999324</v>
      </c>
      <c r="AN283" s="68">
        <f t="shared" si="155"/>
        <v>7.6353860414683936</v>
      </c>
      <c r="AO283" s="68">
        <f t="shared" si="155"/>
        <v>7.6342841079728245</v>
      </c>
      <c r="AP283" s="68">
        <f t="shared" si="155"/>
        <v>7.6292695335229954</v>
      </c>
      <c r="AQ283" s="68">
        <f t="shared" si="155"/>
        <v>7.6077147190223018</v>
      </c>
      <c r="AR283" s="68">
        <f t="shared" si="155"/>
        <v>7.53074467811481</v>
      </c>
      <c r="AS283" s="68">
        <f t="shared" si="155"/>
        <v>7.3404601042186233</v>
      </c>
      <c r="AT283" s="68">
        <f t="shared" si="155"/>
        <v>7.0312017551744344</v>
      </c>
      <c r="AU283" s="68">
        <f t="shared" si="154"/>
        <v>6.6622319520610116</v>
      </c>
    </row>
    <row r="284" spans="1:47" s="68" customFormat="1" ht="12.95" customHeight="1" x14ac:dyDescent="0.2">
      <c r="A284" s="51" t="s">
        <v>144</v>
      </c>
      <c r="B284" s="83" t="s">
        <v>198</v>
      </c>
      <c r="C284" s="50">
        <v>49130.391000000003</v>
      </c>
      <c r="D284" s="50">
        <v>5.0000000000000001E-3</v>
      </c>
      <c r="E284" s="68">
        <f t="shared" si="136"/>
        <v>49536.357939946989</v>
      </c>
      <c r="F284" s="68">
        <f t="shared" si="137"/>
        <v>49536.5</v>
      </c>
      <c r="G284" s="69">
        <f t="shared" si="138"/>
        <v>-4.6068199997534975E-2</v>
      </c>
      <c r="I284" s="68">
        <f t="shared" si="134"/>
        <v>-4.6068199997534975E-2</v>
      </c>
      <c r="O284" s="68">
        <f t="shared" ca="1" si="132"/>
        <v>-7.3127423764277805E-2</v>
      </c>
      <c r="Q284" s="82">
        <f t="shared" si="139"/>
        <v>34111.891000000003</v>
      </c>
      <c r="R284" s="68">
        <f t="shared" si="140"/>
        <v>2.1222790510128813E-3</v>
      </c>
      <c r="S284" s="74">
        <v>0.1</v>
      </c>
      <c r="Z284" s="68">
        <f t="shared" si="141"/>
        <v>49536.5</v>
      </c>
      <c r="AA284" s="68">
        <f t="shared" si="142"/>
        <v>-5.6620373607324283E-2</v>
      </c>
      <c r="AB284" s="68">
        <f t="shared" si="143"/>
        <v>-4.552151516728075E-2</v>
      </c>
      <c r="AC284" s="68">
        <f t="shared" si="144"/>
        <v>-4.6068199997534975E-2</v>
      </c>
      <c r="AD284" s="68">
        <f t="shared" si="145"/>
        <v>1.0552173609789307E-2</v>
      </c>
      <c r="AE284" s="68">
        <f t="shared" si="146"/>
        <v>1.1134836789113391E-5</v>
      </c>
      <c r="AF284" s="68">
        <f t="shared" si="147"/>
        <v>-4.6068199997534975E-2</v>
      </c>
      <c r="AG284" s="74"/>
      <c r="AH284" s="68">
        <f t="shared" si="148"/>
        <v>-5.4668483025422374E-4</v>
      </c>
      <c r="AI284" s="68">
        <f t="shared" si="149"/>
        <v>7.2981059087349198E-3</v>
      </c>
      <c r="AJ284" s="68">
        <f t="shared" si="150"/>
        <v>-0.40093981739916046</v>
      </c>
      <c r="AK284" s="68">
        <f t="shared" si="151"/>
        <v>9.3777438057920839E-2</v>
      </c>
      <c r="AL284" s="68">
        <f t="shared" si="152"/>
        <v>3.0474052983270776</v>
      </c>
      <c r="AM284" s="68">
        <f t="shared" si="153"/>
        <v>21.218572628868611</v>
      </c>
      <c r="AN284" s="68">
        <f t="shared" si="155"/>
        <v>7.6394297216546683</v>
      </c>
      <c r="AO284" s="68">
        <f t="shared" si="155"/>
        <v>7.638413380127032</v>
      </c>
      <c r="AP284" s="68">
        <f t="shared" si="155"/>
        <v>7.6336989734738241</v>
      </c>
      <c r="AQ284" s="68">
        <f t="shared" si="155"/>
        <v>7.6130148302264278</v>
      </c>
      <c r="AR284" s="68">
        <f t="shared" si="155"/>
        <v>7.5375885446171109</v>
      </c>
      <c r="AS284" s="68">
        <f t="shared" si="155"/>
        <v>7.3480427019916501</v>
      </c>
      <c r="AT284" s="68">
        <f t="shared" si="155"/>
        <v>7.0372768719141163</v>
      </c>
      <c r="AU284" s="68">
        <f t="shared" si="154"/>
        <v>6.665386611190204</v>
      </c>
    </row>
    <row r="285" spans="1:47" s="68" customFormat="1" ht="12.95" customHeight="1" x14ac:dyDescent="0.2">
      <c r="A285" s="51" t="s">
        <v>144</v>
      </c>
      <c r="B285" s="83"/>
      <c r="C285" s="50">
        <v>49145.46</v>
      </c>
      <c r="D285" s="50">
        <v>5.0000000000000001E-3</v>
      </c>
      <c r="E285" s="68">
        <f t="shared" si="136"/>
        <v>49582.826066309201</v>
      </c>
      <c r="F285" s="68">
        <f t="shared" si="137"/>
        <v>49583</v>
      </c>
      <c r="G285" s="69">
        <f t="shared" si="138"/>
        <v>-5.6404399998427834E-2</v>
      </c>
      <c r="I285" s="68">
        <f t="shared" si="134"/>
        <v>-5.6404399998427834E-2</v>
      </c>
      <c r="O285" s="68">
        <f t="shared" ca="1" si="132"/>
        <v>-7.3268745229678217E-2</v>
      </c>
      <c r="Q285" s="82">
        <f t="shared" si="139"/>
        <v>34126.959999999999</v>
      </c>
      <c r="R285" s="68">
        <f t="shared" si="140"/>
        <v>3.181456339182646E-3</v>
      </c>
      <c r="S285" s="74">
        <v>0.1</v>
      </c>
      <c r="Z285" s="68">
        <f t="shared" si="141"/>
        <v>49583</v>
      </c>
      <c r="AA285" s="68">
        <f t="shared" si="142"/>
        <v>-5.6838805985273667E-2</v>
      </c>
      <c r="AB285" s="68">
        <f t="shared" si="143"/>
        <v>-5.5742910610111683E-2</v>
      </c>
      <c r="AC285" s="68">
        <f t="shared" si="144"/>
        <v>-5.6404399998427834E-2</v>
      </c>
      <c r="AD285" s="68">
        <f t="shared" si="145"/>
        <v>4.3440598684583304E-4</v>
      </c>
      <c r="AE285" s="68">
        <f t="shared" si="146"/>
        <v>1.8870856140750209E-8</v>
      </c>
      <c r="AF285" s="68">
        <f t="shared" si="147"/>
        <v>-5.6404399998427834E-2</v>
      </c>
      <c r="AG285" s="74"/>
      <c r="AH285" s="68">
        <f t="shared" si="148"/>
        <v>-6.6148938831615204E-4</v>
      </c>
      <c r="AI285" s="68">
        <f t="shared" si="149"/>
        <v>7.276221981442399E-3</v>
      </c>
      <c r="AJ285" s="68">
        <f t="shared" si="150"/>
        <v>-0.400725759389432</v>
      </c>
      <c r="AK285" s="68">
        <f t="shared" si="151"/>
        <v>9.3545491487586022E-2</v>
      </c>
      <c r="AL285" s="68">
        <f t="shared" si="152"/>
        <v>3.0476389475364516</v>
      </c>
      <c r="AM285" s="68">
        <f t="shared" si="153"/>
        <v>21.271418137479923</v>
      </c>
      <c r="AN285" s="68">
        <f t="shared" si="155"/>
        <v>7.6418607653463821</v>
      </c>
      <c r="AO285" s="68">
        <f t="shared" si="155"/>
        <v>7.6408933890519046</v>
      </c>
      <c r="AP285" s="68">
        <f t="shared" si="155"/>
        <v>7.6363534653582406</v>
      </c>
      <c r="AQ285" s="68">
        <f t="shared" si="155"/>
        <v>7.6161846416353667</v>
      </c>
      <c r="AR285" s="68">
        <f t="shared" si="155"/>
        <v>7.5416907921436795</v>
      </c>
      <c r="AS285" s="68">
        <f t="shared" si="155"/>
        <v>7.3526083151656767</v>
      </c>
      <c r="AT285" s="68">
        <f t="shared" si="155"/>
        <v>7.0409438207303481</v>
      </c>
      <c r="AU285" s="68">
        <f t="shared" si="154"/>
        <v>6.6672916975474443</v>
      </c>
    </row>
    <row r="286" spans="1:47" s="68" customFormat="1" ht="12.95" customHeight="1" x14ac:dyDescent="0.2">
      <c r="A286" s="51" t="s">
        <v>144</v>
      </c>
      <c r="B286" s="83" t="s">
        <v>198</v>
      </c>
      <c r="C286" s="50">
        <v>49164.444000000003</v>
      </c>
      <c r="D286" s="50">
        <v>5.0000000000000001E-3</v>
      </c>
      <c r="E286" s="68">
        <f t="shared" si="136"/>
        <v>49641.366839476665</v>
      </c>
      <c r="F286" s="68">
        <f t="shared" si="137"/>
        <v>49641.5</v>
      </c>
      <c r="G286" s="69">
        <f t="shared" si="138"/>
        <v>-4.3182199995499104E-2</v>
      </c>
      <c r="I286" s="68">
        <f t="shared" si="134"/>
        <v>-4.3182199995499104E-2</v>
      </c>
      <c r="O286" s="68">
        <f t="shared" ca="1" si="132"/>
        <v>-7.3446536750665814E-2</v>
      </c>
      <c r="Q286" s="82">
        <f t="shared" si="139"/>
        <v>34145.944000000003</v>
      </c>
      <c r="R286" s="68">
        <f t="shared" si="140"/>
        <v>1.8647023964512828E-3</v>
      </c>
      <c r="S286" s="74">
        <v>0.1</v>
      </c>
      <c r="Z286" s="68">
        <f t="shared" si="141"/>
        <v>49641.5</v>
      </c>
      <c r="AA286" s="68">
        <f t="shared" si="142"/>
        <v>-5.7113124741783178E-2</v>
      </c>
      <c r="AB286" s="68">
        <f t="shared" si="143"/>
        <v>-4.2376826837220119E-2</v>
      </c>
      <c r="AC286" s="68">
        <f t="shared" si="144"/>
        <v>-4.3182199995499104E-2</v>
      </c>
      <c r="AD286" s="68">
        <f t="shared" si="145"/>
        <v>1.3930924746284074E-2</v>
      </c>
      <c r="AE286" s="68">
        <f t="shared" si="146"/>
        <v>1.9407066428662998E-5</v>
      </c>
      <c r="AF286" s="68">
        <f t="shared" si="147"/>
        <v>-4.3182199995499104E-2</v>
      </c>
      <c r="AG286" s="74"/>
      <c r="AH286" s="68">
        <f t="shared" si="148"/>
        <v>-8.0537315827898569E-4</v>
      </c>
      <c r="AI286" s="68">
        <f t="shared" si="149"/>
        <v>7.2489625704392768E-3</v>
      </c>
      <c r="AJ286" s="68">
        <f t="shared" si="150"/>
        <v>-0.40045834562230753</v>
      </c>
      <c r="AK286" s="68">
        <f t="shared" si="151"/>
        <v>9.3255756410118518E-2</v>
      </c>
      <c r="AL286" s="68">
        <f t="shared" si="152"/>
        <v>3.0479308022335312</v>
      </c>
      <c r="AM286" s="68">
        <f t="shared" si="153"/>
        <v>21.337798333525853</v>
      </c>
      <c r="AN286" s="68">
        <f t="shared" si="155"/>
        <v>7.6449076944437087</v>
      </c>
      <c r="AO286" s="68">
        <f t="shared" si="155"/>
        <v>7.6439991273580938</v>
      </c>
      <c r="AP286" s="68">
        <f t="shared" si="155"/>
        <v>7.6396716336622941</v>
      </c>
      <c r="AQ286" s="68">
        <f t="shared" si="155"/>
        <v>7.6201399079411516</v>
      </c>
      <c r="AR286" s="68">
        <f t="shared" si="155"/>
        <v>7.5468189213707024</v>
      </c>
      <c r="AS286" s="68">
        <f t="shared" si="155"/>
        <v>7.3583376680401171</v>
      </c>
      <c r="AT286" s="68">
        <f t="shared" si="155"/>
        <v>7.0455551519175525</v>
      </c>
      <c r="AU286" s="68">
        <f t="shared" si="154"/>
        <v>6.6696884190936485</v>
      </c>
    </row>
    <row r="287" spans="1:47" s="68" customFormat="1" ht="12.95" customHeight="1" x14ac:dyDescent="0.2">
      <c r="A287" s="51" t="s">
        <v>144</v>
      </c>
      <c r="B287" s="83" t="s">
        <v>198</v>
      </c>
      <c r="C287" s="50">
        <v>49177.406999999999</v>
      </c>
      <c r="D287" s="50">
        <v>5.0000000000000001E-3</v>
      </c>
      <c r="E287" s="68">
        <f t="shared" si="136"/>
        <v>49681.340714453989</v>
      </c>
      <c r="F287" s="68">
        <f t="shared" si="137"/>
        <v>49681.5</v>
      </c>
      <c r="G287" s="69">
        <f t="shared" si="138"/>
        <v>-5.1654200004122686E-2</v>
      </c>
      <c r="I287" s="68">
        <f t="shared" si="134"/>
        <v>-5.1654200004122686E-2</v>
      </c>
      <c r="O287" s="68">
        <f t="shared" ca="1" si="132"/>
        <v>-7.3568103602623169E-2</v>
      </c>
      <c r="Q287" s="82">
        <f t="shared" si="139"/>
        <v>34158.906999999999</v>
      </c>
      <c r="R287" s="68">
        <f t="shared" si="140"/>
        <v>2.6681563780659081E-3</v>
      </c>
      <c r="S287" s="74">
        <v>0.1</v>
      </c>
      <c r="Z287" s="68">
        <f t="shared" si="141"/>
        <v>49681.5</v>
      </c>
      <c r="AA287" s="68">
        <f t="shared" si="142"/>
        <v>-5.7300387186063742E-2</v>
      </c>
      <c r="AB287" s="68">
        <f t="shared" si="143"/>
        <v>-5.0750792091776922E-2</v>
      </c>
      <c r="AC287" s="68">
        <f t="shared" si="144"/>
        <v>-5.1654200004122686E-2</v>
      </c>
      <c r="AD287" s="68">
        <f t="shared" si="145"/>
        <v>5.6461871819410564E-3</v>
      </c>
      <c r="AE287" s="68">
        <f t="shared" si="146"/>
        <v>3.1879429693515491E-6</v>
      </c>
      <c r="AF287" s="68">
        <f t="shared" si="147"/>
        <v>-5.1654200004122686E-2</v>
      </c>
      <c r="AG287" s="74"/>
      <c r="AH287" s="68">
        <f t="shared" si="148"/>
        <v>-9.0340791234576508E-4</v>
      </c>
      <c r="AI287" s="68">
        <f t="shared" si="149"/>
        <v>7.2304953364110691E-3</v>
      </c>
      <c r="AJ287" s="68">
        <f t="shared" si="150"/>
        <v>-0.40027669023241125</v>
      </c>
      <c r="AK287" s="68">
        <f t="shared" si="151"/>
        <v>9.3058954599247706E-2</v>
      </c>
      <c r="AL287" s="68">
        <f t="shared" si="152"/>
        <v>3.0481290392258504</v>
      </c>
      <c r="AM287" s="68">
        <f t="shared" si="153"/>
        <v>21.383122124280064</v>
      </c>
      <c r="AN287" s="68">
        <f t="shared" si="155"/>
        <v>7.6469837989761098</v>
      </c>
      <c r="AO287" s="68">
        <f t="shared" si="155"/>
        <v>7.6461137123165797</v>
      </c>
      <c r="AP287" s="68">
        <f t="shared" si="155"/>
        <v>7.6419270189532336</v>
      </c>
      <c r="AQ287" s="68">
        <f t="shared" si="155"/>
        <v>7.6228237298232919</v>
      </c>
      <c r="AR287" s="68">
        <f t="shared" si="155"/>
        <v>7.5503043788929594</v>
      </c>
      <c r="AS287" s="68">
        <f t="shared" si="155"/>
        <v>7.3622458560199959</v>
      </c>
      <c r="AT287" s="68">
        <f t="shared" si="155"/>
        <v>7.0487069567913769</v>
      </c>
      <c r="AU287" s="68">
        <f t="shared" si="154"/>
        <v>6.6713272030568653</v>
      </c>
    </row>
    <row r="288" spans="1:47" s="68" customFormat="1" ht="12.95" customHeight="1" x14ac:dyDescent="0.2">
      <c r="A288" s="51" t="s">
        <v>145</v>
      </c>
      <c r="B288" s="83" t="s">
        <v>198</v>
      </c>
      <c r="C288" s="50">
        <v>49321.703999999998</v>
      </c>
      <c r="D288" s="50">
        <v>4.0000000000000001E-3</v>
      </c>
      <c r="E288" s="68">
        <f t="shared" si="136"/>
        <v>50126.307947162808</v>
      </c>
      <c r="F288" s="68">
        <f t="shared" si="137"/>
        <v>50126.5</v>
      </c>
      <c r="G288" s="69">
        <f t="shared" si="138"/>
        <v>-6.2280199999804609E-2</v>
      </c>
      <c r="I288" s="68">
        <f t="shared" si="134"/>
        <v>-6.2280199999804609E-2</v>
      </c>
      <c r="O288" s="68">
        <f t="shared" ca="1" si="132"/>
        <v>-7.4920534830648589E-2</v>
      </c>
      <c r="Q288" s="82">
        <f t="shared" si="139"/>
        <v>34303.203999999998</v>
      </c>
      <c r="R288" s="68">
        <f t="shared" si="140"/>
        <v>3.878823312015662E-3</v>
      </c>
      <c r="S288" s="74">
        <v>0.1</v>
      </c>
      <c r="Z288" s="68">
        <f t="shared" si="141"/>
        <v>50126.5</v>
      </c>
      <c r="AA288" s="68">
        <f t="shared" si="142"/>
        <v>-5.9367689191107915E-2</v>
      </c>
      <c r="AB288" s="68">
        <f t="shared" si="143"/>
        <v>-6.0304414551962469E-2</v>
      </c>
      <c r="AC288" s="68">
        <f t="shared" si="144"/>
        <v>-6.2280199999804609E-2</v>
      </c>
      <c r="AD288" s="68">
        <f t="shared" si="145"/>
        <v>-2.912510808696693E-3</v>
      </c>
      <c r="AE288" s="68">
        <f t="shared" si="146"/>
        <v>8.4827192107750658E-7</v>
      </c>
      <c r="AF288" s="68">
        <f t="shared" si="147"/>
        <v>-6.2280199999804609E-2</v>
      </c>
      <c r="AG288" s="74"/>
      <c r="AH288" s="68">
        <f t="shared" si="148"/>
        <v>-1.97578544784214E-3</v>
      </c>
      <c r="AI288" s="68">
        <f t="shared" si="149"/>
        <v>7.03392241748102E-3</v>
      </c>
      <c r="AJ288" s="68">
        <f t="shared" si="150"/>
        <v>-0.39831771581279424</v>
      </c>
      <c r="AK288" s="68">
        <f t="shared" si="151"/>
        <v>9.0937490571707316E-2</v>
      </c>
      <c r="AL288" s="68">
        <f t="shared" si="152"/>
        <v>3.0502657418557266</v>
      </c>
      <c r="AM288" s="68">
        <f t="shared" si="153"/>
        <v>21.884126682638328</v>
      </c>
      <c r="AN288" s="68">
        <f t="shared" si="155"/>
        <v>7.6697011098835315</v>
      </c>
      <c r="AO288" s="68">
        <f t="shared" si="155"/>
        <v>7.6691757192082868</v>
      </c>
      <c r="AP288" s="68">
        <f t="shared" si="155"/>
        <v>7.6663299426636087</v>
      </c>
      <c r="AQ288" s="68">
        <f t="shared" si="155"/>
        <v>7.6516019558689434</v>
      </c>
      <c r="AR288" s="68">
        <f t="shared" si="155"/>
        <v>7.5879451978256478</v>
      </c>
      <c r="AS288" s="68">
        <f t="shared" si="155"/>
        <v>7.4052083559462432</v>
      </c>
      <c r="AT288" s="68">
        <f t="shared" si="155"/>
        <v>7.0837015075858165</v>
      </c>
      <c r="AU288" s="68">
        <f t="shared" si="154"/>
        <v>6.6895586746476532</v>
      </c>
    </row>
    <row r="289" spans="1:47" s="68" customFormat="1" ht="12.95" customHeight="1" x14ac:dyDescent="0.2">
      <c r="A289" s="51" t="s">
        <v>146</v>
      </c>
      <c r="B289" s="83" t="s">
        <v>198</v>
      </c>
      <c r="C289" s="50">
        <v>49420.616000000002</v>
      </c>
      <c r="D289" s="50"/>
      <c r="E289" s="68">
        <f t="shared" si="136"/>
        <v>50431.321903944285</v>
      </c>
      <c r="F289" s="68">
        <f t="shared" si="137"/>
        <v>50431.5</v>
      </c>
      <c r="G289" s="69">
        <f t="shared" si="138"/>
        <v>-5.7754200002818834E-2</v>
      </c>
      <c r="I289" s="68">
        <f t="shared" si="134"/>
        <v>-5.7754200002818834E-2</v>
      </c>
      <c r="O289" s="68">
        <f t="shared" ca="1" si="132"/>
        <v>-7.5847482076823319E-2</v>
      </c>
      <c r="Q289" s="82">
        <f t="shared" si="139"/>
        <v>34402.116000000002</v>
      </c>
      <c r="R289" s="68">
        <f t="shared" si="140"/>
        <v>3.3355476179655992E-3</v>
      </c>
      <c r="S289" s="74">
        <v>0.1</v>
      </c>
      <c r="Z289" s="68">
        <f t="shared" si="141"/>
        <v>50431.5</v>
      </c>
      <c r="AA289" s="68">
        <f t="shared" si="142"/>
        <v>-6.0768705442440347E-2</v>
      </c>
      <c r="AB289" s="68">
        <f t="shared" si="143"/>
        <v>-5.5061714971312258E-2</v>
      </c>
      <c r="AC289" s="68">
        <f t="shared" si="144"/>
        <v>-5.7754200002818834E-2</v>
      </c>
      <c r="AD289" s="68">
        <f t="shared" si="145"/>
        <v>3.0145054396215135E-3</v>
      </c>
      <c r="AE289" s="68">
        <f t="shared" si="146"/>
        <v>9.0872430455076956E-7</v>
      </c>
      <c r="AF289" s="68">
        <f t="shared" si="147"/>
        <v>-5.7754200002818834E-2</v>
      </c>
      <c r="AG289" s="74"/>
      <c r="AH289" s="68">
        <f t="shared" si="148"/>
        <v>-2.6924850315065783E-3</v>
      </c>
      <c r="AI289" s="68">
        <f t="shared" si="149"/>
        <v>6.9078649264582292E-3</v>
      </c>
      <c r="AJ289" s="68">
        <f t="shared" si="150"/>
        <v>-0.39703606807711533</v>
      </c>
      <c r="AK289" s="68">
        <f t="shared" si="151"/>
        <v>8.9550375075521826E-2</v>
      </c>
      <c r="AL289" s="68">
        <f t="shared" si="152"/>
        <v>3.0516625944371882</v>
      </c>
      <c r="AM289" s="68">
        <f t="shared" si="153"/>
        <v>22.224514634194062</v>
      </c>
      <c r="AN289" s="68">
        <f t="shared" si="155"/>
        <v>7.6848950498010522</v>
      </c>
      <c r="AO289" s="68">
        <f t="shared" si="155"/>
        <v>7.684533215786562</v>
      </c>
      <c r="AP289" s="68">
        <f t="shared" si="155"/>
        <v>7.6823947675925082</v>
      </c>
      <c r="AQ289" s="68">
        <f t="shared" si="155"/>
        <v>7.6702591045107971</v>
      </c>
      <c r="AR289" s="68">
        <f t="shared" si="155"/>
        <v>7.6125628062516002</v>
      </c>
      <c r="AS289" s="68">
        <f t="shared" si="155"/>
        <v>7.4340992199618379</v>
      </c>
      <c r="AT289" s="68">
        <f t="shared" si="155"/>
        <v>7.1076112073150588</v>
      </c>
      <c r="AU289" s="68">
        <f t="shared" si="154"/>
        <v>6.7020544023671818</v>
      </c>
    </row>
    <row r="290" spans="1:47" s="68" customFormat="1" ht="12.95" customHeight="1" x14ac:dyDescent="0.2">
      <c r="A290" s="51" t="s">
        <v>147</v>
      </c>
      <c r="B290" s="83" t="s">
        <v>198</v>
      </c>
      <c r="C290" s="50">
        <v>49488.385000000002</v>
      </c>
      <c r="D290" s="50">
        <v>5.0000000000000001E-3</v>
      </c>
      <c r="E290" s="68">
        <f t="shared" si="136"/>
        <v>50640.300499434452</v>
      </c>
      <c r="F290" s="68">
        <f t="shared" si="137"/>
        <v>50640.5</v>
      </c>
      <c r="G290" s="69">
        <f t="shared" si="138"/>
        <v>-6.4695400003984105E-2</v>
      </c>
      <c r="I290" s="68">
        <f t="shared" si="134"/>
        <v>-6.4695400003984105E-2</v>
      </c>
      <c r="O290" s="68">
        <f t="shared" ca="1" si="132"/>
        <v>-7.6482668878300436E-2</v>
      </c>
      <c r="Q290" s="82">
        <f t="shared" si="139"/>
        <v>34469.885000000002</v>
      </c>
      <c r="R290" s="68">
        <f t="shared" si="140"/>
        <v>4.1854947816755061E-3</v>
      </c>
      <c r="S290" s="74">
        <v>0.1</v>
      </c>
      <c r="Z290" s="68">
        <f t="shared" si="141"/>
        <v>50640.5</v>
      </c>
      <c r="AA290" s="68">
        <f t="shared" si="142"/>
        <v>-6.1721804899905086E-2</v>
      </c>
      <c r="AB290" s="68">
        <f t="shared" si="143"/>
        <v>-6.1519868806094273E-2</v>
      </c>
      <c r="AC290" s="68">
        <f t="shared" si="144"/>
        <v>-6.4695400003984105E-2</v>
      </c>
      <c r="AD290" s="68">
        <f t="shared" si="145"/>
        <v>-2.9735951040790187E-3</v>
      </c>
      <c r="AE290" s="68">
        <f t="shared" si="146"/>
        <v>8.8422678430027107E-7</v>
      </c>
      <c r="AF290" s="68">
        <f t="shared" si="147"/>
        <v>-6.4695400003984105E-2</v>
      </c>
      <c r="AG290" s="74"/>
      <c r="AH290" s="68">
        <f t="shared" si="148"/>
        <v>-3.1755311978898322E-3</v>
      </c>
      <c r="AI290" s="68">
        <f t="shared" si="149"/>
        <v>6.8251858041841196E-3</v>
      </c>
      <c r="AJ290" s="68">
        <f t="shared" si="150"/>
        <v>-0.39618413457123791</v>
      </c>
      <c r="AK290" s="68">
        <f t="shared" si="151"/>
        <v>8.8628702282042351E-2</v>
      </c>
      <c r="AL290" s="68">
        <f t="shared" si="152"/>
        <v>3.052590639610238</v>
      </c>
      <c r="AM290" s="68">
        <f t="shared" si="153"/>
        <v>22.456565979631165</v>
      </c>
      <c r="AN290" s="68">
        <f t="shared" si="155"/>
        <v>7.6951427930595919</v>
      </c>
      <c r="AO290" s="68">
        <f t="shared" si="155"/>
        <v>7.6948666538679724</v>
      </c>
      <c r="AP290" s="68">
        <f t="shared" si="155"/>
        <v>7.6931282240773662</v>
      </c>
      <c r="AQ290" s="68">
        <f t="shared" si="155"/>
        <v>7.6825849524417595</v>
      </c>
      <c r="AR290" s="68">
        <f t="shared" si="155"/>
        <v>7.6288906486289898</v>
      </c>
      <c r="AS290" s="68">
        <f t="shared" si="155"/>
        <v>7.4536312559400848</v>
      </c>
      <c r="AT290" s="68">
        <f t="shared" si="155"/>
        <v>7.1239587750359572</v>
      </c>
      <c r="AU290" s="68">
        <f t="shared" si="154"/>
        <v>6.7106170485749885</v>
      </c>
    </row>
    <row r="291" spans="1:47" s="68" customFormat="1" ht="12.95" customHeight="1" x14ac:dyDescent="0.2">
      <c r="A291" s="51" t="s">
        <v>147</v>
      </c>
      <c r="B291" s="83"/>
      <c r="C291" s="50">
        <v>49488.553</v>
      </c>
      <c r="D291" s="50">
        <v>5.0000000000000001E-3</v>
      </c>
      <c r="E291" s="68">
        <f t="shared" si="136"/>
        <v>50640.818559373984</v>
      </c>
      <c r="F291" s="68">
        <f t="shared" si="137"/>
        <v>50641</v>
      </c>
      <c r="G291" s="69">
        <f t="shared" si="138"/>
        <v>-5.8838800003286451E-2</v>
      </c>
      <c r="I291" s="68">
        <f t="shared" si="134"/>
        <v>-5.8838800003286451E-2</v>
      </c>
      <c r="O291" s="68">
        <f t="shared" ca="1" si="132"/>
        <v>-7.6484188463949887E-2</v>
      </c>
      <c r="Q291" s="82">
        <f t="shared" si="139"/>
        <v>34470.053</v>
      </c>
      <c r="R291" s="68">
        <f t="shared" si="140"/>
        <v>3.4620043858267415E-3</v>
      </c>
      <c r="S291" s="74">
        <v>0.1</v>
      </c>
      <c r="Z291" s="68">
        <f t="shared" si="141"/>
        <v>50641</v>
      </c>
      <c r="AA291" s="68">
        <f t="shared" si="142"/>
        <v>-6.1724078516017772E-2</v>
      </c>
      <c r="AB291" s="68">
        <f t="shared" si="143"/>
        <v>-5.5662120818686441E-2</v>
      </c>
      <c r="AC291" s="68">
        <f t="shared" si="144"/>
        <v>-5.8838800003286451E-2</v>
      </c>
      <c r="AD291" s="68">
        <f t="shared" si="145"/>
        <v>2.8852785127313207E-3</v>
      </c>
      <c r="AE291" s="68">
        <f t="shared" si="146"/>
        <v>8.3248320960290624E-7</v>
      </c>
      <c r="AF291" s="68">
        <f t="shared" si="147"/>
        <v>-5.8838800003286451E-2</v>
      </c>
      <c r="AG291" s="74"/>
      <c r="AH291" s="68">
        <f t="shared" si="148"/>
        <v>-3.1766791846000106E-3</v>
      </c>
      <c r="AI291" s="68">
        <f t="shared" si="149"/>
        <v>6.8249914427453984E-3</v>
      </c>
      <c r="AJ291" s="68">
        <f t="shared" si="150"/>
        <v>-0.39618212100988925</v>
      </c>
      <c r="AK291" s="68">
        <f t="shared" si="151"/>
        <v>8.8626524237327059E-2</v>
      </c>
      <c r="AL291" s="68">
        <f t="shared" si="152"/>
        <v>3.0525928326224561</v>
      </c>
      <c r="AM291" s="68">
        <f t="shared" si="153"/>
        <v>22.457120054911861</v>
      </c>
      <c r="AN291" s="68">
        <f t="shared" ref="AN291:AT300" si="156">$AU291+$AB$7*SIN(AO291)</f>
        <v>7.6951671554079839</v>
      </c>
      <c r="AO291" s="68">
        <f t="shared" si="156"/>
        <v>7.6948911990041671</v>
      </c>
      <c r="AP291" s="68">
        <f t="shared" si="156"/>
        <v>7.6931536509035849</v>
      </c>
      <c r="AQ291" s="68">
        <f t="shared" si="156"/>
        <v>7.6826140140411914</v>
      </c>
      <c r="AR291" s="68">
        <f t="shared" si="156"/>
        <v>7.6289291901802816</v>
      </c>
      <c r="AS291" s="68">
        <f t="shared" si="156"/>
        <v>7.4536777223648318</v>
      </c>
      <c r="AT291" s="68">
        <f t="shared" si="156"/>
        <v>7.1239978479393677</v>
      </c>
      <c r="AU291" s="68">
        <f t="shared" si="154"/>
        <v>6.7106375333745287</v>
      </c>
    </row>
    <row r="292" spans="1:47" s="68" customFormat="1" ht="12.95" customHeight="1" x14ac:dyDescent="0.2">
      <c r="A292" s="51" t="s">
        <v>147</v>
      </c>
      <c r="B292" s="83" t="s">
        <v>198</v>
      </c>
      <c r="C292" s="50">
        <v>49534.447999999997</v>
      </c>
      <c r="D292" s="50">
        <v>6.0000000000000001E-3</v>
      </c>
      <c r="E292" s="68">
        <f t="shared" si="136"/>
        <v>50782.34451726063</v>
      </c>
      <c r="F292" s="68">
        <f t="shared" si="137"/>
        <v>50782.5</v>
      </c>
      <c r="G292" s="69">
        <f t="shared" si="138"/>
        <v>-5.0420999999914784E-2</v>
      </c>
      <c r="I292" s="68">
        <f t="shared" si="134"/>
        <v>-5.0420999999914784E-2</v>
      </c>
      <c r="O292" s="68">
        <f t="shared" ca="1" si="132"/>
        <v>-7.6914231202748984E-2</v>
      </c>
      <c r="Q292" s="82">
        <f t="shared" si="139"/>
        <v>34515.947999999997</v>
      </c>
      <c r="R292" s="68">
        <f t="shared" si="140"/>
        <v>2.5422772409914069E-3</v>
      </c>
      <c r="S292" s="74">
        <v>0.1</v>
      </c>
      <c r="Z292" s="68">
        <f t="shared" si="141"/>
        <v>50782.5</v>
      </c>
      <c r="AA292" s="68">
        <f t="shared" si="142"/>
        <v>-6.2366289238542393E-2</v>
      </c>
      <c r="AB292" s="68">
        <f t="shared" si="143"/>
        <v>-4.6920874213789952E-2</v>
      </c>
      <c r="AC292" s="68">
        <f t="shared" si="144"/>
        <v>-5.0420999999914784E-2</v>
      </c>
      <c r="AD292" s="68">
        <f t="shared" si="145"/>
        <v>1.1945289238627609E-2</v>
      </c>
      <c r="AE292" s="68">
        <f t="shared" si="146"/>
        <v>1.4268993499447254E-5</v>
      </c>
      <c r="AF292" s="68">
        <f t="shared" si="147"/>
        <v>-5.0420999999914784E-2</v>
      </c>
      <c r="AG292" s="74"/>
      <c r="AH292" s="68">
        <f t="shared" si="148"/>
        <v>-3.5001257861248299E-3</v>
      </c>
      <c r="AI292" s="68">
        <f t="shared" si="149"/>
        <v>6.7706250440984217E-3</v>
      </c>
      <c r="AJ292" s="68">
        <f t="shared" si="150"/>
        <v>-0.39561685999703533</v>
      </c>
      <c r="AK292" s="68">
        <f t="shared" si="151"/>
        <v>8.801515293289898E-2</v>
      </c>
      <c r="AL292" s="68">
        <f t="shared" si="152"/>
        <v>3.0532083883372922</v>
      </c>
      <c r="AM292" s="68">
        <f t="shared" si="153"/>
        <v>22.613729510454487</v>
      </c>
      <c r="AN292" s="68">
        <f t="shared" si="156"/>
        <v>7.7020329241288064</v>
      </c>
      <c r="AO292" s="68">
        <f t="shared" si="156"/>
        <v>7.7018048460963202</v>
      </c>
      <c r="AP292" s="68">
        <f t="shared" si="156"/>
        <v>7.7003032824170878</v>
      </c>
      <c r="AQ292" s="68">
        <f t="shared" si="156"/>
        <v>7.6907594427989894</v>
      </c>
      <c r="AR292" s="68">
        <f t="shared" si="156"/>
        <v>7.6397376760253559</v>
      </c>
      <c r="AS292" s="68">
        <f t="shared" si="156"/>
        <v>7.4667773876833543</v>
      </c>
      <c r="AT292" s="68">
        <f t="shared" si="156"/>
        <v>7.1350484796103384</v>
      </c>
      <c r="AU292" s="68">
        <f t="shared" si="154"/>
        <v>6.7164347316444086</v>
      </c>
    </row>
    <row r="293" spans="1:47" s="68" customFormat="1" ht="12.95" customHeight="1" x14ac:dyDescent="0.2">
      <c r="A293" s="51" t="s">
        <v>147</v>
      </c>
      <c r="B293" s="83" t="s">
        <v>198</v>
      </c>
      <c r="C293" s="50">
        <v>49535.421000000002</v>
      </c>
      <c r="D293" s="50">
        <v>5.0000000000000001E-3</v>
      </c>
      <c r="E293" s="68">
        <f t="shared" si="136"/>
        <v>50785.34494774379</v>
      </c>
      <c r="F293" s="68">
        <f t="shared" si="137"/>
        <v>50785.5</v>
      </c>
      <c r="G293" s="69">
        <f t="shared" si="138"/>
        <v>-5.0281399999221321E-2</v>
      </c>
      <c r="I293" s="68">
        <f t="shared" si="134"/>
        <v>-5.0281399999221321E-2</v>
      </c>
      <c r="O293" s="68">
        <f t="shared" ca="1" si="132"/>
        <v>-7.6923348716645801E-2</v>
      </c>
      <c r="Q293" s="82">
        <f t="shared" si="139"/>
        <v>34516.921000000002</v>
      </c>
      <c r="R293" s="68">
        <f t="shared" si="140"/>
        <v>2.5282191858816937E-3</v>
      </c>
      <c r="S293" s="74">
        <v>0.1</v>
      </c>
      <c r="Z293" s="68">
        <f t="shared" si="141"/>
        <v>50785.5</v>
      </c>
      <c r="AA293" s="68">
        <f t="shared" si="142"/>
        <v>-6.237987888486321E-2</v>
      </c>
      <c r="AB293" s="68">
        <f t="shared" si="143"/>
        <v>-4.6774447368949867E-2</v>
      </c>
      <c r="AC293" s="68">
        <f t="shared" si="144"/>
        <v>-5.0281399999221321E-2</v>
      </c>
      <c r="AD293" s="68">
        <f t="shared" si="145"/>
        <v>1.2098478885641889E-2</v>
      </c>
      <c r="AE293" s="68">
        <f t="shared" si="146"/>
        <v>1.463731913463226E-5</v>
      </c>
      <c r="AF293" s="68">
        <f t="shared" si="147"/>
        <v>-5.0281399999221321E-2</v>
      </c>
      <c r="AG293" s="74"/>
      <c r="AH293" s="68">
        <f t="shared" si="148"/>
        <v>-3.5069526302714564E-3</v>
      </c>
      <c r="AI293" s="68">
        <f t="shared" si="149"/>
        <v>6.7694859808440366E-3</v>
      </c>
      <c r="AJ293" s="68">
        <f t="shared" si="150"/>
        <v>-0.39560497326164212</v>
      </c>
      <c r="AK293" s="68">
        <f t="shared" si="151"/>
        <v>8.8002297937813348E-2</v>
      </c>
      <c r="AL293" s="68">
        <f t="shared" si="152"/>
        <v>3.0532213309546155</v>
      </c>
      <c r="AM293" s="68">
        <f t="shared" si="153"/>
        <v>22.617045769822901</v>
      </c>
      <c r="AN293" s="68">
        <f t="shared" si="156"/>
        <v>7.7021778734800233</v>
      </c>
      <c r="AO293" s="68">
        <f t="shared" si="156"/>
        <v>7.7019507309285418</v>
      </c>
      <c r="AP293" s="68">
        <f t="shared" si="156"/>
        <v>7.7004538863452767</v>
      </c>
      <c r="AQ293" s="68">
        <f t="shared" si="156"/>
        <v>7.6909304568460799</v>
      </c>
      <c r="AR293" s="68">
        <f t="shared" si="156"/>
        <v>7.6399647095249943</v>
      </c>
      <c r="AS293" s="68">
        <f t="shared" si="156"/>
        <v>7.4670540307389626</v>
      </c>
      <c r="AT293" s="68">
        <f t="shared" si="156"/>
        <v>7.135282616945565</v>
      </c>
      <c r="AU293" s="68">
        <f t="shared" si="154"/>
        <v>6.7165576404416498</v>
      </c>
    </row>
    <row r="294" spans="1:47" s="68" customFormat="1" ht="12.95" customHeight="1" x14ac:dyDescent="0.2">
      <c r="A294" s="51" t="s">
        <v>147</v>
      </c>
      <c r="B294" s="83" t="s">
        <v>198</v>
      </c>
      <c r="C294" s="50">
        <v>49560.398999999998</v>
      </c>
      <c r="D294" s="50">
        <v>6.0000000000000001E-3</v>
      </c>
      <c r="E294" s="68">
        <f t="shared" si="136"/>
        <v>50862.369359468212</v>
      </c>
      <c r="F294" s="68">
        <f t="shared" si="137"/>
        <v>50862.5</v>
      </c>
      <c r="G294" s="69">
        <f t="shared" si="138"/>
        <v>-4.2365000008430798E-2</v>
      </c>
      <c r="I294" s="68">
        <f t="shared" ref="I294:I315" si="157">G294</f>
        <v>-4.2365000008430798E-2</v>
      </c>
      <c r="O294" s="68">
        <f t="shared" ca="1" si="132"/>
        <v>-7.7157364906663667E-2</v>
      </c>
      <c r="Q294" s="82">
        <f t="shared" si="139"/>
        <v>34541.898999999998</v>
      </c>
      <c r="R294" s="68">
        <f t="shared" si="140"/>
        <v>1.7947932257143416E-3</v>
      </c>
      <c r="S294" s="74">
        <v>0.1</v>
      </c>
      <c r="Z294" s="68">
        <f t="shared" si="141"/>
        <v>50862.5</v>
      </c>
      <c r="AA294" s="68">
        <f t="shared" si="142"/>
        <v>-6.2728313791669335E-2</v>
      </c>
      <c r="AB294" s="68">
        <f t="shared" si="143"/>
        <v>-3.868325574772407E-2</v>
      </c>
      <c r="AC294" s="68">
        <f t="shared" si="144"/>
        <v>-4.2365000008430798E-2</v>
      </c>
      <c r="AD294" s="68">
        <f t="shared" si="145"/>
        <v>2.0363313783238537E-2</v>
      </c>
      <c r="AE294" s="68">
        <f t="shared" si="146"/>
        <v>4.146645482346326E-5</v>
      </c>
      <c r="AF294" s="68">
        <f t="shared" si="147"/>
        <v>-4.2365000008430798E-2</v>
      </c>
      <c r="AG294" s="74"/>
      <c r="AH294" s="68">
        <f t="shared" si="148"/>
        <v>-3.6817442607067299E-3</v>
      </c>
      <c r="AI294" s="68">
        <f t="shared" si="149"/>
        <v>6.7404391750335302E-3</v>
      </c>
      <c r="AJ294" s="68">
        <f t="shared" si="150"/>
        <v>-0.39530124290502017</v>
      </c>
      <c r="AK294" s="68">
        <f t="shared" si="151"/>
        <v>8.7673845877133047E-2</v>
      </c>
      <c r="AL294" s="68">
        <f t="shared" si="152"/>
        <v>3.0535520167826964</v>
      </c>
      <c r="AM294" s="68">
        <f t="shared" si="153"/>
        <v>22.702107192882369</v>
      </c>
      <c r="AN294" s="68">
        <f t="shared" si="156"/>
        <v>7.7058896368371226</v>
      </c>
      <c r="AO294" s="68">
        <f t="shared" si="156"/>
        <v>7.7056854462621942</v>
      </c>
      <c r="AP294" s="68">
        <f t="shared" si="156"/>
        <v>7.7043058560908992</v>
      </c>
      <c r="AQ294" s="68">
        <f t="shared" si="156"/>
        <v>7.6952964512151532</v>
      </c>
      <c r="AR294" s="68">
        <f t="shared" si="156"/>
        <v>7.6457619586547914</v>
      </c>
      <c r="AS294" s="68">
        <f t="shared" si="156"/>
        <v>7.4741390178478397</v>
      </c>
      <c r="AT294" s="68">
        <f t="shared" si="156"/>
        <v>7.1412899724304992</v>
      </c>
      <c r="AU294" s="68">
        <f t="shared" si="154"/>
        <v>6.7197122995708423</v>
      </c>
    </row>
    <row r="295" spans="1:47" s="68" customFormat="1" ht="12.95" customHeight="1" x14ac:dyDescent="0.2">
      <c r="A295" s="51" t="s">
        <v>147</v>
      </c>
      <c r="B295" s="83"/>
      <c r="C295" s="50">
        <v>49592.326000000001</v>
      </c>
      <c r="D295" s="50">
        <v>6.0000000000000001E-3</v>
      </c>
      <c r="E295" s="68">
        <f t="shared" si="136"/>
        <v>50960.822333810684</v>
      </c>
      <c r="F295" s="68">
        <f t="shared" si="137"/>
        <v>50961</v>
      </c>
      <c r="G295" s="69">
        <f t="shared" si="138"/>
        <v>-5.7614799996372312E-2</v>
      </c>
      <c r="I295" s="68">
        <f t="shared" si="157"/>
        <v>-5.7614799996372312E-2</v>
      </c>
      <c r="O295" s="68">
        <f t="shared" ca="1" si="132"/>
        <v>-7.7456723279608619E-2</v>
      </c>
      <c r="Q295" s="82">
        <f t="shared" si="139"/>
        <v>34573.826000000001</v>
      </c>
      <c r="R295" s="68">
        <f t="shared" si="140"/>
        <v>3.3194651786219828E-3</v>
      </c>
      <c r="S295" s="74">
        <v>0.1</v>
      </c>
      <c r="Z295" s="68">
        <f t="shared" si="141"/>
        <v>50961</v>
      </c>
      <c r="AA295" s="68">
        <f t="shared" si="142"/>
        <v>-6.3173023304438053E-2</v>
      </c>
      <c r="AB295" s="68">
        <f t="shared" si="143"/>
        <v>-5.3710655841375347E-2</v>
      </c>
      <c r="AC295" s="68">
        <f t="shared" si="144"/>
        <v>-5.7614799996372312E-2</v>
      </c>
      <c r="AD295" s="68">
        <f t="shared" si="145"/>
        <v>5.5582233080657406E-3</v>
      </c>
      <c r="AE295" s="68">
        <f t="shared" si="146"/>
        <v>3.089384634232527E-6</v>
      </c>
      <c r="AF295" s="68">
        <f t="shared" si="147"/>
        <v>-5.7614799996372312E-2</v>
      </c>
      <c r="AG295" s="74"/>
      <c r="AH295" s="68">
        <f t="shared" si="148"/>
        <v>-3.9041441549969649E-3</v>
      </c>
      <c r="AI295" s="68">
        <f t="shared" si="149"/>
        <v>6.7038043196844255E-3</v>
      </c>
      <c r="AJ295" s="68">
        <f t="shared" si="150"/>
        <v>-0.39491647511472749</v>
      </c>
      <c r="AK295" s="68">
        <f t="shared" si="151"/>
        <v>8.7257813793978845E-2</v>
      </c>
      <c r="AL295" s="68">
        <f t="shared" si="152"/>
        <v>3.0539708644044756</v>
      </c>
      <c r="AM295" s="68">
        <f t="shared" si="153"/>
        <v>22.810767258847168</v>
      </c>
      <c r="AN295" s="68">
        <f t="shared" si="156"/>
        <v>7.7106139435608467</v>
      </c>
      <c r="AO295" s="68">
        <f t="shared" si="156"/>
        <v>7.710436297962735</v>
      </c>
      <c r="AP295" s="68">
        <f t="shared" si="156"/>
        <v>7.7091962147038897</v>
      </c>
      <c r="AQ295" s="68">
        <f t="shared" si="156"/>
        <v>7.700817096412556</v>
      </c>
      <c r="AR295" s="68">
        <f t="shared" si="156"/>
        <v>7.6530943596935046</v>
      </c>
      <c r="AS295" s="68">
        <f t="shared" si="156"/>
        <v>7.4831586164979491</v>
      </c>
      <c r="AT295" s="68">
        <f t="shared" si="156"/>
        <v>7.148968586314556</v>
      </c>
      <c r="AU295" s="68">
        <f t="shared" si="154"/>
        <v>6.7237478050802642</v>
      </c>
    </row>
    <row r="296" spans="1:47" s="68" customFormat="1" ht="12.95" customHeight="1" x14ac:dyDescent="0.2">
      <c r="A296" s="51" t="s">
        <v>148</v>
      </c>
      <c r="B296" s="83" t="s">
        <v>198</v>
      </c>
      <c r="C296" s="50">
        <v>49715.714999999997</v>
      </c>
      <c r="D296" s="50">
        <v>3.0000000000000001E-3</v>
      </c>
      <c r="E296" s="68">
        <f t="shared" si="136"/>
        <v>51341.31577356832</v>
      </c>
      <c r="F296" s="68">
        <f t="shared" si="137"/>
        <v>51341.5</v>
      </c>
      <c r="G296" s="69">
        <f t="shared" si="138"/>
        <v>-5.9742200006439816E-2</v>
      </c>
      <c r="I296" s="68">
        <f t="shared" si="157"/>
        <v>-5.9742200006439816E-2</v>
      </c>
      <c r="O296" s="68">
        <f t="shared" ca="1" si="132"/>
        <v>-7.8613127958852835E-2</v>
      </c>
      <c r="Q296" s="82">
        <f t="shared" si="139"/>
        <v>34697.214999999997</v>
      </c>
      <c r="R296" s="68">
        <f t="shared" si="140"/>
        <v>3.5691304616094575E-3</v>
      </c>
      <c r="S296" s="74">
        <v>0.1</v>
      </c>
      <c r="Z296" s="68">
        <f t="shared" si="141"/>
        <v>51341.5</v>
      </c>
      <c r="AA296" s="68">
        <f t="shared" si="142"/>
        <v>-6.4880557387581764E-2</v>
      </c>
      <c r="AB296" s="68">
        <f t="shared" si="143"/>
        <v>-5.499120535001132E-2</v>
      </c>
      <c r="AC296" s="68">
        <f t="shared" si="144"/>
        <v>-5.9742200006439816E-2</v>
      </c>
      <c r="AD296" s="68">
        <f t="shared" si="145"/>
        <v>5.1383573811419475E-3</v>
      </c>
      <c r="AE296" s="68">
        <f t="shared" si="146"/>
        <v>2.6402716576335933E-6</v>
      </c>
      <c r="AF296" s="68">
        <f t="shared" si="147"/>
        <v>-5.9742200006439816E-2</v>
      </c>
      <c r="AG296" s="74"/>
      <c r="AH296" s="68">
        <f t="shared" si="148"/>
        <v>-4.7509946564284955E-3</v>
      </c>
      <c r="AI296" s="68">
        <f t="shared" si="149"/>
        <v>6.5675335973177651E-3</v>
      </c>
      <c r="AJ296" s="68">
        <f t="shared" si="150"/>
        <v>-0.39346823714192414</v>
      </c>
      <c r="AK296" s="68">
        <f t="shared" si="151"/>
        <v>8.5692433260913872E-2</v>
      </c>
      <c r="AL296" s="68">
        <f t="shared" si="152"/>
        <v>3.0555467013458788</v>
      </c>
      <c r="AM296" s="68">
        <f t="shared" si="153"/>
        <v>23.229051585358309</v>
      </c>
      <c r="AN296" s="68">
        <f t="shared" si="156"/>
        <v>7.728620956511409</v>
      </c>
      <c r="AO296" s="68">
        <f t="shared" si="156"/>
        <v>7.7285208028841907</v>
      </c>
      <c r="AP296" s="68">
        <f t="shared" si="156"/>
        <v>7.7277206463284704</v>
      </c>
      <c r="AQ296" s="68">
        <f t="shared" si="156"/>
        <v>7.7215004722456282</v>
      </c>
      <c r="AR296" s="68">
        <f t="shared" si="156"/>
        <v>7.6805539119793735</v>
      </c>
      <c r="AS296" s="68">
        <f t="shared" si="156"/>
        <v>7.5175367851497077</v>
      </c>
      <c r="AT296" s="68">
        <f t="shared" si="156"/>
        <v>7.178565070140996</v>
      </c>
      <c r="AU296" s="68">
        <f t="shared" si="154"/>
        <v>6.7393367375303646</v>
      </c>
    </row>
    <row r="297" spans="1:47" s="68" customFormat="1" ht="12.95" customHeight="1" x14ac:dyDescent="0.2">
      <c r="A297" s="51" t="s">
        <v>149</v>
      </c>
      <c r="B297" s="83" t="s">
        <v>198</v>
      </c>
      <c r="C297" s="50">
        <v>49810.409</v>
      </c>
      <c r="D297" s="50">
        <v>5.0000000000000001E-3</v>
      </c>
      <c r="E297" s="68">
        <f t="shared" si="136"/>
        <v>51633.322725439328</v>
      </c>
      <c r="F297" s="68">
        <f t="shared" si="137"/>
        <v>51633.5</v>
      </c>
      <c r="G297" s="69">
        <f t="shared" si="138"/>
        <v>-5.7487800004309975E-2</v>
      </c>
      <c r="I297" s="68">
        <f t="shared" si="157"/>
        <v>-5.7487800004309975E-2</v>
      </c>
      <c r="O297" s="68">
        <f t="shared" ca="1" si="132"/>
        <v>-7.9500565978141424E-2</v>
      </c>
      <c r="Q297" s="82">
        <f t="shared" si="139"/>
        <v>34791.909</v>
      </c>
      <c r="R297" s="68">
        <f t="shared" si="140"/>
        <v>3.3048471493355418E-3</v>
      </c>
      <c r="S297" s="74">
        <v>0.1</v>
      </c>
      <c r="Z297" s="68">
        <f t="shared" si="141"/>
        <v>51633.5</v>
      </c>
      <c r="AA297" s="68">
        <f t="shared" si="142"/>
        <v>-6.618026662139781E-2</v>
      </c>
      <c r="AB297" s="68">
        <f t="shared" si="143"/>
        <v>-5.209965653676317E-2</v>
      </c>
      <c r="AC297" s="68">
        <f t="shared" si="144"/>
        <v>-5.7487800004309975E-2</v>
      </c>
      <c r="AD297" s="68">
        <f t="shared" si="145"/>
        <v>8.6924666170878351E-3</v>
      </c>
      <c r="AE297" s="68">
        <f t="shared" si="146"/>
        <v>7.5558975889186437E-6</v>
      </c>
      <c r="AF297" s="68">
        <f t="shared" si="147"/>
        <v>-5.7487800004309975E-2</v>
      </c>
      <c r="AG297" s="74"/>
      <c r="AH297" s="68">
        <f t="shared" si="148"/>
        <v>-5.3881434675468022E-3</v>
      </c>
      <c r="AI297" s="68">
        <f t="shared" si="149"/>
        <v>6.4682540301489455E-3</v>
      </c>
      <c r="AJ297" s="68">
        <f t="shared" si="150"/>
        <v>-0.3923956132454175</v>
      </c>
      <c r="AK297" s="68">
        <f t="shared" si="151"/>
        <v>8.4533591969061558E-2</v>
      </c>
      <c r="AL297" s="68">
        <f t="shared" si="152"/>
        <v>3.0567131452639362</v>
      </c>
      <c r="AM297" s="68">
        <f t="shared" si="153"/>
        <v>23.54866492587194</v>
      </c>
      <c r="AN297" s="68">
        <f t="shared" si="156"/>
        <v>7.7421903013078648</v>
      </c>
      <c r="AO297" s="68">
        <f t="shared" si="156"/>
        <v>7.7421285817793439</v>
      </c>
      <c r="AP297" s="68">
        <f t="shared" si="156"/>
        <v>7.741575404226225</v>
      </c>
      <c r="AQ297" s="68">
        <f t="shared" si="156"/>
        <v>7.7367333820682642</v>
      </c>
      <c r="AR297" s="68">
        <f t="shared" si="156"/>
        <v>7.7007192618416722</v>
      </c>
      <c r="AS297" s="68">
        <f t="shared" si="156"/>
        <v>7.5434138454435846</v>
      </c>
      <c r="AT297" s="68">
        <f t="shared" si="156"/>
        <v>7.201205539076911</v>
      </c>
      <c r="AU297" s="68">
        <f t="shared" si="154"/>
        <v>6.751299860461847</v>
      </c>
    </row>
    <row r="298" spans="1:47" s="68" customFormat="1" ht="12.95" customHeight="1" x14ac:dyDescent="0.2">
      <c r="A298" s="51" t="s">
        <v>149</v>
      </c>
      <c r="B298" s="83" t="s">
        <v>198</v>
      </c>
      <c r="C298" s="50">
        <v>49812.356</v>
      </c>
      <c r="D298" s="50">
        <v>5.0000000000000001E-3</v>
      </c>
      <c r="E298" s="68">
        <f t="shared" si="136"/>
        <v>51639.326670095725</v>
      </c>
      <c r="F298" s="68">
        <f t="shared" si="137"/>
        <v>51639.5</v>
      </c>
      <c r="G298" s="69">
        <f t="shared" si="138"/>
        <v>-5.6208599999081343E-2</v>
      </c>
      <c r="I298" s="68">
        <f t="shared" si="157"/>
        <v>-5.6208599999081343E-2</v>
      </c>
      <c r="O298" s="68">
        <f t="shared" ca="1" si="132"/>
        <v>-7.951880100593503E-2</v>
      </c>
      <c r="Q298" s="82">
        <f t="shared" si="139"/>
        <v>34793.856</v>
      </c>
      <c r="R298" s="68">
        <f t="shared" si="140"/>
        <v>3.1594067138567272E-3</v>
      </c>
      <c r="S298" s="74">
        <v>0.1</v>
      </c>
      <c r="Z298" s="68">
        <f t="shared" si="141"/>
        <v>51639.5</v>
      </c>
      <c r="AA298" s="68">
        <f t="shared" si="142"/>
        <v>-6.6206879384936357E-2</v>
      </c>
      <c r="AB298" s="68">
        <f t="shared" si="143"/>
        <v>-5.0807476799356363E-2</v>
      </c>
      <c r="AC298" s="68">
        <f t="shared" si="144"/>
        <v>-5.6208599999081343E-2</v>
      </c>
      <c r="AD298" s="68">
        <f t="shared" si="145"/>
        <v>9.9982793858550134E-3</v>
      </c>
      <c r="AE298" s="68">
        <f t="shared" si="146"/>
        <v>9.996559067761331E-6</v>
      </c>
      <c r="AF298" s="68">
        <f t="shared" si="147"/>
        <v>-5.6208599999081343E-2</v>
      </c>
      <c r="AG298" s="74"/>
      <c r="AH298" s="68">
        <f t="shared" si="148"/>
        <v>-5.4011231997249769E-3</v>
      </c>
      <c r="AI298" s="68">
        <f t="shared" si="149"/>
        <v>6.4662596021647367E-3</v>
      </c>
      <c r="AJ298" s="68">
        <f t="shared" si="150"/>
        <v>-0.39237390907345482</v>
      </c>
      <c r="AK298" s="68">
        <f t="shared" si="151"/>
        <v>8.4510147983419354E-2</v>
      </c>
      <c r="AL298" s="68">
        <f t="shared" si="152"/>
        <v>3.0567367418547904</v>
      </c>
      <c r="AM298" s="68">
        <f t="shared" si="153"/>
        <v>23.555221167975596</v>
      </c>
      <c r="AN298" s="68">
        <f t="shared" si="156"/>
        <v>7.7424669416766001</v>
      </c>
      <c r="AO298" s="68">
        <f t="shared" si="156"/>
        <v>7.7424058615355911</v>
      </c>
      <c r="AP298" s="68">
        <f t="shared" si="156"/>
        <v>7.7418570525647556</v>
      </c>
      <c r="AQ298" s="68">
        <f t="shared" si="156"/>
        <v>7.7370409664674318</v>
      </c>
      <c r="AR298" s="68">
        <f t="shared" si="156"/>
        <v>7.7011255597594346</v>
      </c>
      <c r="AS298" s="68">
        <f t="shared" si="156"/>
        <v>7.5439409273625957</v>
      </c>
      <c r="AT298" s="68">
        <f t="shared" si="156"/>
        <v>7.2016700842930037</v>
      </c>
      <c r="AU298" s="68">
        <f t="shared" si="154"/>
        <v>6.7515456780563294</v>
      </c>
    </row>
    <row r="299" spans="1:47" s="68" customFormat="1" ht="12.95" customHeight="1" x14ac:dyDescent="0.2">
      <c r="A299" s="51" t="s">
        <v>149</v>
      </c>
      <c r="B299" s="83" t="s">
        <v>198</v>
      </c>
      <c r="C299" s="50">
        <v>49836.358</v>
      </c>
      <c r="D299" s="50">
        <v>5.0000000000000001E-3</v>
      </c>
      <c r="E299" s="68">
        <f t="shared" si="136"/>
        <v>51713.341400266676</v>
      </c>
      <c r="F299" s="68">
        <f t="shared" si="137"/>
        <v>51713.5</v>
      </c>
      <c r="G299" s="69">
        <f t="shared" si="138"/>
        <v>-5.1431799998681527E-2</v>
      </c>
      <c r="I299" s="68">
        <f t="shared" si="157"/>
        <v>-5.1431799998681527E-2</v>
      </c>
      <c r="O299" s="68">
        <f t="shared" ca="1" si="132"/>
        <v>-7.9743699682056107E-2</v>
      </c>
      <c r="Q299" s="82">
        <f t="shared" si="139"/>
        <v>34817.858</v>
      </c>
      <c r="R299" s="68">
        <f t="shared" si="140"/>
        <v>2.645230051104377E-3</v>
      </c>
      <c r="S299" s="74">
        <v>0.1</v>
      </c>
      <c r="Z299" s="68">
        <f t="shared" si="141"/>
        <v>51713.5</v>
      </c>
      <c r="AA299" s="68">
        <f t="shared" si="142"/>
        <v>-6.6534799623403765E-2</v>
      </c>
      <c r="AB299" s="68">
        <f t="shared" si="143"/>
        <v>-4.5870959447551485E-2</v>
      </c>
      <c r="AC299" s="68">
        <f t="shared" si="144"/>
        <v>-5.1431799998681527E-2</v>
      </c>
      <c r="AD299" s="68">
        <f t="shared" si="145"/>
        <v>1.5102999624722238E-2</v>
      </c>
      <c r="AE299" s="68">
        <f t="shared" si="146"/>
        <v>2.2810059766436009E-5</v>
      </c>
      <c r="AF299" s="68">
        <f t="shared" si="147"/>
        <v>-5.1431799998681527E-2</v>
      </c>
      <c r="AG299" s="74"/>
      <c r="AH299" s="68">
        <f t="shared" si="148"/>
        <v>-5.5608405511300418E-3</v>
      </c>
      <c r="AI299" s="68">
        <f t="shared" si="149"/>
        <v>6.4418080190006277E-3</v>
      </c>
      <c r="AJ299" s="68">
        <f t="shared" si="150"/>
        <v>-0.39210730815998257</v>
      </c>
      <c r="AK299" s="68">
        <f t="shared" si="151"/>
        <v>8.422219166312428E-2</v>
      </c>
      <c r="AL299" s="68">
        <f t="shared" si="152"/>
        <v>3.0570265687254925</v>
      </c>
      <c r="AM299" s="68">
        <f t="shared" si="153"/>
        <v>23.636046972434166</v>
      </c>
      <c r="AN299" s="68">
        <f t="shared" si="156"/>
        <v>7.7458717666536261</v>
      </c>
      <c r="AO299" s="68">
        <f t="shared" si="156"/>
        <v>7.7458181386827336</v>
      </c>
      <c r="AP299" s="68">
        <f t="shared" si="156"/>
        <v>7.7453210694585843</v>
      </c>
      <c r="AQ299" s="68">
        <f t="shared" si="156"/>
        <v>7.7408172643955426</v>
      </c>
      <c r="AR299" s="68">
        <f t="shared" si="156"/>
        <v>7.7061102654583182</v>
      </c>
      <c r="AS299" s="68">
        <f t="shared" si="156"/>
        <v>7.5504261795659344</v>
      </c>
      <c r="AT299" s="68">
        <f t="shared" si="156"/>
        <v>7.2073972347971091</v>
      </c>
      <c r="AU299" s="68">
        <f t="shared" si="154"/>
        <v>6.7545774283882807</v>
      </c>
    </row>
    <row r="300" spans="1:47" s="68" customFormat="1" ht="12.95" customHeight="1" x14ac:dyDescent="0.2">
      <c r="A300" s="51" t="s">
        <v>149</v>
      </c>
      <c r="B300" s="83"/>
      <c r="C300" s="50">
        <v>49840.396000000001</v>
      </c>
      <c r="D300" s="50">
        <v>4.0000000000000001E-3</v>
      </c>
      <c r="E300" s="68">
        <f t="shared" si="136"/>
        <v>51725.79334095621</v>
      </c>
      <c r="F300" s="68">
        <f t="shared" si="137"/>
        <v>51726</v>
      </c>
      <c r="G300" s="69">
        <f t="shared" si="138"/>
        <v>-6.7016799999692012E-2</v>
      </c>
      <c r="I300" s="68">
        <f t="shared" si="157"/>
        <v>-6.7016799999692012E-2</v>
      </c>
      <c r="O300" s="68">
        <f t="shared" ca="1" si="132"/>
        <v>-7.978168932329277E-2</v>
      </c>
      <c r="Q300" s="82">
        <f t="shared" si="139"/>
        <v>34821.896000000001</v>
      </c>
      <c r="R300" s="68">
        <f t="shared" si="140"/>
        <v>4.4912514821987192E-3</v>
      </c>
      <c r="S300" s="74">
        <v>0.1</v>
      </c>
      <c r="Z300" s="68">
        <f t="shared" si="141"/>
        <v>51726</v>
      </c>
      <c r="AA300" s="68">
        <f t="shared" si="142"/>
        <v>-6.6590136324348501E-2</v>
      </c>
      <c r="AB300" s="68">
        <f t="shared" si="143"/>
        <v>-6.1429046751853442E-2</v>
      </c>
      <c r="AC300" s="68">
        <f t="shared" si="144"/>
        <v>-6.7016799999692012E-2</v>
      </c>
      <c r="AD300" s="68">
        <f t="shared" si="145"/>
        <v>-4.2666367534351102E-4</v>
      </c>
      <c r="AE300" s="68">
        <f t="shared" si="146"/>
        <v>1.8204189185763298E-8</v>
      </c>
      <c r="AF300" s="68">
        <f t="shared" si="147"/>
        <v>-6.7016799999692012E-2</v>
      </c>
      <c r="AG300" s="74"/>
      <c r="AH300" s="68">
        <f t="shared" si="148"/>
        <v>-5.5877532478385665E-3</v>
      </c>
      <c r="AI300" s="68">
        <f t="shared" si="149"/>
        <v>6.437704218980933E-3</v>
      </c>
      <c r="AJ300" s="68">
        <f t="shared" si="150"/>
        <v>-0.39206247092192736</v>
      </c>
      <c r="AK300" s="68">
        <f t="shared" si="151"/>
        <v>8.4173765648469123E-2</v>
      </c>
      <c r="AL300" s="68">
        <f t="shared" si="152"/>
        <v>3.0570753086131277</v>
      </c>
      <c r="AM300" s="68">
        <f t="shared" si="153"/>
        <v>23.649693782081368</v>
      </c>
      <c r="AN300" s="68">
        <f t="shared" si="156"/>
        <v>7.7464456208004986</v>
      </c>
      <c r="AO300" s="68">
        <f t="shared" si="156"/>
        <v>7.7463931751379693</v>
      </c>
      <c r="AP300" s="68">
        <f t="shared" si="156"/>
        <v>7.7459044636501808</v>
      </c>
      <c r="AQ300" s="68">
        <f t="shared" si="156"/>
        <v>7.741452034530572</v>
      </c>
      <c r="AR300" s="68">
        <f t="shared" si="156"/>
        <v>7.7069474901303767</v>
      </c>
      <c r="AS300" s="68">
        <f t="shared" si="156"/>
        <v>7.5515188411731913</v>
      </c>
      <c r="AT300" s="68">
        <f t="shared" si="156"/>
        <v>7.208364248637734</v>
      </c>
      <c r="AU300" s="68">
        <f t="shared" si="154"/>
        <v>6.7550895483767865</v>
      </c>
    </row>
    <row r="301" spans="1:47" s="68" customFormat="1" ht="12.95" customHeight="1" x14ac:dyDescent="0.2">
      <c r="A301" s="51" t="s">
        <v>92</v>
      </c>
      <c r="B301" s="83"/>
      <c r="C301" s="50">
        <v>49868.618999999999</v>
      </c>
      <c r="D301" s="50"/>
      <c r="E301" s="68">
        <f t="shared" si="136"/>
        <v>51812.82432710797</v>
      </c>
      <c r="F301" s="68">
        <f t="shared" si="137"/>
        <v>51813</v>
      </c>
      <c r="G301" s="69">
        <f t="shared" si="138"/>
        <v>-5.6968400000187103E-2</v>
      </c>
      <c r="I301" s="68">
        <f t="shared" si="157"/>
        <v>-5.6968400000187103E-2</v>
      </c>
      <c r="O301" s="68">
        <f t="shared" ca="1" si="132"/>
        <v>-8.0046097226299989E-2</v>
      </c>
      <c r="Q301" s="82">
        <f t="shared" si="139"/>
        <v>34850.118999999999</v>
      </c>
      <c r="R301" s="68">
        <f t="shared" si="140"/>
        <v>3.2453985985813178E-3</v>
      </c>
      <c r="S301" s="74">
        <v>0.1</v>
      </c>
      <c r="Z301" s="68">
        <f t="shared" si="141"/>
        <v>51813</v>
      </c>
      <c r="AA301" s="68">
        <f t="shared" si="142"/>
        <v>-6.6974841483845457E-2</v>
      </c>
      <c r="AB301" s="68">
        <f t="shared" si="143"/>
        <v>-5.1193863565749939E-2</v>
      </c>
      <c r="AC301" s="68">
        <f t="shared" si="144"/>
        <v>-5.6968400000187103E-2</v>
      </c>
      <c r="AD301" s="68">
        <f t="shared" si="145"/>
        <v>1.0006441483658354E-2</v>
      </c>
      <c r="AE301" s="68">
        <f t="shared" si="146"/>
        <v>1.0012887116587881E-5</v>
      </c>
      <c r="AF301" s="68">
        <f t="shared" si="147"/>
        <v>-5.6968400000187103E-2</v>
      </c>
      <c r="AG301" s="74"/>
      <c r="AH301" s="68">
        <f t="shared" si="148"/>
        <v>-5.7745364344371662E-3</v>
      </c>
      <c r="AI301" s="68">
        <f t="shared" si="149"/>
        <v>6.4093512975355038E-3</v>
      </c>
      <c r="AJ301" s="68">
        <f t="shared" si="150"/>
        <v>-0.3917519598567949</v>
      </c>
      <c r="AK301" s="68">
        <f t="shared" si="151"/>
        <v>8.3838423363684245E-2</v>
      </c>
      <c r="AL301" s="68">
        <f t="shared" si="152"/>
        <v>3.0574128189014349</v>
      </c>
      <c r="AM301" s="68">
        <f t="shared" si="153"/>
        <v>23.744627524266164</v>
      </c>
      <c r="AN301" s="68">
        <f t="shared" ref="AN301:AT310" si="158">$AU301+$AB$7*SIN(AO301)</f>
        <v>7.7504294540021004</v>
      </c>
      <c r="AO301" s="68">
        <f t="shared" si="158"/>
        <v>7.7503846636445441</v>
      </c>
      <c r="AP301" s="68">
        <f t="shared" si="158"/>
        <v>7.749951190570318</v>
      </c>
      <c r="AQ301" s="68">
        <f t="shared" si="158"/>
        <v>7.7458455367347661</v>
      </c>
      <c r="AR301" s="68">
        <f t="shared" si="158"/>
        <v>7.7127365172290743</v>
      </c>
      <c r="AS301" s="68">
        <f t="shared" si="158"/>
        <v>7.5591011439995359</v>
      </c>
      <c r="AT301" s="68">
        <f t="shared" si="158"/>
        <v>7.2150913653650317</v>
      </c>
      <c r="AU301" s="68">
        <f t="shared" si="154"/>
        <v>6.758653903496783</v>
      </c>
    </row>
    <row r="302" spans="1:47" s="68" customFormat="1" ht="12.95" customHeight="1" x14ac:dyDescent="0.2">
      <c r="A302" s="51" t="s">
        <v>92</v>
      </c>
      <c r="B302" s="83"/>
      <c r="C302" s="50">
        <v>49899.749000000003</v>
      </c>
      <c r="D302" s="50"/>
      <c r="E302" s="68">
        <f t="shared" si="136"/>
        <v>51908.819600427778</v>
      </c>
      <c r="F302" s="68">
        <f t="shared" si="137"/>
        <v>51909</v>
      </c>
      <c r="G302" s="69">
        <f t="shared" si="138"/>
        <v>-5.8501200001046527E-2</v>
      </c>
      <c r="I302" s="68">
        <f t="shared" si="157"/>
        <v>-5.8501200001046527E-2</v>
      </c>
      <c r="O302" s="68">
        <f t="shared" ca="1" si="132"/>
        <v>-8.0337857670997603E-2</v>
      </c>
      <c r="Q302" s="82">
        <f t="shared" si="139"/>
        <v>34881.249000000003</v>
      </c>
      <c r="R302" s="68">
        <f t="shared" si="140"/>
        <v>3.422390401562446E-3</v>
      </c>
      <c r="S302" s="74">
        <v>0.1</v>
      </c>
      <c r="Z302" s="68">
        <f t="shared" si="141"/>
        <v>51909</v>
      </c>
      <c r="AA302" s="68">
        <f t="shared" si="142"/>
        <v>-6.7398462974178591E-2</v>
      </c>
      <c r="AB302" s="68">
        <f t="shared" si="143"/>
        <v>-5.2521623220654338E-2</v>
      </c>
      <c r="AC302" s="68">
        <f t="shared" si="144"/>
        <v>-5.8501200001046527E-2</v>
      </c>
      <c r="AD302" s="68">
        <f t="shared" si="145"/>
        <v>8.897262973132064E-3</v>
      </c>
      <c r="AE302" s="68">
        <f t="shared" si="146"/>
        <v>7.9161288413066829E-6</v>
      </c>
      <c r="AF302" s="68">
        <f t="shared" si="147"/>
        <v>-5.8501200001046527E-2</v>
      </c>
      <c r="AG302" s="74"/>
      <c r="AH302" s="68">
        <f t="shared" si="148"/>
        <v>-5.9795767803921896E-3</v>
      </c>
      <c r="AI302" s="68">
        <f t="shared" si="149"/>
        <v>6.3784840376209795E-3</v>
      </c>
      <c r="AJ302" s="68">
        <f t="shared" si="150"/>
        <v>-0.39141244328736252</v>
      </c>
      <c r="AK302" s="68">
        <f t="shared" si="151"/>
        <v>8.3471800254434125E-2</v>
      </c>
      <c r="AL302" s="68">
        <f t="shared" si="152"/>
        <v>3.0577818012492783</v>
      </c>
      <c r="AM302" s="68">
        <f t="shared" si="153"/>
        <v>23.849287977308084</v>
      </c>
      <c r="AN302" s="68">
        <f t="shared" si="158"/>
        <v>7.7548049425615249</v>
      </c>
      <c r="AO302" s="68">
        <f t="shared" si="158"/>
        <v>7.7547675194941448</v>
      </c>
      <c r="AP302" s="68">
        <f t="shared" si="158"/>
        <v>7.7543893327034361</v>
      </c>
      <c r="AQ302" s="68">
        <f t="shared" si="158"/>
        <v>7.7506448682815732</v>
      </c>
      <c r="AR302" s="68">
        <f t="shared" si="158"/>
        <v>7.7190477823062498</v>
      </c>
      <c r="AS302" s="68">
        <f t="shared" si="158"/>
        <v>7.5674218154020476</v>
      </c>
      <c r="AT302" s="68">
        <f t="shared" si="158"/>
        <v>7.2225076594000637</v>
      </c>
      <c r="AU302" s="68">
        <f t="shared" si="154"/>
        <v>6.7625869850085039</v>
      </c>
    </row>
    <row r="303" spans="1:47" s="68" customFormat="1" ht="12.95" customHeight="1" x14ac:dyDescent="0.2">
      <c r="A303" s="51" t="s">
        <v>150</v>
      </c>
      <c r="B303" s="83" t="s">
        <v>198</v>
      </c>
      <c r="C303" s="50">
        <v>49917.421000000002</v>
      </c>
      <c r="D303" s="50">
        <v>4.0000000000000001E-3</v>
      </c>
      <c r="E303" s="68">
        <f t="shared" si="136"/>
        <v>51963.314572162664</v>
      </c>
      <c r="F303" s="68">
        <f t="shared" si="137"/>
        <v>51963.5</v>
      </c>
      <c r="G303" s="69">
        <f t="shared" si="138"/>
        <v>-6.0131799997179769E-2</v>
      </c>
      <c r="I303" s="68">
        <f t="shared" si="157"/>
        <v>-6.0131799997179769E-2</v>
      </c>
      <c r="O303" s="68">
        <f t="shared" ca="1" si="132"/>
        <v>-8.0503492506789481E-2</v>
      </c>
      <c r="Q303" s="82">
        <f t="shared" si="139"/>
        <v>34898.921000000002</v>
      </c>
      <c r="R303" s="68">
        <f t="shared" si="140"/>
        <v>3.6158333709008289E-3</v>
      </c>
      <c r="S303" s="74">
        <v>0.1</v>
      </c>
      <c r="Z303" s="68">
        <f t="shared" si="141"/>
        <v>51963.5</v>
      </c>
      <c r="AA303" s="68">
        <f t="shared" si="142"/>
        <v>-6.7638550049070281E-2</v>
      </c>
      <c r="AB303" s="68">
        <f t="shared" si="143"/>
        <v>-5.4036312612324854E-2</v>
      </c>
      <c r="AC303" s="68">
        <f t="shared" si="144"/>
        <v>-6.0131799997179769E-2</v>
      </c>
      <c r="AD303" s="68">
        <f t="shared" si="145"/>
        <v>7.5067500518905123E-3</v>
      </c>
      <c r="AE303" s="68">
        <f t="shared" si="146"/>
        <v>5.6351296341558212E-6</v>
      </c>
      <c r="AF303" s="68">
        <f t="shared" si="147"/>
        <v>-6.0131799997179769E-2</v>
      </c>
      <c r="AG303" s="74"/>
      <c r="AH303" s="68">
        <f t="shared" si="148"/>
        <v>-6.0954873848549146E-3</v>
      </c>
      <c r="AI303" s="68">
        <f t="shared" si="149"/>
        <v>6.3611523240338919E-3</v>
      </c>
      <c r="AJ303" s="68">
        <f t="shared" si="150"/>
        <v>-0.3912211286913761</v>
      </c>
      <c r="AK303" s="68">
        <f t="shared" si="151"/>
        <v>8.326523170129714E-2</v>
      </c>
      <c r="AL303" s="68">
        <f t="shared" si="152"/>
        <v>3.0579896940409554</v>
      </c>
      <c r="AM303" s="68">
        <f t="shared" si="153"/>
        <v>23.908662634933918</v>
      </c>
      <c r="AN303" s="68">
        <f t="shared" si="158"/>
        <v>7.7572795100357004</v>
      </c>
      <c r="AO303" s="68">
        <f t="shared" si="158"/>
        <v>7.7572458104078716</v>
      </c>
      <c r="AP303" s="68">
        <f t="shared" si="158"/>
        <v>7.7568965202561211</v>
      </c>
      <c r="AQ303" s="68">
        <f t="shared" si="158"/>
        <v>7.7533473498471439</v>
      </c>
      <c r="AR303" s="68">
        <f t="shared" si="158"/>
        <v>7.7225953109610641</v>
      </c>
      <c r="AS303" s="68">
        <f t="shared" si="158"/>
        <v>7.5721239956447963</v>
      </c>
      <c r="AT303" s="68">
        <f t="shared" si="158"/>
        <v>7.226714788792119</v>
      </c>
      <c r="AU303" s="68">
        <f t="shared" si="154"/>
        <v>6.7648198281583864</v>
      </c>
    </row>
    <row r="304" spans="1:47" s="68" customFormat="1" ht="12.95" customHeight="1" x14ac:dyDescent="0.2">
      <c r="A304" s="51" t="s">
        <v>151</v>
      </c>
      <c r="B304" s="83"/>
      <c r="C304" s="50">
        <v>50044.692999999999</v>
      </c>
      <c r="D304" s="50">
        <v>3.0000000000000001E-3</v>
      </c>
      <c r="E304" s="68">
        <f t="shared" si="136"/>
        <v>52355.781980641819</v>
      </c>
      <c r="F304" s="68">
        <f t="shared" si="137"/>
        <v>52356</v>
      </c>
      <c r="G304" s="69">
        <f t="shared" si="138"/>
        <v>-7.0700800002668984E-2</v>
      </c>
      <c r="I304" s="68">
        <f t="shared" si="157"/>
        <v>-7.0700800002668984E-2</v>
      </c>
      <c r="O304" s="68">
        <f t="shared" ca="1" si="132"/>
        <v>-8.169636724162091E-2</v>
      </c>
      <c r="Q304" s="82">
        <f t="shared" si="139"/>
        <v>35026.192999999999</v>
      </c>
      <c r="R304" s="68">
        <f t="shared" si="140"/>
        <v>4.9986031210173983E-3</v>
      </c>
      <c r="S304" s="74">
        <v>0.1</v>
      </c>
      <c r="Z304" s="68">
        <f t="shared" si="141"/>
        <v>52356</v>
      </c>
      <c r="AA304" s="68">
        <f t="shared" si="142"/>
        <v>-6.9359149596403491E-2</v>
      </c>
      <c r="AB304" s="68">
        <f t="shared" si="143"/>
        <v>-6.3780853909062879E-2</v>
      </c>
      <c r="AC304" s="68">
        <f t="shared" si="144"/>
        <v>-7.0700800002668984E-2</v>
      </c>
      <c r="AD304" s="68">
        <f t="shared" si="145"/>
        <v>-1.3416504062654933E-3</v>
      </c>
      <c r="AE304" s="68">
        <f t="shared" si="146"/>
        <v>1.8000258126323634E-7</v>
      </c>
      <c r="AF304" s="68">
        <f t="shared" si="147"/>
        <v>-7.0700800002668984E-2</v>
      </c>
      <c r="AG304" s="74"/>
      <c r="AH304" s="68">
        <f t="shared" si="148"/>
        <v>-6.9199460936060992E-3</v>
      </c>
      <c r="AI304" s="68">
        <f t="shared" si="149"/>
        <v>6.2402694664390745E-3</v>
      </c>
      <c r="AJ304" s="68">
        <f t="shared" si="150"/>
        <v>-0.38987286163112089</v>
      </c>
      <c r="AK304" s="68">
        <f t="shared" si="151"/>
        <v>8.180987954371291E-2</v>
      </c>
      <c r="AL304" s="68">
        <f t="shared" si="152"/>
        <v>3.0594542738322441</v>
      </c>
      <c r="AM304" s="68">
        <f t="shared" si="153"/>
        <v>24.335462023993639</v>
      </c>
      <c r="AN304" s="68">
        <f t="shared" si="158"/>
        <v>7.7749047664384188</v>
      </c>
      <c r="AO304" s="68">
        <f t="shared" si="158"/>
        <v>7.7748899866813437</v>
      </c>
      <c r="AP304" s="68">
        <f t="shared" si="158"/>
        <v>7.7747026044524841</v>
      </c>
      <c r="AQ304" s="68">
        <f t="shared" si="158"/>
        <v>7.7723641318155225</v>
      </c>
      <c r="AR304" s="68">
        <f t="shared" si="158"/>
        <v>7.7474034260512648</v>
      </c>
      <c r="AS304" s="68">
        <f t="shared" si="158"/>
        <v>7.6055252091273182</v>
      </c>
      <c r="AT304" s="68">
        <f t="shared" si="158"/>
        <v>7.2569452288679948</v>
      </c>
      <c r="AU304" s="68">
        <f t="shared" si="154"/>
        <v>6.7809003957974516</v>
      </c>
    </row>
    <row r="305" spans="1:47" s="68" customFormat="1" ht="12.95" customHeight="1" x14ac:dyDescent="0.2">
      <c r="A305" s="51" t="s">
        <v>151</v>
      </c>
      <c r="B305" s="83" t="s">
        <v>198</v>
      </c>
      <c r="C305" s="50">
        <v>50167.442000000003</v>
      </c>
      <c r="D305" s="50">
        <v>6.0000000000000001E-3</v>
      </c>
      <c r="E305" s="68">
        <f t="shared" si="136"/>
        <v>52734.301858725055</v>
      </c>
      <c r="F305" s="68">
        <f t="shared" si="137"/>
        <v>52734.5</v>
      </c>
      <c r="G305" s="69">
        <f t="shared" si="138"/>
        <v>-6.425459999445593E-2</v>
      </c>
      <c r="I305" s="68">
        <f t="shared" si="157"/>
        <v>-6.425459999445593E-2</v>
      </c>
      <c r="O305" s="68">
        <f t="shared" ca="1" si="132"/>
        <v>-8.2846693578267239E-2</v>
      </c>
      <c r="Q305" s="82">
        <f t="shared" si="139"/>
        <v>35148.942000000003</v>
      </c>
      <c r="R305" s="68">
        <f t="shared" si="140"/>
        <v>4.1286536204475357E-3</v>
      </c>
      <c r="S305" s="74">
        <v>0.1</v>
      </c>
      <c r="Z305" s="68">
        <f t="shared" si="141"/>
        <v>52734.5</v>
      </c>
      <c r="AA305" s="68">
        <f t="shared" si="142"/>
        <v>-7.1004821427929327E-2</v>
      </c>
      <c r="AB305" s="68">
        <f t="shared" si="143"/>
        <v>-5.6556223138101588E-2</v>
      </c>
      <c r="AC305" s="68">
        <f t="shared" si="144"/>
        <v>-6.425459999445593E-2</v>
      </c>
      <c r="AD305" s="68">
        <f t="shared" si="145"/>
        <v>6.7502214334733968E-3</v>
      </c>
      <c r="AE305" s="68">
        <f t="shared" si="146"/>
        <v>4.5565489400923643E-6</v>
      </c>
      <c r="AF305" s="68">
        <f t="shared" si="147"/>
        <v>-6.425459999445593E-2</v>
      </c>
      <c r="AG305" s="74"/>
      <c r="AH305" s="68">
        <f t="shared" si="148"/>
        <v>-7.6983768563543423E-3</v>
      </c>
      <c r="AI305" s="68">
        <f t="shared" si="149"/>
        <v>6.1298554742833522E-3</v>
      </c>
      <c r="AJ305" s="68">
        <f t="shared" si="150"/>
        <v>-0.38861929986104637</v>
      </c>
      <c r="AK305" s="68">
        <f t="shared" si="151"/>
        <v>8.0457406380790686E-2</v>
      </c>
      <c r="AL305" s="68">
        <f t="shared" si="152"/>
        <v>3.0608151639769927</v>
      </c>
      <c r="AM305" s="68">
        <f t="shared" si="153"/>
        <v>24.745908678595288</v>
      </c>
      <c r="AN305" s="68">
        <f t="shared" si="158"/>
        <v>7.7915882860434111</v>
      </c>
      <c r="AO305" s="68">
        <f t="shared" si="158"/>
        <v>7.7915825468122257</v>
      </c>
      <c r="AP305" s="68">
        <f t="shared" si="158"/>
        <v>7.7914903132799092</v>
      </c>
      <c r="AQ305" s="68">
        <f t="shared" si="158"/>
        <v>7.7900262739871335</v>
      </c>
      <c r="AR305" s="68">
        <f t="shared" si="158"/>
        <v>7.7701392676228842</v>
      </c>
      <c r="AS305" s="68">
        <f t="shared" si="158"/>
        <v>7.6369589920994763</v>
      </c>
      <c r="AT305" s="68">
        <f t="shared" si="158"/>
        <v>7.2859808391153313</v>
      </c>
      <c r="AU305" s="68">
        <f t="shared" si="154"/>
        <v>6.7964073890493912</v>
      </c>
    </row>
    <row r="306" spans="1:47" s="68" customFormat="1" ht="12.95" customHeight="1" x14ac:dyDescent="0.2">
      <c r="A306" s="51" t="s">
        <v>152</v>
      </c>
      <c r="B306" s="83"/>
      <c r="C306" s="50">
        <v>50188.364999999998</v>
      </c>
      <c r="D306" s="50">
        <v>5.0000000000000001E-3</v>
      </c>
      <c r="E306" s="68">
        <f t="shared" si="136"/>
        <v>52798.821907027967</v>
      </c>
      <c r="F306" s="68">
        <f t="shared" si="137"/>
        <v>52799</v>
      </c>
      <c r="G306" s="69">
        <f t="shared" si="138"/>
        <v>-5.7753200002480298E-2</v>
      </c>
      <c r="I306" s="68">
        <f t="shared" si="157"/>
        <v>-5.7753200002480298E-2</v>
      </c>
      <c r="O306" s="68">
        <f t="shared" ca="1" si="132"/>
        <v>-8.3042720127048469E-2</v>
      </c>
      <c r="Q306" s="82">
        <f t="shared" si="139"/>
        <v>35169.864999999998</v>
      </c>
      <c r="R306" s="68">
        <f t="shared" si="140"/>
        <v>3.3354321105264905E-3</v>
      </c>
      <c r="S306" s="74">
        <v>0.1</v>
      </c>
      <c r="Z306" s="68">
        <f t="shared" si="141"/>
        <v>52799</v>
      </c>
      <c r="AA306" s="68">
        <f t="shared" si="142"/>
        <v>-7.1283981355326431E-2</v>
      </c>
      <c r="AB306" s="68">
        <f t="shared" si="143"/>
        <v>-4.9923749400677266E-2</v>
      </c>
      <c r="AC306" s="68">
        <f t="shared" si="144"/>
        <v>-5.7753200002480298E-2</v>
      </c>
      <c r="AD306" s="68">
        <f t="shared" si="145"/>
        <v>1.3530781352846133E-2</v>
      </c>
      <c r="AE306" s="68">
        <f t="shared" si="146"/>
        <v>1.8308204401852864E-5</v>
      </c>
      <c r="AF306" s="68">
        <f t="shared" si="147"/>
        <v>-5.7753200002480298E-2</v>
      </c>
      <c r="AG306" s="74"/>
      <c r="AH306" s="68">
        <f t="shared" si="148"/>
        <v>-7.829450601803031E-3</v>
      </c>
      <c r="AI306" s="68">
        <f t="shared" si="149"/>
        <v>6.1116066231234889E-3</v>
      </c>
      <c r="AJ306" s="68">
        <f t="shared" si="150"/>
        <v>-0.38841001035973133</v>
      </c>
      <c r="AK306" s="68">
        <f t="shared" si="151"/>
        <v>8.0231664147166537E-2</v>
      </c>
      <c r="AL306" s="68">
        <f t="shared" si="152"/>
        <v>3.0610422964262809</v>
      </c>
      <c r="AM306" s="68">
        <f t="shared" si="153"/>
        <v>24.815761966681659</v>
      </c>
      <c r="AN306" s="68">
        <f t="shared" si="158"/>
        <v>7.7944018896089906</v>
      </c>
      <c r="AO306" s="68">
        <f t="shared" si="158"/>
        <v>7.7943971005339394</v>
      </c>
      <c r="AP306" s="68">
        <f t="shared" si="158"/>
        <v>7.7943165007738227</v>
      </c>
      <c r="AQ306" s="68">
        <f t="shared" si="158"/>
        <v>7.7929759691979079</v>
      </c>
      <c r="AR306" s="68">
        <f t="shared" si="158"/>
        <v>7.7739018851684625</v>
      </c>
      <c r="AS306" s="68">
        <f t="shared" si="158"/>
        <v>7.6422391042660021</v>
      </c>
      <c r="AT306" s="68">
        <f t="shared" si="158"/>
        <v>7.2909171326130719</v>
      </c>
      <c r="AU306" s="68">
        <f t="shared" si="154"/>
        <v>6.7990499281900778</v>
      </c>
    </row>
    <row r="307" spans="1:47" s="68" customFormat="1" ht="12.95" customHeight="1" x14ac:dyDescent="0.2">
      <c r="A307" s="51" t="s">
        <v>92</v>
      </c>
      <c r="B307" s="83"/>
      <c r="C307" s="50">
        <v>50191.603999999999</v>
      </c>
      <c r="D307" s="50"/>
      <c r="E307" s="68">
        <f t="shared" si="136"/>
        <v>52808.809979314603</v>
      </c>
      <c r="F307" s="68">
        <f t="shared" si="137"/>
        <v>52809</v>
      </c>
      <c r="G307" s="69">
        <f t="shared" si="138"/>
        <v>-6.1621200002264231E-2</v>
      </c>
      <c r="I307" s="68">
        <f t="shared" si="157"/>
        <v>-6.1621200002264231E-2</v>
      </c>
      <c r="O307" s="68">
        <f t="shared" ca="1" si="132"/>
        <v>-8.3073111840037794E-2</v>
      </c>
      <c r="Q307" s="82">
        <f t="shared" si="139"/>
        <v>35173.103999999999</v>
      </c>
      <c r="R307" s="68">
        <f t="shared" si="140"/>
        <v>3.7971722897190492E-3</v>
      </c>
      <c r="S307" s="74">
        <v>0.1</v>
      </c>
      <c r="Z307" s="68">
        <f t="shared" si="141"/>
        <v>52809</v>
      </c>
      <c r="AA307" s="68">
        <f t="shared" si="142"/>
        <v>-7.1327229292373451E-2</v>
      </c>
      <c r="AB307" s="68">
        <f t="shared" si="143"/>
        <v>-5.3771468384765445E-2</v>
      </c>
      <c r="AC307" s="68">
        <f t="shared" si="144"/>
        <v>-6.1621200002264231E-2</v>
      </c>
      <c r="AD307" s="68">
        <f t="shared" si="145"/>
        <v>9.7060292901092193E-3</v>
      </c>
      <c r="AE307" s="68">
        <f t="shared" si="146"/>
        <v>9.4207004580458084E-6</v>
      </c>
      <c r="AF307" s="68">
        <f t="shared" si="147"/>
        <v>-6.1621200002264231E-2</v>
      </c>
      <c r="AG307" s="74"/>
      <c r="AH307" s="68">
        <f t="shared" si="148"/>
        <v>-7.8497316174987904E-3</v>
      </c>
      <c r="AI307" s="68">
        <f t="shared" si="149"/>
        <v>6.1087916433721912E-3</v>
      </c>
      <c r="AJ307" s="68">
        <f t="shared" si="150"/>
        <v>-0.38837767213691671</v>
      </c>
      <c r="AK307" s="68">
        <f t="shared" si="151"/>
        <v>8.0196785300252107E-2</v>
      </c>
      <c r="AL307" s="68">
        <f t="shared" si="152"/>
        <v>3.0610773897000829</v>
      </c>
      <c r="AM307" s="68">
        <f t="shared" si="153"/>
        <v>24.826589833898627</v>
      </c>
      <c r="AN307" s="68">
        <f t="shared" si="158"/>
        <v>7.7948373562873785</v>
      </c>
      <c r="AO307" s="68">
        <f t="shared" si="158"/>
        <v>7.7948327025933448</v>
      </c>
      <c r="AP307" s="68">
        <f t="shared" si="158"/>
        <v>7.7947538044289262</v>
      </c>
      <c r="AQ307" s="68">
        <f t="shared" si="158"/>
        <v>7.7934318007593664</v>
      </c>
      <c r="AR307" s="68">
        <f t="shared" si="158"/>
        <v>7.7744823862117567</v>
      </c>
      <c r="AS307" s="68">
        <f t="shared" si="158"/>
        <v>7.6430557250093711</v>
      </c>
      <c r="AT307" s="68">
        <f t="shared" si="158"/>
        <v>7.2916821423010765</v>
      </c>
      <c r="AU307" s="68">
        <f t="shared" si="154"/>
        <v>6.7994596241808827</v>
      </c>
    </row>
    <row r="308" spans="1:47" s="68" customFormat="1" ht="12.95" customHeight="1" x14ac:dyDescent="0.2">
      <c r="A308" s="51" t="s">
        <v>152</v>
      </c>
      <c r="B308" s="83" t="s">
        <v>198</v>
      </c>
      <c r="C308" s="50">
        <v>50193.392999999996</v>
      </c>
      <c r="D308" s="50">
        <v>5.0000000000000001E-3</v>
      </c>
      <c r="E308" s="68">
        <f t="shared" si="136"/>
        <v>52814.326700932615</v>
      </c>
      <c r="F308" s="68">
        <f t="shared" si="137"/>
        <v>52814.5</v>
      </c>
      <c r="G308" s="69">
        <f t="shared" si="138"/>
        <v>-5.6198600010247901E-2</v>
      </c>
      <c r="I308" s="68">
        <f t="shared" si="157"/>
        <v>-5.6198600010247901E-2</v>
      </c>
      <c r="O308" s="68">
        <f t="shared" ca="1" si="132"/>
        <v>-8.3089827282181922E-2</v>
      </c>
      <c r="Q308" s="82">
        <f t="shared" si="139"/>
        <v>35174.892999999996</v>
      </c>
      <c r="R308" s="68">
        <f t="shared" si="140"/>
        <v>3.1582826431118356E-3</v>
      </c>
      <c r="S308" s="74">
        <v>0.1</v>
      </c>
      <c r="Z308" s="68">
        <f t="shared" si="141"/>
        <v>52814.5</v>
      </c>
      <c r="AA308" s="68">
        <f t="shared" si="142"/>
        <v>-7.1351011931972685E-2</v>
      </c>
      <c r="AB308" s="68">
        <f t="shared" si="143"/>
        <v>-4.8337718455118188E-2</v>
      </c>
      <c r="AC308" s="68">
        <f t="shared" si="144"/>
        <v>-5.6198600010247901E-2</v>
      </c>
      <c r="AD308" s="68">
        <f t="shared" si="145"/>
        <v>1.5152411921724784E-2</v>
      </c>
      <c r="AE308" s="68">
        <f t="shared" si="146"/>
        <v>2.2959558704562739E-5</v>
      </c>
      <c r="AF308" s="68">
        <f t="shared" si="147"/>
        <v>-5.6198600010247901E-2</v>
      </c>
      <c r="AG308" s="74"/>
      <c r="AH308" s="68">
        <f t="shared" si="148"/>
        <v>-7.8608815551297131E-3</v>
      </c>
      <c r="AI308" s="68">
        <f t="shared" si="149"/>
        <v>6.1072450314875182E-3</v>
      </c>
      <c r="AJ308" s="68">
        <f t="shared" si="150"/>
        <v>-0.38835989861340842</v>
      </c>
      <c r="AK308" s="68">
        <f t="shared" si="151"/>
        <v>8.0177615593087601E-2</v>
      </c>
      <c r="AL308" s="68">
        <f t="shared" si="152"/>
        <v>3.0610966772157462</v>
      </c>
      <c r="AM308" s="68">
        <f t="shared" si="153"/>
        <v>24.832544925794938</v>
      </c>
      <c r="AN308" s="68">
        <f t="shared" si="158"/>
        <v>7.7950767773517882</v>
      </c>
      <c r="AO308" s="68">
        <f t="shared" si="158"/>
        <v>7.7950721968132095</v>
      </c>
      <c r="AP308" s="68">
        <f t="shared" si="158"/>
        <v>7.7949942231704208</v>
      </c>
      <c r="AQ308" s="68">
        <f t="shared" si="158"/>
        <v>7.7936823397234232</v>
      </c>
      <c r="AR308" s="68">
        <f t="shared" si="158"/>
        <v>7.7748013369053739</v>
      </c>
      <c r="AS308" s="68">
        <f t="shared" si="158"/>
        <v>7.6435046372846092</v>
      </c>
      <c r="AT308" s="68">
        <f t="shared" si="158"/>
        <v>7.2921028624165398</v>
      </c>
      <c r="AU308" s="68">
        <f t="shared" si="154"/>
        <v>6.7996849569758249</v>
      </c>
    </row>
    <row r="309" spans="1:47" s="68" customFormat="1" ht="12.95" customHeight="1" x14ac:dyDescent="0.2">
      <c r="A309" s="51" t="s">
        <v>152</v>
      </c>
      <c r="B309" s="83" t="s">
        <v>198</v>
      </c>
      <c r="C309" s="50">
        <v>50194.351999999999</v>
      </c>
      <c r="D309" s="50">
        <v>5.0000000000000001E-4</v>
      </c>
      <c r="E309" s="68">
        <f t="shared" si="136"/>
        <v>52817.283959754139</v>
      </c>
      <c r="F309" s="68">
        <f t="shared" si="137"/>
        <v>52817.5</v>
      </c>
      <c r="G309" s="69">
        <f t="shared" si="138"/>
        <v>-7.0059000005130656E-2</v>
      </c>
      <c r="I309" s="68">
        <f t="shared" si="157"/>
        <v>-7.0059000005130656E-2</v>
      </c>
      <c r="O309" s="68">
        <f t="shared" ca="1" si="132"/>
        <v>-8.3098944796078739E-2</v>
      </c>
      <c r="Q309" s="82">
        <f t="shared" si="139"/>
        <v>35175.851999999999</v>
      </c>
      <c r="R309" s="68">
        <f t="shared" si="140"/>
        <v>4.9082634817188969E-3</v>
      </c>
      <c r="S309" s="74">
        <v>0.1</v>
      </c>
      <c r="Z309" s="68">
        <f t="shared" si="141"/>
        <v>52817.5</v>
      </c>
      <c r="AA309" s="68">
        <f t="shared" si="142"/>
        <v>-7.1363983167273867E-2</v>
      </c>
      <c r="AB309" s="68">
        <f t="shared" si="143"/>
        <v>-6.2192038047189695E-2</v>
      </c>
      <c r="AC309" s="68">
        <f t="shared" si="144"/>
        <v>-7.0059000005130656E-2</v>
      </c>
      <c r="AD309" s="68">
        <f t="shared" si="145"/>
        <v>1.3049831621432112E-3</v>
      </c>
      <c r="AE309" s="68">
        <f t="shared" si="146"/>
        <v>1.7029810534772946E-7</v>
      </c>
      <c r="AF309" s="68">
        <f t="shared" si="147"/>
        <v>-7.0059000005130656E-2</v>
      </c>
      <c r="AG309" s="74"/>
      <c r="AH309" s="68">
        <f t="shared" si="148"/>
        <v>-7.8669619579409631E-3</v>
      </c>
      <c r="AI309" s="68">
        <f t="shared" si="149"/>
        <v>6.1064019110275147E-3</v>
      </c>
      <c r="AJ309" s="68">
        <f t="shared" si="150"/>
        <v>-0.38835020769874568</v>
      </c>
      <c r="AK309" s="68">
        <f t="shared" si="151"/>
        <v>8.0167163470143049E-2</v>
      </c>
      <c r="AL309" s="68">
        <f t="shared" si="152"/>
        <v>3.0611071935601495</v>
      </c>
      <c r="AM309" s="68">
        <f t="shared" si="153"/>
        <v>24.835793087782701</v>
      </c>
      <c r="AN309" s="68">
        <f t="shared" si="158"/>
        <v>7.7952073450743473</v>
      </c>
      <c r="AO309" s="68">
        <f t="shared" si="158"/>
        <v>7.7952028040527788</v>
      </c>
      <c r="AP309" s="68">
        <f t="shared" si="158"/>
        <v>7.7951253313199649</v>
      </c>
      <c r="AQ309" s="68">
        <f t="shared" si="158"/>
        <v>7.7938189470794432</v>
      </c>
      <c r="AR309" s="68">
        <f t="shared" si="158"/>
        <v>7.7749752129229446</v>
      </c>
      <c r="AS309" s="68">
        <f t="shared" si="158"/>
        <v>7.6437494299785262</v>
      </c>
      <c r="AT309" s="68">
        <f t="shared" si="158"/>
        <v>7.2923323355782923</v>
      </c>
      <c r="AU309" s="68">
        <f t="shared" si="154"/>
        <v>6.7998078657730661</v>
      </c>
    </row>
    <row r="310" spans="1:47" s="68" customFormat="1" ht="12.95" customHeight="1" x14ac:dyDescent="0.2">
      <c r="A310" s="51" t="s">
        <v>152</v>
      </c>
      <c r="B310" s="83" t="s">
        <v>198</v>
      </c>
      <c r="C310" s="50">
        <v>50240.39</v>
      </c>
      <c r="D310" s="50">
        <v>3.0000000000000001E-3</v>
      </c>
      <c r="E310" s="68">
        <f t="shared" si="136"/>
        <v>52959.250885327427</v>
      </c>
      <c r="F310" s="68">
        <f t="shared" si="137"/>
        <v>52959.5</v>
      </c>
      <c r="G310" s="69">
        <f t="shared" si="138"/>
        <v>-8.0784600002516527E-2</v>
      </c>
      <c r="I310" s="68">
        <f t="shared" si="157"/>
        <v>-8.0784600002516527E-2</v>
      </c>
      <c r="O310" s="68">
        <f t="shared" ca="1" si="132"/>
        <v>-8.3530507120527286E-2</v>
      </c>
      <c r="Q310" s="82">
        <f t="shared" si="139"/>
        <v>35221.89</v>
      </c>
      <c r="R310" s="68">
        <f t="shared" si="140"/>
        <v>6.5261515975665934E-3</v>
      </c>
      <c r="S310" s="74">
        <v>0.1</v>
      </c>
      <c r="Z310" s="68">
        <f t="shared" si="141"/>
        <v>52959.5</v>
      </c>
      <c r="AA310" s="68">
        <f t="shared" si="142"/>
        <v>-7.1977061567711886E-2</v>
      </c>
      <c r="AB310" s="68">
        <f t="shared" si="143"/>
        <v>-7.2630941934503757E-2</v>
      </c>
      <c r="AC310" s="68">
        <f t="shared" si="144"/>
        <v>-8.0784600002516527E-2</v>
      </c>
      <c r="AD310" s="68">
        <f t="shared" si="145"/>
        <v>-8.8075384348046404E-3</v>
      </c>
      <c r="AE310" s="68">
        <f t="shared" si="146"/>
        <v>7.7572733280560965E-6</v>
      </c>
      <c r="AF310" s="68">
        <f t="shared" si="147"/>
        <v>-8.0784600002516527E-2</v>
      </c>
      <c r="AG310" s="74"/>
      <c r="AH310" s="68">
        <f t="shared" si="148"/>
        <v>-8.1536580680127684E-3</v>
      </c>
      <c r="AI310" s="68">
        <f t="shared" si="149"/>
        <v>6.0668824975619318E-3</v>
      </c>
      <c r="AJ310" s="68">
        <f t="shared" si="150"/>
        <v>-0.38789449261700792</v>
      </c>
      <c r="AK310" s="68">
        <f t="shared" si="151"/>
        <v>7.9675694869747418E-2</v>
      </c>
      <c r="AL310" s="68">
        <f t="shared" si="152"/>
        <v>3.0616016718630386</v>
      </c>
      <c r="AM310" s="68">
        <f t="shared" si="153"/>
        <v>24.989485275871598</v>
      </c>
      <c r="AN310" s="68">
        <f t="shared" si="158"/>
        <v>7.8013670347200748</v>
      </c>
      <c r="AO310" s="68">
        <f t="shared" si="158"/>
        <v>7.8013640782879907</v>
      </c>
      <c r="AP310" s="68">
        <f t="shared" si="158"/>
        <v>7.8013077330359915</v>
      </c>
      <c r="AQ310" s="68">
        <f t="shared" si="158"/>
        <v>7.8002451565562616</v>
      </c>
      <c r="AR310" s="68">
        <f t="shared" si="158"/>
        <v>7.783127544109667</v>
      </c>
      <c r="AS310" s="68">
        <f t="shared" si="158"/>
        <v>7.6552808802978412</v>
      </c>
      <c r="AT310" s="68">
        <f t="shared" si="158"/>
        <v>7.3031855258776179</v>
      </c>
      <c r="AU310" s="68">
        <f t="shared" si="154"/>
        <v>6.8056255488424862</v>
      </c>
    </row>
    <row r="311" spans="1:47" s="68" customFormat="1" ht="12.95" customHeight="1" x14ac:dyDescent="0.2">
      <c r="A311" s="51" t="s">
        <v>92</v>
      </c>
      <c r="B311" s="83"/>
      <c r="C311" s="50">
        <v>50249.652000000002</v>
      </c>
      <c r="D311" s="50"/>
      <c r="E311" s="68">
        <f t="shared" si="136"/>
        <v>52987.812023184415</v>
      </c>
      <c r="F311" s="68">
        <f t="shared" si="137"/>
        <v>52988</v>
      </c>
      <c r="G311" s="69">
        <f t="shared" si="138"/>
        <v>-6.095840000489261E-2</v>
      </c>
      <c r="I311" s="68">
        <f t="shared" si="157"/>
        <v>-6.095840000489261E-2</v>
      </c>
      <c r="O311" s="68">
        <f t="shared" ca="1" si="132"/>
        <v>-8.3617123502546908E-2</v>
      </c>
      <c r="Q311" s="82">
        <f t="shared" si="139"/>
        <v>35231.152000000002</v>
      </c>
      <c r="R311" s="68">
        <f t="shared" si="140"/>
        <v>3.7159265311564912E-3</v>
      </c>
      <c r="S311" s="74">
        <v>0.1</v>
      </c>
      <c r="Z311" s="68">
        <f t="shared" si="141"/>
        <v>52988</v>
      </c>
      <c r="AA311" s="68">
        <f t="shared" si="142"/>
        <v>-7.2099899697056699E-2</v>
      </c>
      <c r="AB311" s="68">
        <f t="shared" si="143"/>
        <v>-5.2747461140122312E-2</v>
      </c>
      <c r="AC311" s="68">
        <f t="shared" si="144"/>
        <v>-6.095840000489261E-2</v>
      </c>
      <c r="AD311" s="68">
        <f t="shared" si="145"/>
        <v>1.1141499692164089E-2</v>
      </c>
      <c r="AE311" s="68">
        <f t="shared" si="146"/>
        <v>1.241330153904925E-5</v>
      </c>
      <c r="AF311" s="68">
        <f t="shared" si="147"/>
        <v>-6.095840000489261E-2</v>
      </c>
      <c r="AG311" s="74"/>
      <c r="AH311" s="68">
        <f t="shared" si="148"/>
        <v>-8.2109388647702963E-3</v>
      </c>
      <c r="AI311" s="68">
        <f t="shared" si="149"/>
        <v>6.0590413062755477E-3</v>
      </c>
      <c r="AJ311" s="68">
        <f t="shared" si="150"/>
        <v>-0.38780372657617057</v>
      </c>
      <c r="AK311" s="68">
        <f t="shared" si="151"/>
        <v>7.9577817588146985E-2</v>
      </c>
      <c r="AL311" s="68">
        <f t="shared" si="152"/>
        <v>3.0617001461906566</v>
      </c>
      <c r="AM311" s="68">
        <f t="shared" si="153"/>
        <v>25.020319799273338</v>
      </c>
      <c r="AN311" s="68">
        <f t="shared" ref="AN311:AT320" si="159">$AU311+$AB$7*SIN(AO311)</f>
        <v>7.8025985071579562</v>
      </c>
      <c r="AO311" s="68">
        <f t="shared" si="159"/>
        <v>7.8025958079237894</v>
      </c>
      <c r="AP311" s="68">
        <f t="shared" si="159"/>
        <v>7.8025431312990703</v>
      </c>
      <c r="AQ311" s="68">
        <f t="shared" si="159"/>
        <v>7.8015257050214544</v>
      </c>
      <c r="AR311" s="68">
        <f t="shared" si="159"/>
        <v>7.7847455522839137</v>
      </c>
      <c r="AS311" s="68">
        <f t="shared" si="159"/>
        <v>7.6575822010547885</v>
      </c>
      <c r="AT311" s="68">
        <f t="shared" si="159"/>
        <v>7.3053617833744502</v>
      </c>
      <c r="AU311" s="68">
        <f t="shared" si="154"/>
        <v>6.8067931824162784</v>
      </c>
    </row>
    <row r="312" spans="1:47" s="68" customFormat="1" ht="12.95" customHeight="1" x14ac:dyDescent="0.2">
      <c r="A312" s="51" t="s">
        <v>152</v>
      </c>
      <c r="B312" s="83" t="s">
        <v>198</v>
      </c>
      <c r="C312" s="50">
        <v>50251.430999999997</v>
      </c>
      <c r="D312" s="50">
        <v>5.0000000000000001E-3</v>
      </c>
      <c r="E312" s="68">
        <f t="shared" si="136"/>
        <v>52993.297907901266</v>
      </c>
      <c r="F312" s="68">
        <f t="shared" si="137"/>
        <v>52993.5</v>
      </c>
      <c r="G312" s="69">
        <f t="shared" si="138"/>
        <v>-6.553580000763759E-2</v>
      </c>
      <c r="I312" s="68">
        <f t="shared" si="157"/>
        <v>-6.553580000763759E-2</v>
      </c>
      <c r="O312" s="68">
        <f t="shared" ca="1" si="132"/>
        <v>-8.3633838944691036E-2</v>
      </c>
      <c r="Q312" s="82">
        <f t="shared" si="139"/>
        <v>35232.930999999997</v>
      </c>
      <c r="R312" s="68">
        <f t="shared" si="140"/>
        <v>4.2949410826410711E-3</v>
      </c>
      <c r="S312" s="74">
        <v>0.1</v>
      </c>
      <c r="Z312" s="68">
        <f t="shared" si="141"/>
        <v>52993.5</v>
      </c>
      <c r="AA312" s="68">
        <f t="shared" si="142"/>
        <v>-7.2123597306330889E-2</v>
      </c>
      <c r="AB312" s="68">
        <f t="shared" si="143"/>
        <v>-5.7313816912373396E-2</v>
      </c>
      <c r="AC312" s="68">
        <f t="shared" si="144"/>
        <v>-6.553580000763759E-2</v>
      </c>
      <c r="AD312" s="68">
        <f t="shared" si="145"/>
        <v>6.5877972986932987E-3</v>
      </c>
      <c r="AE312" s="68">
        <f t="shared" si="146"/>
        <v>4.3399073248670725E-6</v>
      </c>
      <c r="AF312" s="68">
        <f t="shared" si="147"/>
        <v>-6.553580000763759E-2</v>
      </c>
      <c r="AG312" s="74"/>
      <c r="AH312" s="68">
        <f t="shared" si="148"/>
        <v>-8.2219830952641963E-3</v>
      </c>
      <c r="AI312" s="68">
        <f t="shared" si="149"/>
        <v>6.0575315345904324E-3</v>
      </c>
      <c r="AJ312" s="68">
        <f t="shared" si="150"/>
        <v>-0.38778623689806035</v>
      </c>
      <c r="AK312" s="68">
        <f t="shared" si="151"/>
        <v>7.9558958024729634E-2</v>
      </c>
      <c r="AL312" s="68">
        <f t="shared" si="152"/>
        <v>3.0617191207071288</v>
      </c>
      <c r="AM312" s="68">
        <f t="shared" si="153"/>
        <v>25.02626987820117</v>
      </c>
      <c r="AN312" s="68">
        <f t="shared" si="159"/>
        <v>7.8028359763711723</v>
      </c>
      <c r="AO312" s="68">
        <f t="shared" si="159"/>
        <v>7.8028333246751282</v>
      </c>
      <c r="AP312" s="68">
        <f t="shared" si="159"/>
        <v>7.8027813354559958</v>
      </c>
      <c r="AQ312" s="68">
        <f t="shared" si="159"/>
        <v>7.801772480987081</v>
      </c>
      <c r="AR312" s="68">
        <f t="shared" si="159"/>
        <v>7.785057105438332</v>
      </c>
      <c r="AS312" s="68">
        <f t="shared" si="159"/>
        <v>7.6580258112787556</v>
      </c>
      <c r="AT312" s="68">
        <f t="shared" si="159"/>
        <v>7.3057816846883501</v>
      </c>
      <c r="AU312" s="68">
        <f t="shared" si="154"/>
        <v>6.8070185152112206</v>
      </c>
    </row>
    <row r="313" spans="1:47" s="68" customFormat="1" ht="12.95" customHeight="1" x14ac:dyDescent="0.2">
      <c r="A313" s="51" t="s">
        <v>152</v>
      </c>
      <c r="B313" s="83" t="s">
        <v>198</v>
      </c>
      <c r="C313" s="50">
        <v>50276.392</v>
      </c>
      <c r="D313" s="50">
        <v>5.0000000000000001E-3</v>
      </c>
      <c r="E313" s="68">
        <f t="shared" si="136"/>
        <v>53070.269896893733</v>
      </c>
      <c r="F313" s="68">
        <f t="shared" si="137"/>
        <v>53070.5</v>
      </c>
      <c r="G313" s="69">
        <f t="shared" si="138"/>
        <v>-7.4619400002120528E-2</v>
      </c>
      <c r="I313" s="68">
        <f t="shared" si="157"/>
        <v>-7.4619400002120528E-2</v>
      </c>
      <c r="O313" s="68">
        <f t="shared" ca="1" si="132"/>
        <v>-8.3867855134708902E-2</v>
      </c>
      <c r="Q313" s="82">
        <f t="shared" si="139"/>
        <v>35257.892</v>
      </c>
      <c r="R313" s="68">
        <f t="shared" si="140"/>
        <v>5.5680548566764652E-3</v>
      </c>
      <c r="S313" s="74">
        <v>0.1</v>
      </c>
      <c r="Z313" s="68">
        <f t="shared" si="141"/>
        <v>53070.5</v>
      </c>
      <c r="AA313" s="68">
        <f t="shared" si="142"/>
        <v>-7.2455093515360128E-2</v>
      </c>
      <c r="AB313" s="68">
        <f t="shared" si="143"/>
        <v>-6.6243134709460014E-2</v>
      </c>
      <c r="AC313" s="68">
        <f t="shared" si="144"/>
        <v>-7.4619400002120528E-2</v>
      </c>
      <c r="AD313" s="68">
        <f t="shared" si="145"/>
        <v>-2.1643064867604006E-3</v>
      </c>
      <c r="AE313" s="68">
        <f t="shared" si="146"/>
        <v>4.6842225686331487E-7</v>
      </c>
      <c r="AF313" s="68">
        <f t="shared" si="147"/>
        <v>-7.4619400002120528E-2</v>
      </c>
      <c r="AG313" s="74"/>
      <c r="AH313" s="68">
        <f t="shared" si="148"/>
        <v>-8.3762652926605164E-3</v>
      </c>
      <c r="AI313" s="68">
        <f t="shared" si="149"/>
        <v>6.0365107102784421E-3</v>
      </c>
      <c r="AJ313" s="68">
        <f t="shared" si="150"/>
        <v>-0.38754227824415594</v>
      </c>
      <c r="AK313" s="68">
        <f t="shared" si="151"/>
        <v>7.9295903930114611E-2</v>
      </c>
      <c r="AL313" s="68">
        <f t="shared" si="152"/>
        <v>3.0619837751713437</v>
      </c>
      <c r="AM313" s="68">
        <f t="shared" si="153"/>
        <v>25.109556444863344</v>
      </c>
      <c r="AN313" s="68">
        <f t="shared" si="159"/>
        <v>7.8061543477255046</v>
      </c>
      <c r="AO313" s="68">
        <f t="shared" si="159"/>
        <v>7.8061522951664823</v>
      </c>
      <c r="AP313" s="68">
        <f t="shared" si="159"/>
        <v>7.8061092599876698</v>
      </c>
      <c r="AQ313" s="68">
        <f t="shared" si="159"/>
        <v>7.8052156968934341</v>
      </c>
      <c r="AR313" s="68">
        <f t="shared" si="159"/>
        <v>7.7893954085893435</v>
      </c>
      <c r="AS313" s="68">
        <f t="shared" si="159"/>
        <v>7.6642192112134646</v>
      </c>
      <c r="AT313" s="68">
        <f t="shared" si="159"/>
        <v>7.3116576395036788</v>
      </c>
      <c r="AU313" s="68">
        <f t="shared" si="154"/>
        <v>6.810173174340413</v>
      </c>
    </row>
    <row r="314" spans="1:47" s="68" customFormat="1" ht="12.95" customHeight="1" x14ac:dyDescent="0.2">
      <c r="A314" s="51" t="s">
        <v>92</v>
      </c>
      <c r="B314" s="83"/>
      <c r="C314" s="50">
        <v>50284.665999999997</v>
      </c>
      <c r="D314" s="50"/>
      <c r="E314" s="68">
        <f t="shared" si="136"/>
        <v>53095.784348915826</v>
      </c>
      <c r="F314" s="68">
        <f t="shared" si="137"/>
        <v>53096</v>
      </c>
      <c r="G314" s="69">
        <f t="shared" si="138"/>
        <v>-6.9932800004607998E-2</v>
      </c>
      <c r="I314" s="68">
        <f t="shared" si="157"/>
        <v>-6.9932800004607998E-2</v>
      </c>
      <c r="O314" s="68">
        <f t="shared" ca="1" si="132"/>
        <v>-8.3945354002831707E-2</v>
      </c>
      <c r="Q314" s="82">
        <f t="shared" si="139"/>
        <v>35266.165999999997</v>
      </c>
      <c r="R314" s="68">
        <f t="shared" si="140"/>
        <v>4.8905965164845007E-3</v>
      </c>
      <c r="S314" s="74">
        <v>0.1</v>
      </c>
      <c r="Z314" s="68">
        <f t="shared" si="141"/>
        <v>53096</v>
      </c>
      <c r="AA314" s="68">
        <f t="shared" si="142"/>
        <v>-7.2564764004441076E-2</v>
      </c>
      <c r="AB314" s="68">
        <f t="shared" si="143"/>
        <v>-6.1505579427409793E-2</v>
      </c>
      <c r="AC314" s="68">
        <f t="shared" si="144"/>
        <v>-6.9932800004607998E-2</v>
      </c>
      <c r="AD314" s="68">
        <f t="shared" si="145"/>
        <v>2.6319639998330785E-3</v>
      </c>
      <c r="AE314" s="68">
        <f t="shared" si="146"/>
        <v>6.9272344964173375E-7</v>
      </c>
      <c r="AF314" s="68">
        <f t="shared" si="147"/>
        <v>-6.9932800004607998E-2</v>
      </c>
      <c r="AG314" s="74"/>
      <c r="AH314" s="68">
        <f t="shared" si="148"/>
        <v>-8.4272205771982085E-3</v>
      </c>
      <c r="AI314" s="68">
        <f t="shared" si="149"/>
        <v>6.0295966308243631E-3</v>
      </c>
      <c r="AJ314" s="68">
        <f t="shared" si="150"/>
        <v>-0.38746185339167716</v>
      </c>
      <c r="AK314" s="68">
        <f t="shared" si="151"/>
        <v>7.9209189158901877E-2</v>
      </c>
      <c r="AL314" s="68">
        <f t="shared" si="152"/>
        <v>3.0620710162727485</v>
      </c>
      <c r="AM314" s="68">
        <f t="shared" si="153"/>
        <v>25.13713258274614</v>
      </c>
      <c r="AN314" s="68">
        <f t="shared" si="159"/>
        <v>7.8072507512857259</v>
      </c>
      <c r="AO314" s="68">
        <f t="shared" si="159"/>
        <v>7.8072488716689108</v>
      </c>
      <c r="AP314" s="68">
        <f t="shared" si="159"/>
        <v>7.80720853772889</v>
      </c>
      <c r="AQ314" s="68">
        <f t="shared" si="159"/>
        <v>7.806351251466447</v>
      </c>
      <c r="AR314" s="68">
        <f t="shared" si="159"/>
        <v>7.7908225289587065</v>
      </c>
      <c r="AS314" s="68">
        <f t="shared" si="159"/>
        <v>7.6662632140898355</v>
      </c>
      <c r="AT314" s="68">
        <f t="shared" si="159"/>
        <v>7.3136024738657834</v>
      </c>
      <c r="AU314" s="68">
        <f t="shared" si="154"/>
        <v>6.8112178991169632</v>
      </c>
    </row>
    <row r="315" spans="1:47" s="68" customFormat="1" ht="12.95" customHeight="1" x14ac:dyDescent="0.2">
      <c r="A315" s="51" t="s">
        <v>153</v>
      </c>
      <c r="B315" s="83"/>
      <c r="C315" s="50">
        <v>50465.616999999998</v>
      </c>
      <c r="D315" s="50">
        <v>5.0000000000000001E-3</v>
      </c>
      <c r="E315" s="68">
        <f t="shared" si="136"/>
        <v>53653.781159146769</v>
      </c>
      <c r="F315" s="68">
        <f t="shared" si="137"/>
        <v>53654</v>
      </c>
      <c r="G315" s="69">
        <f t="shared" si="138"/>
        <v>-7.0967200008453801E-2</v>
      </c>
      <c r="I315" s="68">
        <f t="shared" si="157"/>
        <v>-7.0967200008453801E-2</v>
      </c>
      <c r="O315" s="68">
        <f t="shared" ca="1" si="132"/>
        <v>-8.5641211587636629E-2</v>
      </c>
      <c r="Q315" s="82">
        <f t="shared" si="139"/>
        <v>35447.116999999998</v>
      </c>
      <c r="R315" s="68">
        <f t="shared" si="140"/>
        <v>5.0363434770398854E-3</v>
      </c>
      <c r="S315" s="74">
        <v>0.1</v>
      </c>
      <c r="Z315" s="68">
        <f t="shared" si="141"/>
        <v>53654</v>
      </c>
      <c r="AA315" s="68">
        <f t="shared" si="142"/>
        <v>-7.4951187685672299E-2</v>
      </c>
      <c r="AB315" s="68">
        <f t="shared" si="143"/>
        <v>-6.1441801687661161E-2</v>
      </c>
      <c r="AC315" s="68">
        <f t="shared" si="144"/>
        <v>-7.0967200008453801E-2</v>
      </c>
      <c r="AD315" s="68">
        <f t="shared" si="145"/>
        <v>3.9839876772184979E-3</v>
      </c>
      <c r="AE315" s="68">
        <f t="shared" si="146"/>
        <v>1.5872157812228842E-6</v>
      </c>
      <c r="AF315" s="68">
        <f t="shared" si="147"/>
        <v>-7.0967200008453801E-2</v>
      </c>
      <c r="AG315" s="74"/>
      <c r="AH315" s="68">
        <f t="shared" si="148"/>
        <v>-9.5253983207926399E-3</v>
      </c>
      <c r="AI315" s="68">
        <f t="shared" si="149"/>
        <v>5.883940565803103E-3</v>
      </c>
      <c r="AJ315" s="68">
        <f t="shared" si="150"/>
        <v>-0.38574592297611193</v>
      </c>
      <c r="AK315" s="68">
        <f t="shared" si="151"/>
        <v>7.7359671639147601E-2</v>
      </c>
      <c r="AL315" s="68">
        <f t="shared" si="152"/>
        <v>3.0639316164234947</v>
      </c>
      <c r="AM315" s="68">
        <f t="shared" si="153"/>
        <v>25.739994800036087</v>
      </c>
      <c r="AN315" s="68">
        <f t="shared" si="159"/>
        <v>7.8309356354551936</v>
      </c>
      <c r="AO315" s="68">
        <f t="shared" si="159"/>
        <v>7.8309354896801064</v>
      </c>
      <c r="AP315" s="68">
        <f t="shared" si="159"/>
        <v>7.8309291463742685</v>
      </c>
      <c r="AQ315" s="68">
        <f t="shared" si="159"/>
        <v>7.8306547919101179</v>
      </c>
      <c r="AR315" s="68">
        <f t="shared" si="159"/>
        <v>7.8208982594983327</v>
      </c>
      <c r="AS315" s="68">
        <f t="shared" si="159"/>
        <v>7.7101084726846629</v>
      </c>
      <c r="AT315" s="68">
        <f t="shared" si="159"/>
        <v>7.3560210407860458</v>
      </c>
      <c r="AU315" s="68">
        <f t="shared" si="154"/>
        <v>6.8340789354038387</v>
      </c>
    </row>
    <row r="316" spans="1:47" s="68" customFormat="1" ht="12.95" customHeight="1" x14ac:dyDescent="0.2">
      <c r="A316" s="51" t="s">
        <v>154</v>
      </c>
      <c r="B316" s="83" t="s">
        <v>198</v>
      </c>
      <c r="C316" s="50">
        <v>50515.551800000001</v>
      </c>
      <c r="D316" s="50"/>
      <c r="E316" s="68">
        <f t="shared" si="136"/>
        <v>53807.764608365185</v>
      </c>
      <c r="F316" s="68">
        <f t="shared" si="137"/>
        <v>53808</v>
      </c>
      <c r="G316" s="69">
        <f t="shared" si="138"/>
        <v>-7.6334400000632741E-2</v>
      </c>
      <c r="J316" s="68">
        <f>G316</f>
        <v>-7.6334400000632741E-2</v>
      </c>
      <c r="O316" s="68">
        <f t="shared" ca="1" si="132"/>
        <v>-8.6109243967672389E-2</v>
      </c>
      <c r="Q316" s="82">
        <f t="shared" si="139"/>
        <v>35497.051800000001</v>
      </c>
      <c r="R316" s="68">
        <f t="shared" si="140"/>
        <v>5.8269406234565998E-3</v>
      </c>
      <c r="S316" s="74">
        <v>1</v>
      </c>
      <c r="Z316" s="68">
        <f t="shared" si="141"/>
        <v>53808</v>
      </c>
      <c r="AA316" s="68">
        <f t="shared" si="142"/>
        <v>-7.5605418033770841E-2</v>
      </c>
      <c r="AB316" s="68">
        <f t="shared" si="143"/>
        <v>-6.6511460173801065E-2</v>
      </c>
      <c r="AC316" s="68">
        <f t="shared" si="144"/>
        <v>-7.6334400000632741E-2</v>
      </c>
      <c r="AD316" s="68">
        <f t="shared" si="145"/>
        <v>-7.2898196686189964E-4</v>
      </c>
      <c r="AE316" s="68">
        <f t="shared" si="146"/>
        <v>5.3141470800984379E-7</v>
      </c>
      <c r="AF316" s="68">
        <f t="shared" si="147"/>
        <v>-7.6334400000632741E-2</v>
      </c>
      <c r="AG316" s="74"/>
      <c r="AH316" s="68">
        <f t="shared" si="148"/>
        <v>-9.8229398268316719E-3</v>
      </c>
      <c r="AI316" s="68">
        <f t="shared" si="149"/>
        <v>5.8455488913963238E-3</v>
      </c>
      <c r="AJ316" s="68">
        <f t="shared" si="150"/>
        <v>-0.38528653991859824</v>
      </c>
      <c r="AK316" s="68">
        <f t="shared" si="151"/>
        <v>7.6864723781740335E-2</v>
      </c>
      <c r="AL316" s="68">
        <f t="shared" si="152"/>
        <v>3.0644294841377309</v>
      </c>
      <c r="AM316" s="68">
        <f t="shared" si="153"/>
        <v>25.906239422037732</v>
      </c>
      <c r="AN316" s="68">
        <f t="shared" si="159"/>
        <v>7.8373722027648247</v>
      </c>
      <c r="AO316" s="68">
        <f t="shared" si="159"/>
        <v>7.8373721545107307</v>
      </c>
      <c r="AP316" s="68">
        <f t="shared" si="159"/>
        <v>7.8373692410313369</v>
      </c>
      <c r="AQ316" s="68">
        <f t="shared" si="159"/>
        <v>7.8371942681558746</v>
      </c>
      <c r="AR316" s="68">
        <f t="shared" si="159"/>
        <v>7.8288261497978198</v>
      </c>
      <c r="AS316" s="68">
        <f t="shared" si="159"/>
        <v>7.7219109884544599</v>
      </c>
      <c r="AT316" s="68">
        <f t="shared" si="159"/>
        <v>7.3676803596885687</v>
      </c>
      <c r="AU316" s="68">
        <f t="shared" si="154"/>
        <v>6.8403882536622236</v>
      </c>
    </row>
    <row r="317" spans="1:47" s="68" customFormat="1" ht="12.95" customHeight="1" x14ac:dyDescent="0.2">
      <c r="A317" s="51" t="s">
        <v>154</v>
      </c>
      <c r="B317" s="83"/>
      <c r="C317" s="50">
        <v>50515.551800000001</v>
      </c>
      <c r="D317" s="50">
        <v>4.0000000000000002E-4</v>
      </c>
      <c r="E317" s="68">
        <f t="shared" si="136"/>
        <v>53807.764608365185</v>
      </c>
      <c r="F317" s="68">
        <f t="shared" si="137"/>
        <v>53808</v>
      </c>
      <c r="G317" s="69">
        <f t="shared" si="138"/>
        <v>-7.6334400000632741E-2</v>
      </c>
      <c r="J317" s="68">
        <f>G317</f>
        <v>-7.6334400000632741E-2</v>
      </c>
      <c r="O317" s="68">
        <f t="shared" ca="1" si="132"/>
        <v>-8.6109243967672389E-2</v>
      </c>
      <c r="Q317" s="82">
        <f t="shared" si="139"/>
        <v>35497.051800000001</v>
      </c>
      <c r="R317" s="68">
        <f t="shared" si="140"/>
        <v>5.8269406234565998E-3</v>
      </c>
      <c r="S317" s="74">
        <v>1</v>
      </c>
      <c r="Z317" s="68">
        <f t="shared" si="141"/>
        <v>53808</v>
      </c>
      <c r="AA317" s="68">
        <f t="shared" si="142"/>
        <v>-7.5605418033770841E-2</v>
      </c>
      <c r="AB317" s="68">
        <f t="shared" si="143"/>
        <v>-6.6511460173801065E-2</v>
      </c>
      <c r="AC317" s="68">
        <f t="shared" si="144"/>
        <v>-7.6334400000632741E-2</v>
      </c>
      <c r="AD317" s="68">
        <f t="shared" si="145"/>
        <v>-7.2898196686189964E-4</v>
      </c>
      <c r="AE317" s="68">
        <f t="shared" si="146"/>
        <v>5.3141470800984379E-7</v>
      </c>
      <c r="AF317" s="68">
        <f t="shared" si="147"/>
        <v>-7.6334400000632741E-2</v>
      </c>
      <c r="AG317" s="74"/>
      <c r="AH317" s="68">
        <f t="shared" si="148"/>
        <v>-9.8229398268316719E-3</v>
      </c>
      <c r="AI317" s="68">
        <f t="shared" si="149"/>
        <v>5.8455488913963238E-3</v>
      </c>
      <c r="AJ317" s="68">
        <f t="shared" si="150"/>
        <v>-0.38528653991859824</v>
      </c>
      <c r="AK317" s="68">
        <f t="shared" si="151"/>
        <v>7.6864723781740335E-2</v>
      </c>
      <c r="AL317" s="68">
        <f t="shared" si="152"/>
        <v>3.0644294841377309</v>
      </c>
      <c r="AM317" s="68">
        <f t="shared" si="153"/>
        <v>25.906239422037732</v>
      </c>
      <c r="AN317" s="68">
        <f t="shared" si="159"/>
        <v>7.8373722027648247</v>
      </c>
      <c r="AO317" s="68">
        <f t="shared" si="159"/>
        <v>7.8373721545107307</v>
      </c>
      <c r="AP317" s="68">
        <f t="shared" si="159"/>
        <v>7.8373692410313369</v>
      </c>
      <c r="AQ317" s="68">
        <f t="shared" si="159"/>
        <v>7.8371942681558746</v>
      </c>
      <c r="AR317" s="68">
        <f t="shared" si="159"/>
        <v>7.8288261497978198</v>
      </c>
      <c r="AS317" s="68">
        <f t="shared" si="159"/>
        <v>7.7219109884544599</v>
      </c>
      <c r="AT317" s="68">
        <f t="shared" si="159"/>
        <v>7.3676803596885687</v>
      </c>
      <c r="AU317" s="68">
        <f t="shared" si="154"/>
        <v>6.8403882536622236</v>
      </c>
    </row>
    <row r="318" spans="1:47" s="68" customFormat="1" ht="12.95" customHeight="1" x14ac:dyDescent="0.2">
      <c r="A318" s="51" t="s">
        <v>154</v>
      </c>
      <c r="B318" s="83" t="s">
        <v>198</v>
      </c>
      <c r="C318" s="50">
        <v>50516.5242</v>
      </c>
      <c r="D318" s="50"/>
      <c r="E318" s="68">
        <f t="shared" si="136"/>
        <v>53810.76318863425</v>
      </c>
      <c r="F318" s="68">
        <f t="shared" si="137"/>
        <v>53811</v>
      </c>
      <c r="G318" s="69">
        <f t="shared" si="138"/>
        <v>-7.6794799999333918E-2</v>
      </c>
      <c r="J318" s="68">
        <f>G318</f>
        <v>-7.6794799999333918E-2</v>
      </c>
      <c r="O318" s="68">
        <f t="shared" ref="O318:O381" ca="1" si="160">+C$11+C$12*F318</f>
        <v>-8.6118361481569206E-2</v>
      </c>
      <c r="Q318" s="82">
        <f t="shared" si="139"/>
        <v>35498.0242</v>
      </c>
      <c r="R318" s="68">
        <f t="shared" si="140"/>
        <v>5.8974413069376964E-3</v>
      </c>
      <c r="S318" s="74">
        <v>1</v>
      </c>
      <c r="Z318" s="68">
        <f t="shared" si="141"/>
        <v>53811</v>
      </c>
      <c r="AA318" s="68">
        <f t="shared" si="142"/>
        <v>-7.5618144462039683E-2</v>
      </c>
      <c r="AB318" s="68">
        <f t="shared" si="143"/>
        <v>-6.6966087174222672E-2</v>
      </c>
      <c r="AC318" s="68">
        <f t="shared" si="144"/>
        <v>-7.6794799999333918E-2</v>
      </c>
      <c r="AD318" s="68">
        <f t="shared" si="145"/>
        <v>-1.1766555372942356E-3</v>
      </c>
      <c r="AE318" s="68">
        <f t="shared" si="146"/>
        <v>1.3845182534451862E-6</v>
      </c>
      <c r="AF318" s="68">
        <f t="shared" si="147"/>
        <v>-7.6794799999333918E-2</v>
      </c>
      <c r="AG318" s="74"/>
      <c r="AH318" s="68">
        <f t="shared" si="148"/>
        <v>-9.8287128251112483E-3</v>
      </c>
      <c r="AI318" s="68">
        <f t="shared" si="149"/>
        <v>5.8448084009385948E-3</v>
      </c>
      <c r="AJ318" s="68">
        <f t="shared" si="150"/>
        <v>-0.38527764941224352</v>
      </c>
      <c r="AK318" s="68">
        <f t="shared" si="151"/>
        <v>7.6855145811623657E-2</v>
      </c>
      <c r="AL318" s="68">
        <f t="shared" si="152"/>
        <v>3.0644391184219599</v>
      </c>
      <c r="AM318" s="68">
        <f t="shared" si="153"/>
        <v>25.909477587483202</v>
      </c>
      <c r="AN318" s="68">
        <f t="shared" si="159"/>
        <v>7.8374971734238219</v>
      </c>
      <c r="AO318" s="68">
        <f t="shared" si="159"/>
        <v>7.8374971263582633</v>
      </c>
      <c r="AP318" s="68">
        <f t="shared" si="159"/>
        <v>7.8374942630960263</v>
      </c>
      <c r="AQ318" s="68">
        <f t="shared" si="159"/>
        <v>7.8373210002118663</v>
      </c>
      <c r="AR318" s="68">
        <f t="shared" si="159"/>
        <v>7.8289790543359814</v>
      </c>
      <c r="AS318" s="68">
        <f t="shared" si="159"/>
        <v>7.722139623282386</v>
      </c>
      <c r="AT318" s="68">
        <f t="shared" si="159"/>
        <v>7.3679072815355218</v>
      </c>
      <c r="AU318" s="68">
        <f t="shared" si="154"/>
        <v>6.8405111624594648</v>
      </c>
    </row>
    <row r="319" spans="1:47" s="68" customFormat="1" ht="12.95" customHeight="1" x14ac:dyDescent="0.2">
      <c r="A319" s="51" t="s">
        <v>154</v>
      </c>
      <c r="B319" s="83" t="s">
        <v>198</v>
      </c>
      <c r="C319" s="50">
        <v>50516.5242</v>
      </c>
      <c r="D319" s="50">
        <v>2E-3</v>
      </c>
      <c r="E319" s="68">
        <f t="shared" si="136"/>
        <v>53810.76318863425</v>
      </c>
      <c r="F319" s="68">
        <f t="shared" si="137"/>
        <v>53811</v>
      </c>
      <c r="G319" s="69">
        <f t="shared" si="138"/>
        <v>-7.6794799999333918E-2</v>
      </c>
      <c r="J319" s="68">
        <f>G319</f>
        <v>-7.6794799999333918E-2</v>
      </c>
      <c r="O319" s="68">
        <f t="shared" ca="1" si="160"/>
        <v>-8.6118361481569206E-2</v>
      </c>
      <c r="Q319" s="82">
        <f t="shared" si="139"/>
        <v>35498.0242</v>
      </c>
      <c r="R319" s="68">
        <f t="shared" si="140"/>
        <v>5.8974413069376964E-3</v>
      </c>
      <c r="S319" s="74">
        <v>1</v>
      </c>
      <c r="Z319" s="68">
        <f t="shared" si="141"/>
        <v>53811</v>
      </c>
      <c r="AA319" s="68">
        <f t="shared" si="142"/>
        <v>-7.5618144462039683E-2</v>
      </c>
      <c r="AB319" s="68">
        <f t="shared" si="143"/>
        <v>-6.6966087174222672E-2</v>
      </c>
      <c r="AC319" s="68">
        <f t="shared" si="144"/>
        <v>-7.6794799999333918E-2</v>
      </c>
      <c r="AD319" s="68">
        <f t="shared" si="145"/>
        <v>-1.1766555372942356E-3</v>
      </c>
      <c r="AE319" s="68">
        <f t="shared" si="146"/>
        <v>1.3845182534451862E-6</v>
      </c>
      <c r="AF319" s="68">
        <f t="shared" si="147"/>
        <v>-7.6794799999333918E-2</v>
      </c>
      <c r="AG319" s="74"/>
      <c r="AH319" s="68">
        <f t="shared" si="148"/>
        <v>-9.8287128251112483E-3</v>
      </c>
      <c r="AI319" s="68">
        <f t="shared" si="149"/>
        <v>5.8448084009385948E-3</v>
      </c>
      <c r="AJ319" s="68">
        <f t="shared" si="150"/>
        <v>-0.38527764941224352</v>
      </c>
      <c r="AK319" s="68">
        <f t="shared" si="151"/>
        <v>7.6855145811623657E-2</v>
      </c>
      <c r="AL319" s="68">
        <f t="shared" si="152"/>
        <v>3.0644391184219599</v>
      </c>
      <c r="AM319" s="68">
        <f t="shared" si="153"/>
        <v>25.909477587483202</v>
      </c>
      <c r="AN319" s="68">
        <f t="shared" si="159"/>
        <v>7.8374971734238219</v>
      </c>
      <c r="AO319" s="68">
        <f t="shared" si="159"/>
        <v>7.8374971263582633</v>
      </c>
      <c r="AP319" s="68">
        <f t="shared" si="159"/>
        <v>7.8374942630960263</v>
      </c>
      <c r="AQ319" s="68">
        <f t="shared" si="159"/>
        <v>7.8373210002118663</v>
      </c>
      <c r="AR319" s="68">
        <f t="shared" si="159"/>
        <v>7.8289790543359814</v>
      </c>
      <c r="AS319" s="68">
        <f t="shared" si="159"/>
        <v>7.722139623282386</v>
      </c>
      <c r="AT319" s="68">
        <f t="shared" si="159"/>
        <v>7.3679072815355218</v>
      </c>
      <c r="AU319" s="68">
        <f t="shared" si="154"/>
        <v>6.8405111624594648</v>
      </c>
    </row>
    <row r="320" spans="1:47" s="68" customFormat="1" ht="12.95" customHeight="1" x14ac:dyDescent="0.2">
      <c r="A320" s="51" t="s">
        <v>155</v>
      </c>
      <c r="B320" s="83" t="s">
        <v>198</v>
      </c>
      <c r="C320" s="50">
        <v>50548.46</v>
      </c>
      <c r="D320" s="50">
        <v>4.0000000000000001E-3</v>
      </c>
      <c r="E320" s="68">
        <f t="shared" si="136"/>
        <v>53909.243299449736</v>
      </c>
      <c r="F320" s="10">
        <f>ROUND(2*E320,0)/2+0.5</f>
        <v>53909.5</v>
      </c>
      <c r="G320" s="69">
        <f t="shared" si="138"/>
        <v>-8.3244600005855318E-2</v>
      </c>
      <c r="I320" s="68">
        <f>G320</f>
        <v>-8.3244600005855318E-2</v>
      </c>
      <c r="O320" s="68">
        <f t="shared" ca="1" si="160"/>
        <v>-8.6417719854514158E-2</v>
      </c>
      <c r="Q320" s="82">
        <f t="shared" si="139"/>
        <v>35529.96</v>
      </c>
      <c r="R320" s="68">
        <f t="shared" si="140"/>
        <v>6.929663430134847E-3</v>
      </c>
      <c r="S320" s="74">
        <v>0.1</v>
      </c>
      <c r="Z320" s="68">
        <f t="shared" si="141"/>
        <v>53909.5</v>
      </c>
      <c r="AA320" s="68">
        <f t="shared" si="142"/>
        <v>-7.6035610554220132E-2</v>
      </c>
      <c r="AB320" s="68">
        <f t="shared" si="143"/>
        <v>-7.322683036132549E-2</v>
      </c>
      <c r="AC320" s="68">
        <f t="shared" si="144"/>
        <v>-8.3244600005855318E-2</v>
      </c>
      <c r="AD320" s="68">
        <f t="shared" si="145"/>
        <v>-7.2089894516351866E-3</v>
      </c>
      <c r="AE320" s="68">
        <f t="shared" si="146"/>
        <v>5.1969528913787396E-6</v>
      </c>
      <c r="AF320" s="68">
        <f t="shared" si="147"/>
        <v>-8.3244600005855318E-2</v>
      </c>
      <c r="AG320" s="74"/>
      <c r="AH320" s="68">
        <f t="shared" si="148"/>
        <v>-1.0017769644529823E-2</v>
      </c>
      <c r="AI320" s="68">
        <f t="shared" si="149"/>
        <v>5.8206500840789488E-3</v>
      </c>
      <c r="AJ320" s="68">
        <f t="shared" si="150"/>
        <v>-0.38498696895548645</v>
      </c>
      <c r="AK320" s="68">
        <f t="shared" si="151"/>
        <v>7.6542005603780258E-2</v>
      </c>
      <c r="AL320" s="68">
        <f t="shared" si="152"/>
        <v>3.0647540958050072</v>
      </c>
      <c r="AM320" s="68">
        <f t="shared" si="153"/>
        <v>26.015791205078255</v>
      </c>
      <c r="AN320" s="68">
        <f t="shared" si="159"/>
        <v>7.8415916197247082</v>
      </c>
      <c r="AO320" s="68">
        <f t="shared" si="159"/>
        <v>7.8415916010652671</v>
      </c>
      <c r="AP320" s="68">
        <f t="shared" si="159"/>
        <v>7.8415900907669522</v>
      </c>
      <c r="AQ320" s="68">
        <f t="shared" si="159"/>
        <v>7.8414684514091109</v>
      </c>
      <c r="AR320" s="68">
        <f t="shared" si="159"/>
        <v>7.8339673369712592</v>
      </c>
      <c r="AS320" s="68">
        <f t="shared" si="159"/>
        <v>7.7296191828570997</v>
      </c>
      <c r="AT320" s="68">
        <f t="shared" si="159"/>
        <v>7.3753534477253435</v>
      </c>
      <c r="AU320" s="68">
        <f t="shared" si="154"/>
        <v>6.8445466679688867</v>
      </c>
    </row>
    <row r="321" spans="1:47" s="68" customFormat="1" ht="12.95" customHeight="1" x14ac:dyDescent="0.2">
      <c r="A321" s="51" t="s">
        <v>155</v>
      </c>
      <c r="B321" s="83"/>
      <c r="C321" s="50">
        <v>50557.392999999996</v>
      </c>
      <c r="D321" s="50">
        <v>5.0000000000000001E-3</v>
      </c>
      <c r="E321" s="68">
        <f t="shared" si="136"/>
        <v>53936.789903258461</v>
      </c>
      <c r="F321" s="68">
        <f>ROUND(2*E321,0)/2</f>
        <v>53937</v>
      </c>
      <c r="G321" s="69">
        <f t="shared" si="138"/>
        <v>-6.8131600004562642E-2</v>
      </c>
      <c r="I321" s="68">
        <f>G321</f>
        <v>-6.8131600004562642E-2</v>
      </c>
      <c r="O321" s="68">
        <f t="shared" ca="1" si="160"/>
        <v>-8.6501297065234822E-2</v>
      </c>
      <c r="Q321" s="82">
        <f t="shared" si="139"/>
        <v>35538.892999999996</v>
      </c>
      <c r="R321" s="68">
        <f t="shared" si="140"/>
        <v>4.6419149191817199E-3</v>
      </c>
      <c r="S321" s="74">
        <v>0.1</v>
      </c>
      <c r="Z321" s="68">
        <f t="shared" si="141"/>
        <v>53937</v>
      </c>
      <c r="AA321" s="68">
        <f t="shared" si="142"/>
        <v>-7.6152029248911471E-2</v>
      </c>
      <c r="AB321" s="68">
        <f t="shared" si="143"/>
        <v>-5.8061217138214112E-2</v>
      </c>
      <c r="AC321" s="68">
        <f t="shared" si="144"/>
        <v>-6.8131600004562642E-2</v>
      </c>
      <c r="AD321" s="68">
        <f t="shared" si="145"/>
        <v>8.0204292443488284E-3</v>
      </c>
      <c r="AE321" s="68">
        <f t="shared" si="146"/>
        <v>6.4327285263605919E-6</v>
      </c>
      <c r="AF321" s="68">
        <f t="shared" si="147"/>
        <v>-6.8131600004562642E-2</v>
      </c>
      <c r="AG321" s="74"/>
      <c r="AH321" s="68">
        <f t="shared" si="148"/>
        <v>-1.0070382866348529E-2</v>
      </c>
      <c r="AI321" s="68">
        <f t="shared" si="149"/>
        <v>5.813958458539159E-3</v>
      </c>
      <c r="AJ321" s="68">
        <f t="shared" si="150"/>
        <v>-0.38490623587858919</v>
      </c>
      <c r="AK321" s="68">
        <f t="shared" si="151"/>
        <v>7.6455040548110018E-2</v>
      </c>
      <c r="AL321" s="68">
        <f t="shared" si="152"/>
        <v>3.0648415697230189</v>
      </c>
      <c r="AM321" s="68">
        <f t="shared" si="153"/>
        <v>26.045470822533538</v>
      </c>
      <c r="AN321" s="68">
        <f t="shared" ref="AN321:AT330" si="161">$AU321+$AB$7*SIN(AO321)</f>
        <v>7.8427317206227007</v>
      </c>
      <c r="AO321" s="68">
        <f t="shared" si="161"/>
        <v>7.8427317068710236</v>
      </c>
      <c r="AP321" s="68">
        <f t="shared" si="161"/>
        <v>7.842730481003926</v>
      </c>
      <c r="AQ321" s="68">
        <f t="shared" si="161"/>
        <v>7.8426217348786764</v>
      </c>
      <c r="AR321" s="68">
        <f t="shared" si="161"/>
        <v>7.835348972433736</v>
      </c>
      <c r="AS321" s="68">
        <f t="shared" si="161"/>
        <v>7.7316979251472704</v>
      </c>
      <c r="AT321" s="68">
        <f t="shared" si="161"/>
        <v>7.3774307853983681</v>
      </c>
      <c r="AU321" s="68">
        <f t="shared" si="154"/>
        <v>6.8456733319435976</v>
      </c>
    </row>
    <row r="322" spans="1:47" s="68" customFormat="1" ht="12.95" customHeight="1" x14ac:dyDescent="0.2">
      <c r="A322" s="51" t="s">
        <v>155</v>
      </c>
      <c r="B322" s="83"/>
      <c r="C322" s="50">
        <v>50570.368999999999</v>
      </c>
      <c r="D322" s="50">
        <v>4.0000000000000001E-3</v>
      </c>
      <c r="E322" s="68">
        <f t="shared" si="136"/>
        <v>53976.803866207309</v>
      </c>
      <c r="F322" s="68">
        <f>ROUND(2*E322,0)/2</f>
        <v>53977</v>
      </c>
      <c r="G322" s="69">
        <f t="shared" si="138"/>
        <v>-6.3603599999623839E-2</v>
      </c>
      <c r="I322" s="68">
        <f>G322</f>
        <v>-6.3603599999623839E-2</v>
      </c>
      <c r="O322" s="68">
        <f t="shared" ca="1" si="160"/>
        <v>-8.662286391719215E-2</v>
      </c>
      <c r="Q322" s="82">
        <f t="shared" si="139"/>
        <v>35551.868999999999</v>
      </c>
      <c r="R322" s="68">
        <f t="shared" si="140"/>
        <v>4.0454179329121494E-3</v>
      </c>
      <c r="S322" s="74">
        <v>0.1</v>
      </c>
      <c r="Z322" s="68">
        <f t="shared" si="141"/>
        <v>53977</v>
      </c>
      <c r="AA322" s="68">
        <f t="shared" si="142"/>
        <v>-7.6321262754863145E-2</v>
      </c>
      <c r="AB322" s="68">
        <f t="shared" si="143"/>
        <v>-5.3456819941035988E-2</v>
      </c>
      <c r="AC322" s="68">
        <f t="shared" si="144"/>
        <v>-6.3603599999623839E-2</v>
      </c>
      <c r="AD322" s="68">
        <f t="shared" si="145"/>
        <v>1.2717662755239306E-2</v>
      </c>
      <c r="AE322" s="68">
        <f t="shared" si="146"/>
        <v>1.6173894595600105E-5</v>
      </c>
      <c r="AF322" s="68">
        <f t="shared" si="147"/>
        <v>-6.3603599999623839E-2</v>
      </c>
      <c r="AG322" s="74"/>
      <c r="AH322" s="68">
        <f t="shared" si="148"/>
        <v>-1.0146780058587849E-2</v>
      </c>
      <c r="AI322" s="68">
        <f t="shared" si="149"/>
        <v>5.8042661038187893E-3</v>
      </c>
      <c r="AJ322" s="68">
        <f t="shared" si="150"/>
        <v>-0.3847891312876886</v>
      </c>
      <c r="AK322" s="68">
        <f t="shared" si="151"/>
        <v>7.6328900972869679E-2</v>
      </c>
      <c r="AL322" s="68">
        <f t="shared" si="152"/>
        <v>3.0649684463385958</v>
      </c>
      <c r="AM322" s="68">
        <f t="shared" si="153"/>
        <v>26.088640014533024</v>
      </c>
      <c r="AN322" s="68">
        <f t="shared" si="161"/>
        <v>7.8443877132854647</v>
      </c>
      <c r="AO322" s="68">
        <f t="shared" si="161"/>
        <v>7.8443877049053459</v>
      </c>
      <c r="AP322" s="68">
        <f t="shared" si="161"/>
        <v>7.8443868289289371</v>
      </c>
      <c r="AQ322" s="68">
        <f t="shared" si="161"/>
        <v>7.8442956997668745</v>
      </c>
      <c r="AR322" s="68">
        <f t="shared" si="161"/>
        <v>7.8373501146316533</v>
      </c>
      <c r="AS322" s="68">
        <f t="shared" si="161"/>
        <v>7.7347141757250384</v>
      </c>
      <c r="AT322" s="68">
        <f t="shared" si="161"/>
        <v>7.3804511621872821</v>
      </c>
      <c r="AU322" s="68">
        <f t="shared" si="154"/>
        <v>6.8473121159068144</v>
      </c>
    </row>
    <row r="323" spans="1:47" s="68" customFormat="1" ht="12.95" customHeight="1" x14ac:dyDescent="0.2">
      <c r="A323" s="11" t="s">
        <v>812</v>
      </c>
      <c r="B323" s="99" t="s">
        <v>201</v>
      </c>
      <c r="C323" s="30">
        <v>50574.896200000003</v>
      </c>
      <c r="D323" s="30" t="s">
        <v>255</v>
      </c>
      <c r="E323" s="68">
        <f t="shared" si="136"/>
        <v>53990.764348101744</v>
      </c>
      <c r="F323" s="68">
        <f>ROUND(2*E323,0)/2</f>
        <v>53991</v>
      </c>
      <c r="G323" s="69">
        <f t="shared" si="138"/>
        <v>-7.6418800003011711E-2</v>
      </c>
      <c r="K323" s="68">
        <f>G323</f>
        <v>-7.6418800003011711E-2</v>
      </c>
      <c r="O323" s="68">
        <f t="shared" ca="1" si="160"/>
        <v>-8.6665412315377222E-2</v>
      </c>
      <c r="Q323" s="82">
        <f t="shared" si="139"/>
        <v>35556.396200000003</v>
      </c>
      <c r="R323" s="68">
        <f t="shared" si="140"/>
        <v>5.8398329939003029E-3</v>
      </c>
      <c r="S323" s="74">
        <v>1</v>
      </c>
      <c r="Z323" s="68">
        <f t="shared" si="141"/>
        <v>53991</v>
      </c>
      <c r="AA323" s="68">
        <f t="shared" si="142"/>
        <v>-7.6380465795151203E-2</v>
      </c>
      <c r="AB323" s="68">
        <f t="shared" si="143"/>
        <v>-6.6245317552822799E-2</v>
      </c>
      <c r="AC323" s="68">
        <f t="shared" si="144"/>
        <v>-7.6418800003011711E-2</v>
      </c>
      <c r="AD323" s="68">
        <f t="shared" si="145"/>
        <v>-3.8334207860507563E-5</v>
      </c>
      <c r="AE323" s="68">
        <f t="shared" si="146"/>
        <v>1.4695114922925998E-9</v>
      </c>
      <c r="AF323" s="68">
        <f t="shared" si="147"/>
        <v>-7.6418800003011711E-2</v>
      </c>
      <c r="AG323" s="74"/>
      <c r="AH323" s="68">
        <f t="shared" si="148"/>
        <v>-1.017348245018891E-2</v>
      </c>
      <c r="AI323" s="68">
        <f t="shared" si="149"/>
        <v>5.8008851766326863E-3</v>
      </c>
      <c r="AJ323" s="68">
        <f t="shared" si="150"/>
        <v>-0.38474823536821084</v>
      </c>
      <c r="AK323" s="68">
        <f t="shared" si="151"/>
        <v>7.6284851088046765E-2</v>
      </c>
      <c r="AL323" s="68">
        <f t="shared" si="152"/>
        <v>3.0650127533180109</v>
      </c>
      <c r="AM323" s="68">
        <f t="shared" si="153"/>
        <v>26.10374894505555</v>
      </c>
      <c r="AN323" s="68">
        <f t="shared" si="161"/>
        <v>7.8449666588761371</v>
      </c>
      <c r="AO323" s="68">
        <f t="shared" si="161"/>
        <v>7.8449666519523911</v>
      </c>
      <c r="AP323" s="68">
        <f t="shared" si="161"/>
        <v>7.8449658817310635</v>
      </c>
      <c r="AQ323" s="68">
        <f t="shared" si="161"/>
        <v>7.8448806065993253</v>
      </c>
      <c r="AR323" s="68">
        <f t="shared" si="161"/>
        <v>7.8380481437544072</v>
      </c>
      <c r="AS323" s="68">
        <f t="shared" si="161"/>
        <v>7.7357677981009134</v>
      </c>
      <c r="AT323" s="68">
        <f t="shared" si="161"/>
        <v>7.3815079559893384</v>
      </c>
      <c r="AU323" s="68">
        <f t="shared" si="154"/>
        <v>6.8478856902939409</v>
      </c>
    </row>
    <row r="324" spans="1:47" s="68" customFormat="1" ht="12.95" customHeight="1" x14ac:dyDescent="0.2">
      <c r="A324" s="51" t="s">
        <v>155</v>
      </c>
      <c r="B324" s="83"/>
      <c r="C324" s="50">
        <v>50639.442000000003</v>
      </c>
      <c r="D324" s="50">
        <v>4.0000000000000001E-3</v>
      </c>
      <c r="E324" s="68">
        <f t="shared" si="136"/>
        <v>54189.803593609118</v>
      </c>
      <c r="F324" s="68">
        <f>ROUND(2*E324,0)/2</f>
        <v>54190</v>
      </c>
      <c r="G324" s="69">
        <f t="shared" si="138"/>
        <v>-6.3692000003356952E-2</v>
      </c>
      <c r="I324" s="68">
        <f>G324</f>
        <v>-6.3692000003356952E-2</v>
      </c>
      <c r="O324" s="68">
        <f t="shared" ca="1" si="160"/>
        <v>-8.7270207403865013E-2</v>
      </c>
      <c r="Q324" s="82">
        <f t="shared" si="139"/>
        <v>35620.942000000003</v>
      </c>
      <c r="R324" s="68">
        <f t="shared" si="140"/>
        <v>4.0566708644276224E-3</v>
      </c>
      <c r="S324" s="74">
        <v>0.1</v>
      </c>
      <c r="Z324" s="68">
        <f t="shared" si="141"/>
        <v>54190</v>
      </c>
      <c r="AA324" s="68">
        <f t="shared" si="142"/>
        <v>-7.7220401941573549E-2</v>
      </c>
      <c r="AB324" s="68">
        <f t="shared" si="143"/>
        <v>-5.3141000026352803E-2</v>
      </c>
      <c r="AC324" s="68">
        <f t="shared" si="144"/>
        <v>-6.3692000003356952E-2</v>
      </c>
      <c r="AD324" s="68">
        <f t="shared" si="145"/>
        <v>1.3528401938216597E-2</v>
      </c>
      <c r="AE324" s="68">
        <f t="shared" si="146"/>
        <v>1.8301765900194259E-5</v>
      </c>
      <c r="AF324" s="68">
        <f t="shared" si="147"/>
        <v>-6.3692000003356952E-2</v>
      </c>
      <c r="AG324" s="74"/>
      <c r="AH324" s="68">
        <f t="shared" si="148"/>
        <v>-1.055099997700415E-2</v>
      </c>
      <c r="AI324" s="68">
        <f t="shared" si="149"/>
        <v>5.7534564106306307E-3</v>
      </c>
      <c r="AJ324" s="68">
        <f t="shared" si="150"/>
        <v>-0.38417194392142673</v>
      </c>
      <c r="AK324" s="68">
        <f t="shared" si="151"/>
        <v>7.5664185594538094E-2</v>
      </c>
      <c r="AL324" s="68">
        <f t="shared" si="152"/>
        <v>3.0656370253173244</v>
      </c>
      <c r="AM324" s="68">
        <f t="shared" si="153"/>
        <v>26.318502131913164</v>
      </c>
      <c r="AN324" s="68">
        <f t="shared" si="161"/>
        <v>7.8531597900593129</v>
      </c>
      <c r="AO324" s="68">
        <f t="shared" si="161"/>
        <v>7.853159790046778</v>
      </c>
      <c r="AP324" s="68">
        <f t="shared" si="161"/>
        <v>7.8531597747509228</v>
      </c>
      <c r="AQ324" s="68">
        <f t="shared" si="161"/>
        <v>7.8531413170041491</v>
      </c>
      <c r="AR324" s="68">
        <f t="shared" si="161"/>
        <v>7.8478392962071082</v>
      </c>
      <c r="AS324" s="68">
        <f t="shared" si="161"/>
        <v>7.7506284194189705</v>
      </c>
      <c r="AT324" s="68">
        <f t="shared" si="161"/>
        <v>7.3965104666376913</v>
      </c>
      <c r="AU324" s="68">
        <f t="shared" si="154"/>
        <v>6.8560386405109446</v>
      </c>
    </row>
    <row r="325" spans="1:47" s="68" customFormat="1" ht="12.95" customHeight="1" x14ac:dyDescent="0.2">
      <c r="A325" s="51" t="s">
        <v>155</v>
      </c>
      <c r="B325" s="83"/>
      <c r="C325" s="50">
        <v>50665.379000000001</v>
      </c>
      <c r="D325" s="50">
        <v>4.0000000000000001E-3</v>
      </c>
      <c r="E325" s="68">
        <f t="shared" si="136"/>
        <v>54269.785264155063</v>
      </c>
      <c r="F325" s="68">
        <f>ROUND(2*E325,0)/2</f>
        <v>54270</v>
      </c>
      <c r="G325" s="69">
        <f t="shared" si="138"/>
        <v>-6.9636000000173226E-2</v>
      </c>
      <c r="I325" s="68">
        <f>G325</f>
        <v>-6.9636000000173226E-2</v>
      </c>
      <c r="O325" s="68">
        <f t="shared" ca="1" si="160"/>
        <v>-8.7513341107779696E-2</v>
      </c>
      <c r="Q325" s="82">
        <f t="shared" si="139"/>
        <v>35646.879000000001</v>
      </c>
      <c r="R325" s="68">
        <f t="shared" si="140"/>
        <v>4.8491724960241251E-3</v>
      </c>
      <c r="S325" s="74">
        <v>0.1</v>
      </c>
      <c r="Z325" s="68">
        <f t="shared" si="141"/>
        <v>54270</v>
      </c>
      <c r="AA325" s="68">
        <f t="shared" si="142"/>
        <v>-7.7557235373783256E-2</v>
      </c>
      <c r="AB325" s="68">
        <f t="shared" si="143"/>
        <v>-5.8934297909672653E-2</v>
      </c>
      <c r="AC325" s="68">
        <f t="shared" si="144"/>
        <v>-6.9636000000173226E-2</v>
      </c>
      <c r="AD325" s="68">
        <f t="shared" si="145"/>
        <v>7.9212353736100305E-3</v>
      </c>
      <c r="AE325" s="68">
        <f t="shared" si="146"/>
        <v>6.2745969844130837E-6</v>
      </c>
      <c r="AF325" s="68">
        <f t="shared" si="147"/>
        <v>-6.9636000000173226E-2</v>
      </c>
      <c r="AG325" s="74"/>
      <c r="AH325" s="68">
        <f t="shared" si="148"/>
        <v>-1.0701702090500576E-2</v>
      </c>
      <c r="AI325" s="68">
        <f t="shared" si="149"/>
        <v>5.734714484254444E-3</v>
      </c>
      <c r="AJ325" s="68">
        <f t="shared" si="150"/>
        <v>-0.38394286794481042</v>
      </c>
      <c r="AK325" s="68">
        <f t="shared" si="151"/>
        <v>7.5417507512415966E-2</v>
      </c>
      <c r="AL325" s="68">
        <f t="shared" si="152"/>
        <v>3.0658851285242013</v>
      </c>
      <c r="AM325" s="68">
        <f t="shared" si="153"/>
        <v>26.404834069567546</v>
      </c>
      <c r="AN325" s="68">
        <f t="shared" si="161"/>
        <v>7.856434694636266</v>
      </c>
      <c r="AO325" s="68">
        <f t="shared" si="161"/>
        <v>7.8564346946387991</v>
      </c>
      <c r="AP325" s="68">
        <f t="shared" si="161"/>
        <v>7.8564346936029876</v>
      </c>
      <c r="AQ325" s="68">
        <f t="shared" si="161"/>
        <v>7.8564351170386377</v>
      </c>
      <c r="AR325" s="68">
        <f t="shared" si="161"/>
        <v>7.8517078128983959</v>
      </c>
      <c r="AS325" s="68">
        <f t="shared" si="161"/>
        <v>7.7565414871862171</v>
      </c>
      <c r="AT325" s="68">
        <f t="shared" si="161"/>
        <v>7.4025315280492512</v>
      </c>
      <c r="AU325" s="68">
        <f t="shared" si="154"/>
        <v>6.8593162084373782</v>
      </c>
    </row>
    <row r="326" spans="1:47" s="68" customFormat="1" ht="12.95" customHeight="1" x14ac:dyDescent="0.2">
      <c r="A326" s="51" t="s">
        <v>156</v>
      </c>
      <c r="B326" s="83"/>
      <c r="C326" s="50">
        <v>50822.646000000001</v>
      </c>
      <c r="D326" s="50">
        <v>4.0000000000000001E-3</v>
      </c>
      <c r="E326" s="68">
        <f t="shared" si="136"/>
        <v>54754.747957672036</v>
      </c>
      <c r="F326" s="10">
        <f>ROUND(2*E326,0)/2+0.5</f>
        <v>54755</v>
      </c>
      <c r="G326" s="69">
        <f t="shared" si="138"/>
        <v>-8.1733999999414664E-2</v>
      </c>
      <c r="I326" s="68">
        <f>G326</f>
        <v>-8.1733999999414664E-2</v>
      </c>
      <c r="O326" s="68">
        <f t="shared" ca="1" si="160"/>
        <v>-8.8987339187762443E-2</v>
      </c>
      <c r="Q326" s="82">
        <f t="shared" si="139"/>
        <v>35804.146000000001</v>
      </c>
      <c r="R326" s="68">
        <f t="shared" si="140"/>
        <v>6.6804467559043162E-3</v>
      </c>
      <c r="S326" s="74">
        <v>0.1</v>
      </c>
      <c r="Z326" s="68">
        <f t="shared" si="141"/>
        <v>54755</v>
      </c>
      <c r="AA326" s="68">
        <f t="shared" si="142"/>
        <v>-7.958939668505291E-2</v>
      </c>
      <c r="AB326" s="68">
        <f t="shared" si="143"/>
        <v>-7.0131435301601069E-2</v>
      </c>
      <c r="AC326" s="68">
        <f t="shared" si="144"/>
        <v>-8.1733999999414664E-2</v>
      </c>
      <c r="AD326" s="68">
        <f t="shared" si="145"/>
        <v>-2.1446033143617538E-3</v>
      </c>
      <c r="AE326" s="68">
        <f t="shared" si="146"/>
        <v>4.59932337597142E-7</v>
      </c>
      <c r="AF326" s="68">
        <f t="shared" si="147"/>
        <v>-8.1733999999414664E-2</v>
      </c>
      <c r="AG326" s="74"/>
      <c r="AH326" s="68">
        <f t="shared" si="148"/>
        <v>-1.1602564697813594E-2</v>
      </c>
      <c r="AI326" s="68">
        <f t="shared" si="149"/>
        <v>5.6248935859499749E-3</v>
      </c>
      <c r="AJ326" s="68">
        <f t="shared" si="150"/>
        <v>-0.38258472605615662</v>
      </c>
      <c r="AK326" s="68">
        <f t="shared" si="151"/>
        <v>7.3955433641748933E-2</v>
      </c>
      <c r="AL326" s="68">
        <f t="shared" si="152"/>
        <v>3.0673555538591839</v>
      </c>
      <c r="AM326" s="68">
        <f t="shared" si="153"/>
        <v>26.928333654983522</v>
      </c>
      <c r="AN326" s="68">
        <f t="shared" si="161"/>
        <v>7.8760648279214989</v>
      </c>
      <c r="AO326" s="68">
        <f t="shared" si="161"/>
        <v>7.8760648457061926</v>
      </c>
      <c r="AP326" s="68">
        <f t="shared" si="161"/>
        <v>7.8760640379518181</v>
      </c>
      <c r="AQ326" s="68">
        <f t="shared" si="161"/>
        <v>7.8761006952058565</v>
      </c>
      <c r="AR326" s="68">
        <f t="shared" si="161"/>
        <v>7.8743708755103166</v>
      </c>
      <c r="AS326" s="68">
        <f t="shared" si="161"/>
        <v>7.7916390950087626</v>
      </c>
      <c r="AT326" s="68">
        <f t="shared" si="161"/>
        <v>7.4389082260393833</v>
      </c>
      <c r="AU326" s="68">
        <f t="shared" si="154"/>
        <v>6.8791864639913829</v>
      </c>
    </row>
    <row r="327" spans="1:47" s="68" customFormat="1" ht="12.95" customHeight="1" x14ac:dyDescent="0.2">
      <c r="A327" s="51" t="s">
        <v>163</v>
      </c>
      <c r="B327" s="83"/>
      <c r="C327" s="50">
        <v>50895.449500000002</v>
      </c>
      <c r="D327" s="50">
        <v>2.5000000000000001E-3</v>
      </c>
      <c r="E327" s="68">
        <f t="shared" si="136"/>
        <v>54979.251391052618</v>
      </c>
      <c r="F327" s="68">
        <f>ROUND(2*E327,0)/2</f>
        <v>54979.5</v>
      </c>
      <c r="G327" s="69">
        <f t="shared" si="138"/>
        <v>-8.0620599997928366E-2</v>
      </c>
      <c r="K327" s="68">
        <f>G327</f>
        <v>-8.0620599997928366E-2</v>
      </c>
      <c r="O327" s="68">
        <f t="shared" ca="1" si="160"/>
        <v>-8.966963314437304E-2</v>
      </c>
      <c r="Q327" s="82">
        <f t="shared" si="139"/>
        <v>35876.949500000002</v>
      </c>
      <c r="R327" s="68">
        <f t="shared" si="140"/>
        <v>6.4996811440259676E-3</v>
      </c>
      <c r="S327" s="74">
        <v>1</v>
      </c>
      <c r="Z327" s="68">
        <f t="shared" si="141"/>
        <v>54979.5</v>
      </c>
      <c r="AA327" s="68">
        <f t="shared" si="142"/>
        <v>-8.0524474818719952E-2</v>
      </c>
      <c r="AB327" s="68">
        <f t="shared" si="143"/>
        <v>-6.8608292830677195E-2</v>
      </c>
      <c r="AC327" s="68">
        <f t="shared" si="144"/>
        <v>-8.0620599997928366E-2</v>
      </c>
      <c r="AD327" s="68">
        <f t="shared" si="145"/>
        <v>-9.6125179208414457E-5</v>
      </c>
      <c r="AE327" s="68">
        <f t="shared" si="146"/>
        <v>9.2400500778497954E-9</v>
      </c>
      <c r="AF327" s="68">
        <f t="shared" si="147"/>
        <v>-8.0620599997928366E-2</v>
      </c>
      <c r="AG327" s="74"/>
      <c r="AH327" s="68">
        <f t="shared" si="148"/>
        <v>-1.2012307167251173E-2</v>
      </c>
      <c r="AI327" s="68">
        <f t="shared" si="149"/>
        <v>5.576163587141636E-3</v>
      </c>
      <c r="AJ327" s="68">
        <f t="shared" si="150"/>
        <v>-0.38197314067234917</v>
      </c>
      <c r="AK327" s="68">
        <f t="shared" si="151"/>
        <v>7.3297285045389377E-2</v>
      </c>
      <c r="AL327" s="68">
        <f t="shared" si="152"/>
        <v>3.0680174091711128</v>
      </c>
      <c r="AM327" s="68">
        <f t="shared" si="153"/>
        <v>27.170792498924794</v>
      </c>
      <c r="AN327" s="68">
        <f t="shared" si="161"/>
        <v>7.8850251988537039</v>
      </c>
      <c r="AO327" s="68">
        <f t="shared" si="161"/>
        <v>7.8850252169864685</v>
      </c>
      <c r="AP327" s="68">
        <f t="shared" si="161"/>
        <v>7.8850246310939331</v>
      </c>
      <c r="AQ327" s="68">
        <f t="shared" si="161"/>
        <v>7.8850435564334376</v>
      </c>
      <c r="AR327" s="68">
        <f t="shared" si="161"/>
        <v>7.8844262902349307</v>
      </c>
      <c r="AS327" s="68">
        <f t="shared" si="161"/>
        <v>7.8074489308636625</v>
      </c>
      <c r="AT327" s="68">
        <f t="shared" si="161"/>
        <v>7.4556720834241785</v>
      </c>
      <c r="AU327" s="68">
        <f t="shared" si="154"/>
        <v>6.8883841389849367</v>
      </c>
    </row>
    <row r="328" spans="1:47" s="68" customFormat="1" ht="12.95" customHeight="1" x14ac:dyDescent="0.2">
      <c r="A328" s="51" t="s">
        <v>157</v>
      </c>
      <c r="B328" s="83" t="s">
        <v>198</v>
      </c>
      <c r="C328" s="50">
        <v>50951.544999999998</v>
      </c>
      <c r="D328" s="50">
        <v>6.0000000000000001E-3</v>
      </c>
      <c r="E328" s="68">
        <f t="shared" si="136"/>
        <v>55152.232529970373</v>
      </c>
      <c r="F328" s="10">
        <f>ROUND(2*E328,0)/2+0.5</f>
        <v>55152.5</v>
      </c>
      <c r="G328" s="69">
        <f t="shared" si="138"/>
        <v>-8.6737000005086884E-2</v>
      </c>
      <c r="I328" s="68">
        <f>G328</f>
        <v>-8.6737000005086884E-2</v>
      </c>
      <c r="O328" s="68">
        <f t="shared" ca="1" si="160"/>
        <v>-9.019540977908852E-2</v>
      </c>
      <c r="Q328" s="82">
        <f t="shared" si="139"/>
        <v>35933.044999999998</v>
      </c>
      <c r="R328" s="68">
        <f t="shared" si="140"/>
        <v>7.5233071698824422E-3</v>
      </c>
      <c r="S328" s="74">
        <v>0.1</v>
      </c>
      <c r="Z328" s="68">
        <f t="shared" si="141"/>
        <v>55152.5</v>
      </c>
      <c r="AA328" s="68">
        <f t="shared" si="142"/>
        <v>-8.1242715016789133E-2</v>
      </c>
      <c r="AB328" s="68">
        <f t="shared" si="143"/>
        <v>-7.4411999144125454E-2</v>
      </c>
      <c r="AC328" s="68">
        <f t="shared" si="144"/>
        <v>-8.6737000005086884E-2</v>
      </c>
      <c r="AD328" s="68">
        <f t="shared" si="145"/>
        <v>-5.4942849882977512E-3</v>
      </c>
      <c r="AE328" s="68">
        <f t="shared" si="146"/>
        <v>3.0187167532634024E-6</v>
      </c>
      <c r="AF328" s="68">
        <f t="shared" si="147"/>
        <v>-8.6737000005086884E-2</v>
      </c>
      <c r="AG328" s="74"/>
      <c r="AH328" s="68">
        <f t="shared" si="148"/>
        <v>-1.232500086096143E-2</v>
      </c>
      <c r="AI328" s="68">
        <f t="shared" si="149"/>
        <v>5.5394729738387216E-3</v>
      </c>
      <c r="AJ328" s="68">
        <f t="shared" si="150"/>
        <v>-0.38150889495117463</v>
      </c>
      <c r="AK328" s="68">
        <f t="shared" si="151"/>
        <v>7.2797792603497918E-2</v>
      </c>
      <c r="AL328" s="68">
        <f t="shared" si="152"/>
        <v>3.0685196932058934</v>
      </c>
      <c r="AM328" s="68">
        <f t="shared" si="153"/>
        <v>27.357725311308659</v>
      </c>
      <c r="AN328" s="68">
        <f t="shared" si="161"/>
        <v>7.8918774715105515</v>
      </c>
      <c r="AO328" s="68">
        <f t="shared" si="161"/>
        <v>7.8918774647168686</v>
      </c>
      <c r="AP328" s="68">
        <f t="shared" si="161"/>
        <v>7.8918776445495951</v>
      </c>
      <c r="AQ328" s="68">
        <f t="shared" si="161"/>
        <v>7.8918728839858661</v>
      </c>
      <c r="AR328" s="68">
        <f t="shared" si="161"/>
        <v>7.8919987055816145</v>
      </c>
      <c r="AS328" s="68">
        <f t="shared" si="161"/>
        <v>7.8194436461749044</v>
      </c>
      <c r="AT328" s="68">
        <f t="shared" si="161"/>
        <v>7.4685576276846781</v>
      </c>
      <c r="AU328" s="68">
        <f t="shared" si="154"/>
        <v>6.8954718796258501</v>
      </c>
    </row>
    <row r="329" spans="1:47" s="68" customFormat="1" ht="12.95" customHeight="1" x14ac:dyDescent="0.2">
      <c r="A329" s="11" t="s">
        <v>812</v>
      </c>
      <c r="B329" s="99" t="s">
        <v>201</v>
      </c>
      <c r="C329" s="30">
        <v>51012.678</v>
      </c>
      <c r="D329" s="30" t="s">
        <v>255</v>
      </c>
      <c r="E329" s="68">
        <f t="shared" si="136"/>
        <v>55340.747757848912</v>
      </c>
      <c r="F329" s="10">
        <f>ROUND(2*E329,0)/2+0.5</f>
        <v>55341</v>
      </c>
      <c r="G329" s="69">
        <f t="shared" si="138"/>
        <v>-8.1798800005344674E-2</v>
      </c>
      <c r="K329" s="68">
        <f>G329</f>
        <v>-8.1798800005344674E-2</v>
      </c>
      <c r="O329" s="68">
        <f t="shared" ca="1" si="160"/>
        <v>-9.0768293568937508E-2</v>
      </c>
      <c r="Q329" s="82">
        <f t="shared" si="139"/>
        <v>35994.178</v>
      </c>
      <c r="R329" s="68">
        <f t="shared" si="140"/>
        <v>6.6910436823143758E-3</v>
      </c>
      <c r="S329" s="74">
        <v>1</v>
      </c>
      <c r="Z329" s="68">
        <f t="shared" si="141"/>
        <v>55341</v>
      </c>
      <c r="AA329" s="68">
        <f t="shared" si="142"/>
        <v>-8.2023044128845438E-2</v>
      </c>
      <c r="AB329" s="68">
        <f t="shared" si="143"/>
        <v>-6.913606720700434E-2</v>
      </c>
      <c r="AC329" s="68">
        <f t="shared" si="144"/>
        <v>-8.1798800005344674E-2</v>
      </c>
      <c r="AD329" s="68">
        <f t="shared" si="145"/>
        <v>2.2424412350076361E-4</v>
      </c>
      <c r="AE329" s="68">
        <f t="shared" si="146"/>
        <v>5.0285426924625725E-8</v>
      </c>
      <c r="AF329" s="68">
        <f t="shared" si="147"/>
        <v>-8.1798800005344674E-2</v>
      </c>
      <c r="AG329" s="74"/>
      <c r="AH329" s="68">
        <f t="shared" si="148"/>
        <v>-1.2662732798340334E-2</v>
      </c>
      <c r="AI329" s="68">
        <f t="shared" si="149"/>
        <v>5.5003185869936244E-3</v>
      </c>
      <c r="AJ329" s="68">
        <f t="shared" si="150"/>
        <v>-0.38100982836719344</v>
      </c>
      <c r="AK329" s="68">
        <f t="shared" si="151"/>
        <v>7.2260930595455838E-2</v>
      </c>
      <c r="AL329" s="68">
        <f t="shared" si="152"/>
        <v>3.0690595350717347</v>
      </c>
      <c r="AM329" s="68">
        <f t="shared" si="153"/>
        <v>27.56152116076143</v>
      </c>
      <c r="AN329" s="68">
        <f t="shared" si="161"/>
        <v>7.8992927215240218</v>
      </c>
      <c r="AO329" s="68">
        <f t="shared" si="161"/>
        <v>7.8992926448549436</v>
      </c>
      <c r="AP329" s="68">
        <f t="shared" si="161"/>
        <v>7.8992943423514941</v>
      </c>
      <c r="AQ329" s="68">
        <f t="shared" si="161"/>
        <v>7.8992567439374284</v>
      </c>
      <c r="AR329" s="68">
        <f t="shared" si="161"/>
        <v>7.9000823469310593</v>
      </c>
      <c r="AS329" s="68">
        <f t="shared" si="161"/>
        <v>7.8323264969382986</v>
      </c>
      <c r="AT329" s="68">
        <f t="shared" si="161"/>
        <v>7.482564873152258</v>
      </c>
      <c r="AU329" s="68">
        <f t="shared" si="154"/>
        <v>6.9031946490525096</v>
      </c>
    </row>
    <row r="330" spans="1:47" s="68" customFormat="1" ht="12.95" customHeight="1" x14ac:dyDescent="0.2">
      <c r="A330" s="51" t="s">
        <v>158</v>
      </c>
      <c r="B330" s="83" t="s">
        <v>198</v>
      </c>
      <c r="C330" s="50">
        <v>51136.709000000003</v>
      </c>
      <c r="D330" s="50">
        <v>7.0000000000000001E-3</v>
      </c>
      <c r="E330" s="68">
        <f t="shared" si="136"/>
        <v>55723.220926661219</v>
      </c>
      <c r="F330" s="10">
        <f>ROUND(2*E330,0)/2+0.5</f>
        <v>55723.5</v>
      </c>
      <c r="G330" s="69">
        <f t="shared" si="138"/>
        <v>-9.0499800004181452E-2</v>
      </c>
      <c r="I330" s="68">
        <f>G330</f>
        <v>-9.0499800004181452E-2</v>
      </c>
      <c r="O330" s="68">
        <f t="shared" ca="1" si="160"/>
        <v>-9.1930776590779584E-2</v>
      </c>
      <c r="Q330" s="82">
        <f t="shared" si="139"/>
        <v>36118.209000000003</v>
      </c>
      <c r="R330" s="68">
        <f t="shared" si="140"/>
        <v>8.1902138007968403E-3</v>
      </c>
      <c r="S330" s="74">
        <v>0.1</v>
      </c>
      <c r="Z330" s="68">
        <f t="shared" si="141"/>
        <v>55723.5</v>
      </c>
      <c r="AA330" s="68">
        <f t="shared" si="142"/>
        <v>-8.359941217529665E-2</v>
      </c>
      <c r="AB330" s="68">
        <f t="shared" si="143"/>
        <v>-7.7161101019865563E-2</v>
      </c>
      <c r="AC330" s="68">
        <f t="shared" si="144"/>
        <v>-9.0499800004181452E-2</v>
      </c>
      <c r="AD330" s="68">
        <f t="shared" si="145"/>
        <v>-6.900387828884802E-3</v>
      </c>
      <c r="AE330" s="68">
        <f t="shared" si="146"/>
        <v>4.7615352189021508E-6</v>
      </c>
      <c r="AF330" s="68">
        <f t="shared" si="147"/>
        <v>-9.0499800004181452E-2</v>
      </c>
      <c r="AG330" s="74"/>
      <c r="AH330" s="68">
        <f t="shared" si="148"/>
        <v>-1.3338698984315884E-2</v>
      </c>
      <c r="AI330" s="68">
        <f t="shared" si="149"/>
        <v>5.423394038456264E-3</v>
      </c>
      <c r="AJ330" s="68">
        <f t="shared" si="150"/>
        <v>-0.3800180501782095</v>
      </c>
      <c r="AK330" s="68">
        <f t="shared" si="151"/>
        <v>7.1194334712171695E-2</v>
      </c>
      <c r="AL330" s="68">
        <f t="shared" si="152"/>
        <v>3.0701319884389835</v>
      </c>
      <c r="AM330" s="68">
        <f t="shared" si="153"/>
        <v>27.975513786365809</v>
      </c>
      <c r="AN330" s="68">
        <f t="shared" si="161"/>
        <v>7.9141808222447754</v>
      </c>
      <c r="AO330" s="68">
        <f t="shared" si="161"/>
        <v>7.9141804048550268</v>
      </c>
      <c r="AP330" s="68">
        <f t="shared" si="161"/>
        <v>7.9141873621970218</v>
      </c>
      <c r="AQ330" s="68">
        <f t="shared" si="161"/>
        <v>7.9140712873254362</v>
      </c>
      <c r="AR330" s="68">
        <f t="shared" si="161"/>
        <v>7.9159794649919366</v>
      </c>
      <c r="AS330" s="68">
        <f t="shared" si="161"/>
        <v>7.8578710505746399</v>
      </c>
      <c r="AT330" s="68">
        <f t="shared" si="161"/>
        <v>7.5108814728930575</v>
      </c>
      <c r="AU330" s="68">
        <f t="shared" si="154"/>
        <v>6.9188655207007708</v>
      </c>
    </row>
    <row r="331" spans="1:47" s="68" customFormat="1" ht="12.95" customHeight="1" x14ac:dyDescent="0.2">
      <c r="A331" s="51" t="s">
        <v>159</v>
      </c>
      <c r="B331" s="83" t="s">
        <v>198</v>
      </c>
      <c r="C331" s="50">
        <v>51236.6</v>
      </c>
      <c r="D331" s="50">
        <v>7.0000000000000001E-3</v>
      </c>
      <c r="E331" s="68">
        <f t="shared" si="136"/>
        <v>56031.253816066506</v>
      </c>
      <c r="F331" s="68">
        <f>ROUND(2*E331,0)/2</f>
        <v>56031.5</v>
      </c>
      <c r="G331" s="69">
        <f t="shared" si="138"/>
        <v>-7.9834199998003896E-2</v>
      </c>
      <c r="I331" s="68">
        <f>G331</f>
        <v>-7.9834199998003896E-2</v>
      </c>
      <c r="O331" s="68">
        <f t="shared" ca="1" si="160"/>
        <v>-9.2866841350851104E-2</v>
      </c>
      <c r="Q331" s="82">
        <f t="shared" si="139"/>
        <v>36218.1</v>
      </c>
      <c r="R331" s="68">
        <f t="shared" si="140"/>
        <v>6.3734994893212852E-3</v>
      </c>
      <c r="S331" s="74">
        <v>0.1</v>
      </c>
      <c r="Z331" s="68">
        <f t="shared" si="141"/>
        <v>56031.5</v>
      </c>
      <c r="AA331" s="68">
        <f t="shared" si="142"/>
        <v>-8.4862087891305421E-2</v>
      </c>
      <c r="AB331" s="68">
        <f t="shared" si="143"/>
        <v>-6.5960088096363556E-2</v>
      </c>
      <c r="AC331" s="68">
        <f t="shared" si="144"/>
        <v>-7.9834199998003896E-2</v>
      </c>
      <c r="AD331" s="68">
        <f t="shared" si="145"/>
        <v>5.0278878933015247E-3</v>
      </c>
      <c r="AE331" s="68">
        <f t="shared" si="146"/>
        <v>2.5279656667608049E-6</v>
      </c>
      <c r="AF331" s="68">
        <f t="shared" si="147"/>
        <v>-7.9834199998003896E-2</v>
      </c>
      <c r="AG331" s="74"/>
      <c r="AH331" s="68">
        <f t="shared" si="148"/>
        <v>-1.3874111901640344E-2</v>
      </c>
      <c r="AI331" s="68">
        <f t="shared" si="149"/>
        <v>5.3637905949946996E-3</v>
      </c>
      <c r="AJ331" s="68">
        <f t="shared" si="150"/>
        <v>-0.37923894666762276</v>
      </c>
      <c r="AK331" s="68">
        <f t="shared" si="151"/>
        <v>7.0356729326589457E-2</v>
      </c>
      <c r="AL331" s="68">
        <f t="shared" si="152"/>
        <v>3.0709741359755451</v>
      </c>
      <c r="AM331" s="68">
        <f t="shared" si="153"/>
        <v>28.309412827441257</v>
      </c>
      <c r="AN331" s="68">
        <f t="shared" ref="AN331:AT340" si="162">$AU331+$AB$7*SIN(AO331)</f>
        <v>7.9260195657742578</v>
      </c>
      <c r="AO331" s="68">
        <f t="shared" si="162"/>
        <v>7.9260186402549886</v>
      </c>
      <c r="AP331" s="68">
        <f t="shared" si="162"/>
        <v>7.9260315351738662</v>
      </c>
      <c r="AQ331" s="68">
        <f t="shared" si="162"/>
        <v>7.9258516669433554</v>
      </c>
      <c r="AR331" s="68">
        <f t="shared" si="162"/>
        <v>7.9283213826803305</v>
      </c>
      <c r="AS331" s="68">
        <f t="shared" si="162"/>
        <v>7.8778602848686372</v>
      </c>
      <c r="AT331" s="68">
        <f t="shared" si="162"/>
        <v>7.5335772934081584</v>
      </c>
      <c r="AU331" s="68">
        <f t="shared" si="154"/>
        <v>6.9314841572175405</v>
      </c>
    </row>
    <row r="332" spans="1:47" s="68" customFormat="1" ht="12.95" customHeight="1" x14ac:dyDescent="0.2">
      <c r="A332" s="51" t="s">
        <v>162</v>
      </c>
      <c r="B332" s="83" t="s">
        <v>201</v>
      </c>
      <c r="C332" s="50">
        <v>51246.809800000003</v>
      </c>
      <c r="D332" s="50">
        <v>2.0999999999999999E-3</v>
      </c>
      <c r="E332" s="68">
        <f t="shared" si="136"/>
        <v>56062.737675415716</v>
      </c>
      <c r="F332" s="10">
        <f t="shared" ref="F332:F395" si="163">ROUND(2*E332,0)/2+0.5</f>
        <v>56063</v>
      </c>
      <c r="G332" s="69">
        <f t="shared" si="138"/>
        <v>-8.5068400003365241E-2</v>
      </c>
      <c r="K332" s="68">
        <f>G332</f>
        <v>-8.5068400003365241E-2</v>
      </c>
      <c r="O332" s="68">
        <f t="shared" ca="1" si="160"/>
        <v>-9.2962575246767515E-2</v>
      </c>
      <c r="Q332" s="82">
        <f t="shared" si="139"/>
        <v>36228.309800000003</v>
      </c>
      <c r="R332" s="68">
        <f t="shared" si="140"/>
        <v>7.2366326791325512E-3</v>
      </c>
      <c r="S332" s="74">
        <v>1</v>
      </c>
      <c r="Z332" s="68">
        <f t="shared" si="141"/>
        <v>56063</v>
      </c>
      <c r="AA332" s="68">
        <f t="shared" si="142"/>
        <v>-8.4990898674459289E-2</v>
      </c>
      <c r="AB332" s="68">
        <f t="shared" si="143"/>
        <v>-7.1139968770618553E-2</v>
      </c>
      <c r="AC332" s="68">
        <f t="shared" si="144"/>
        <v>-8.5068400003365241E-2</v>
      </c>
      <c r="AD332" s="68">
        <f t="shared" si="145"/>
        <v>-7.7501328905951739E-5</v>
      </c>
      <c r="AE332" s="68">
        <f t="shared" si="146"/>
        <v>6.0064559821885109E-9</v>
      </c>
      <c r="AF332" s="68">
        <f t="shared" si="147"/>
        <v>-8.5068400003365241E-2</v>
      </c>
      <c r="AG332" s="74"/>
      <c r="AH332" s="68">
        <f t="shared" si="148"/>
        <v>-1.3928431232746686E-2</v>
      </c>
      <c r="AI332" s="68">
        <f t="shared" si="149"/>
        <v>5.3578076058519164E-3</v>
      </c>
      <c r="AJ332" s="68">
        <f t="shared" si="150"/>
        <v>-0.37916021246766002</v>
      </c>
      <c r="AK332" s="68">
        <f t="shared" si="151"/>
        <v>7.0272096385797969E-2</v>
      </c>
      <c r="AL332" s="68">
        <f t="shared" si="152"/>
        <v>3.0710592250617825</v>
      </c>
      <c r="AM332" s="68">
        <f t="shared" si="153"/>
        <v>28.343592707825309</v>
      </c>
      <c r="AN332" s="68">
        <f t="shared" si="162"/>
        <v>7.9272230234318677</v>
      </c>
      <c r="AO332" s="68">
        <f t="shared" si="162"/>
        <v>7.9272220340857293</v>
      </c>
      <c r="AP332" s="68">
        <f t="shared" si="162"/>
        <v>7.9272355921502511</v>
      </c>
      <c r="AQ332" s="68">
        <f t="shared" si="162"/>
        <v>7.9270495729416464</v>
      </c>
      <c r="AR332" s="68">
        <f t="shared" si="162"/>
        <v>7.9295619221973759</v>
      </c>
      <c r="AS332" s="68">
        <f t="shared" si="162"/>
        <v>7.8798755472660407</v>
      </c>
      <c r="AT332" s="68">
        <f t="shared" si="162"/>
        <v>7.535893079969977</v>
      </c>
      <c r="AU332" s="68">
        <f t="shared" si="154"/>
        <v>6.9327746995885731</v>
      </c>
    </row>
    <row r="333" spans="1:47" s="68" customFormat="1" ht="12.95" customHeight="1" x14ac:dyDescent="0.2">
      <c r="A333" s="51" t="s">
        <v>161</v>
      </c>
      <c r="B333" s="83"/>
      <c r="C333" s="50">
        <v>51272.428999999996</v>
      </c>
      <c r="D333" s="50">
        <v>2E-3</v>
      </c>
      <c r="E333" s="68">
        <f t="shared" si="136"/>
        <v>56141.739349242693</v>
      </c>
      <c r="F333" s="10">
        <f t="shared" si="163"/>
        <v>56142</v>
      </c>
      <c r="G333" s="69">
        <f t="shared" si="138"/>
        <v>-8.4525600010238122E-2</v>
      </c>
      <c r="K333" s="68">
        <f>G333</f>
        <v>-8.4525600010238122E-2</v>
      </c>
      <c r="O333" s="68">
        <f t="shared" ca="1" si="160"/>
        <v>-9.3202669779383268E-2</v>
      </c>
      <c r="Q333" s="82">
        <f t="shared" si="139"/>
        <v>36253.928999999996</v>
      </c>
      <c r="R333" s="68">
        <f t="shared" si="140"/>
        <v>7.1445770570907671E-3</v>
      </c>
      <c r="S333" s="74">
        <v>1</v>
      </c>
      <c r="Z333" s="68">
        <f t="shared" si="141"/>
        <v>56142</v>
      </c>
      <c r="AA333" s="68">
        <f t="shared" si="142"/>
        <v>-8.5313685294573866E-2</v>
      </c>
      <c r="AB333" s="68">
        <f t="shared" si="143"/>
        <v>-7.0461293659496133E-2</v>
      </c>
      <c r="AC333" s="68">
        <f t="shared" si="144"/>
        <v>-8.4525600010238122E-2</v>
      </c>
      <c r="AD333" s="68">
        <f t="shared" si="145"/>
        <v>7.8808528433574332E-4</v>
      </c>
      <c r="AE333" s="68">
        <f t="shared" si="146"/>
        <v>6.2107841538654944E-7</v>
      </c>
      <c r="AF333" s="68">
        <f t="shared" si="147"/>
        <v>-8.4525600010238122E-2</v>
      </c>
      <c r="AG333" s="74"/>
      <c r="AH333" s="68">
        <f t="shared" si="148"/>
        <v>-1.4064306350741997E-2</v>
      </c>
      <c r="AI333" s="68">
        <f t="shared" si="149"/>
        <v>5.3428925879144273E-3</v>
      </c>
      <c r="AJ333" s="68">
        <f t="shared" si="150"/>
        <v>-0.37896350957954633</v>
      </c>
      <c r="AK333" s="68">
        <f t="shared" si="151"/>
        <v>7.0060667251428094E-2</v>
      </c>
      <c r="AL333" s="68">
        <f t="shared" si="152"/>
        <v>3.0712717915002208</v>
      </c>
      <c r="AM333" s="68">
        <f t="shared" si="153"/>
        <v>28.429340910415572</v>
      </c>
      <c r="AN333" s="68">
        <f t="shared" si="162"/>
        <v>7.9302353321150525</v>
      </c>
      <c r="AO333" s="68">
        <f t="shared" si="162"/>
        <v>7.9302341737353199</v>
      </c>
      <c r="AP333" s="68">
        <f t="shared" si="162"/>
        <v>7.9302494222018387</v>
      </c>
      <c r="AQ333" s="68">
        <f t="shared" si="162"/>
        <v>7.9300484529943827</v>
      </c>
      <c r="AR333" s="68">
        <f t="shared" si="162"/>
        <v>7.9326560406372444</v>
      </c>
      <c r="AS333" s="68">
        <f t="shared" si="162"/>
        <v>7.8849059916164901</v>
      </c>
      <c r="AT333" s="68">
        <f t="shared" si="162"/>
        <v>7.5416965032553671</v>
      </c>
      <c r="AU333" s="68">
        <f t="shared" si="154"/>
        <v>6.9360112979159272</v>
      </c>
    </row>
    <row r="334" spans="1:47" s="68" customFormat="1" ht="12.95" customHeight="1" x14ac:dyDescent="0.2">
      <c r="A334" s="51" t="s">
        <v>164</v>
      </c>
      <c r="B334" s="83" t="s">
        <v>198</v>
      </c>
      <c r="C334" s="50">
        <v>51298.369599999998</v>
      </c>
      <c r="D334" s="50">
        <v>5.9999999999999995E-4</v>
      </c>
      <c r="E334" s="68">
        <f t="shared" si="136"/>
        <v>56221.732121073066</v>
      </c>
      <c r="F334" s="10">
        <f t="shared" si="163"/>
        <v>56222</v>
      </c>
      <c r="G334" s="69">
        <f t="shared" si="138"/>
        <v>-8.6869600003410596E-2</v>
      </c>
      <c r="J334" s="68">
        <f>G334</f>
        <v>-8.6869600003410596E-2</v>
      </c>
      <c r="O334" s="68">
        <f t="shared" ca="1" si="160"/>
        <v>-9.3445803483297951E-2</v>
      </c>
      <c r="Q334" s="82">
        <f t="shared" si="139"/>
        <v>36279.869599999998</v>
      </c>
      <c r="R334" s="68">
        <f t="shared" si="140"/>
        <v>7.5463274047525546E-3</v>
      </c>
      <c r="S334" s="74">
        <v>1</v>
      </c>
      <c r="Z334" s="68">
        <f t="shared" si="141"/>
        <v>56222</v>
      </c>
      <c r="AA334" s="68">
        <f t="shared" si="142"/>
        <v>-8.5640177633606332E-2</v>
      </c>
      <c r="AB334" s="68">
        <f t="shared" si="143"/>
        <v>-7.2668212359072365E-2</v>
      </c>
      <c r="AC334" s="68">
        <f t="shared" si="144"/>
        <v>-8.6869600003410596E-2</v>
      </c>
      <c r="AD334" s="68">
        <f t="shared" si="145"/>
        <v>-1.2294223698042644E-3</v>
      </c>
      <c r="AE334" s="68">
        <f t="shared" si="146"/>
        <v>1.5114793633751336E-6</v>
      </c>
      <c r="AF334" s="68">
        <f t="shared" si="147"/>
        <v>-8.6869600003410596E-2</v>
      </c>
      <c r="AG334" s="74"/>
      <c r="AH334" s="68">
        <f t="shared" si="148"/>
        <v>-1.4201387644338226E-2</v>
      </c>
      <c r="AI334" s="68">
        <f t="shared" si="149"/>
        <v>5.3279184387002854E-3</v>
      </c>
      <c r="AJ334" s="68">
        <f t="shared" si="150"/>
        <v>-0.37876541058317109</v>
      </c>
      <c r="AK334" s="68">
        <f t="shared" si="151"/>
        <v>6.9847752888718778E-2</v>
      </c>
      <c r="AL334" s="68">
        <f t="shared" si="152"/>
        <v>3.0714858479400262</v>
      </c>
      <c r="AM334" s="68">
        <f t="shared" si="153"/>
        <v>28.516215418190736</v>
      </c>
      <c r="AN334" s="68">
        <f t="shared" si="162"/>
        <v>7.9332772525623945</v>
      </c>
      <c r="AO334" s="68">
        <f t="shared" si="162"/>
        <v>7.9332759107824575</v>
      </c>
      <c r="AP334" s="68">
        <f t="shared" si="162"/>
        <v>7.933292897136246</v>
      </c>
      <c r="AQ334" s="68">
        <f t="shared" si="162"/>
        <v>7.93307758858134</v>
      </c>
      <c r="AR334" s="68">
        <f t="shared" si="162"/>
        <v>7.9357648625102541</v>
      </c>
      <c r="AS334" s="68">
        <f t="shared" si="162"/>
        <v>7.8899655996547571</v>
      </c>
      <c r="AT334" s="68">
        <f t="shared" si="162"/>
        <v>7.5475669216071912</v>
      </c>
      <c r="AU334" s="68">
        <f t="shared" si="154"/>
        <v>6.9392888658423608</v>
      </c>
    </row>
    <row r="335" spans="1:47" s="68" customFormat="1" ht="12.95" customHeight="1" x14ac:dyDescent="0.2">
      <c r="A335" s="51" t="s">
        <v>162</v>
      </c>
      <c r="B335" s="83" t="s">
        <v>198</v>
      </c>
      <c r="C335" s="50">
        <v>51338.744299999998</v>
      </c>
      <c r="D335" s="50">
        <v>2.8E-3</v>
      </c>
      <c r="E335" s="68">
        <f t="shared" si="136"/>
        <v>56346.235184410827</v>
      </c>
      <c r="F335" s="10">
        <f t="shared" si="163"/>
        <v>56346.5</v>
      </c>
      <c r="G335" s="69">
        <f t="shared" si="138"/>
        <v>-8.5876200006168801E-2</v>
      </c>
      <c r="K335" s="68">
        <f>G335</f>
        <v>-8.5876200006168801E-2</v>
      </c>
      <c r="O335" s="68">
        <f t="shared" ca="1" si="160"/>
        <v>-9.3824180310015159E-2</v>
      </c>
      <c r="Q335" s="82">
        <f t="shared" si="139"/>
        <v>36320.244299999998</v>
      </c>
      <c r="R335" s="68">
        <f t="shared" si="140"/>
        <v>7.3747217274995067E-3</v>
      </c>
      <c r="S335" s="74">
        <v>1</v>
      </c>
      <c r="Z335" s="68">
        <f t="shared" si="141"/>
        <v>56346.5</v>
      </c>
      <c r="AA335" s="68">
        <f t="shared" si="142"/>
        <v>-8.614752777259542E-2</v>
      </c>
      <c r="AB335" s="68">
        <f t="shared" si="143"/>
        <v>-7.1462500524821768E-2</v>
      </c>
      <c r="AC335" s="68">
        <f t="shared" si="144"/>
        <v>-8.5876200006168801E-2</v>
      </c>
      <c r="AD335" s="68">
        <f t="shared" si="145"/>
        <v>2.7132776642661838E-4</v>
      </c>
      <c r="AE335" s="68">
        <f t="shared" si="146"/>
        <v>7.3618756834057574E-8</v>
      </c>
      <c r="AF335" s="68">
        <f t="shared" si="147"/>
        <v>-8.5876200006168801E-2</v>
      </c>
      <c r="AG335" s="74"/>
      <c r="AH335" s="68">
        <f t="shared" si="148"/>
        <v>-1.4413699481347037E-2</v>
      </c>
      <c r="AI335" s="68">
        <f t="shared" si="149"/>
        <v>5.3048704037237382E-3</v>
      </c>
      <c r="AJ335" s="68">
        <f t="shared" si="150"/>
        <v>-0.37845927919504369</v>
      </c>
      <c r="AK335" s="68">
        <f t="shared" si="151"/>
        <v>6.9518757026715866E-2</v>
      </c>
      <c r="AL335" s="68">
        <f t="shared" si="152"/>
        <v>3.0718166022192346</v>
      </c>
      <c r="AM335" s="68">
        <f t="shared" si="153"/>
        <v>28.651499265454198</v>
      </c>
      <c r="AN335" s="68">
        <f t="shared" si="162"/>
        <v>7.9379943635227024</v>
      </c>
      <c r="AO335" s="68">
        <f t="shared" si="162"/>
        <v>7.9379927150114789</v>
      </c>
      <c r="AP335" s="68">
        <f t="shared" si="162"/>
        <v>7.9380124150669484</v>
      </c>
      <c r="AQ335" s="68">
        <f t="shared" si="162"/>
        <v>7.9377766929499085</v>
      </c>
      <c r="AR335" s="68">
        <f t="shared" si="162"/>
        <v>7.9405552417547476</v>
      </c>
      <c r="AS335" s="68">
        <f t="shared" si="162"/>
        <v>7.8977706268626697</v>
      </c>
      <c r="AT335" s="68">
        <f t="shared" si="162"/>
        <v>7.5566897524765313</v>
      </c>
      <c r="AU335" s="68">
        <f t="shared" si="154"/>
        <v>6.9443895809278731</v>
      </c>
    </row>
    <row r="336" spans="1:47" s="68" customFormat="1" ht="12.95" customHeight="1" x14ac:dyDescent="0.2">
      <c r="A336" s="51" t="s">
        <v>188</v>
      </c>
      <c r="B336" s="83"/>
      <c r="C336" s="50">
        <v>51519.692999999999</v>
      </c>
      <c r="D336" s="50"/>
      <c r="E336" s="68">
        <f t="shared" si="136"/>
        <v>56904.224902154507</v>
      </c>
      <c r="F336" s="10">
        <f t="shared" si="163"/>
        <v>56904.5</v>
      </c>
      <c r="G336" s="69">
        <f t="shared" si="138"/>
        <v>-8.9210600002843421E-2</v>
      </c>
      <c r="I336" s="68">
        <f>G336</f>
        <v>-8.9210600002843421E-2</v>
      </c>
      <c r="O336" s="68">
        <f t="shared" ca="1" si="160"/>
        <v>-9.5520037894820081E-2</v>
      </c>
      <c r="Q336" s="82">
        <f t="shared" si="139"/>
        <v>36501.192999999999</v>
      </c>
      <c r="R336" s="68">
        <f t="shared" si="140"/>
        <v>7.958531152867326E-3</v>
      </c>
      <c r="S336" s="74">
        <v>0.1</v>
      </c>
      <c r="Z336" s="68">
        <f t="shared" si="141"/>
        <v>56904.5</v>
      </c>
      <c r="AA336" s="68">
        <f t="shared" si="142"/>
        <v>-8.8410451430437575E-2</v>
      </c>
      <c r="AB336" s="68">
        <f t="shared" si="143"/>
        <v>-7.3860316419732369E-2</v>
      </c>
      <c r="AC336" s="68">
        <f t="shared" si="144"/>
        <v>-8.9210600002843421E-2</v>
      </c>
      <c r="AD336" s="68">
        <f t="shared" si="145"/>
        <v>-8.0014857240584547E-4</v>
      </c>
      <c r="AE336" s="68">
        <f t="shared" si="146"/>
        <v>6.4023773792311259E-8</v>
      </c>
      <c r="AF336" s="68">
        <f t="shared" si="147"/>
        <v>-8.9210600002843421E-2</v>
      </c>
      <c r="AG336" s="74"/>
      <c r="AH336" s="68">
        <f t="shared" si="148"/>
        <v>-1.5350283583111052E-2</v>
      </c>
      <c r="AI336" s="68">
        <f t="shared" si="149"/>
        <v>5.2052368322937914E-3</v>
      </c>
      <c r="AJ336" s="68">
        <f t="shared" si="150"/>
        <v>-0.37711840804537755</v>
      </c>
      <c r="AK336" s="68">
        <f t="shared" si="151"/>
        <v>6.8078172678178478E-2</v>
      </c>
      <c r="AL336" s="68">
        <f t="shared" si="152"/>
        <v>3.0732647966554092</v>
      </c>
      <c r="AM336" s="68">
        <f t="shared" si="153"/>
        <v>29.259249640467353</v>
      </c>
      <c r="AN336" s="68">
        <f t="shared" si="162"/>
        <v>7.9588903796506312</v>
      </c>
      <c r="AO336" s="68">
        <f t="shared" si="162"/>
        <v>7.9588872410150016</v>
      </c>
      <c r="AP336" s="68">
        <f t="shared" si="162"/>
        <v>7.9589172968652671</v>
      </c>
      <c r="AQ336" s="68">
        <f t="shared" si="162"/>
        <v>7.9586291262397948</v>
      </c>
      <c r="AR336" s="68">
        <f t="shared" si="162"/>
        <v>7.9613603421219903</v>
      </c>
      <c r="AS336" s="68">
        <f t="shared" si="162"/>
        <v>7.931724512202833</v>
      </c>
      <c r="AT336" s="68">
        <f t="shared" si="162"/>
        <v>7.5973804372046301</v>
      </c>
      <c r="AU336" s="68">
        <f t="shared" si="154"/>
        <v>6.9672506172147477</v>
      </c>
    </row>
    <row r="337" spans="1:47" s="68" customFormat="1" ht="12.95" customHeight="1" x14ac:dyDescent="0.2">
      <c r="A337" s="51" t="s">
        <v>189</v>
      </c>
      <c r="B337" s="83"/>
      <c r="C337" s="50">
        <v>51578.714999999997</v>
      </c>
      <c r="D337" s="50"/>
      <c r="E337" s="68">
        <f t="shared" si="136"/>
        <v>57086.230460197563</v>
      </c>
      <c r="F337" s="10">
        <f t="shared" si="163"/>
        <v>57086.5</v>
      </c>
      <c r="G337" s="69">
        <f t="shared" si="138"/>
        <v>-8.7408200008212589E-2</v>
      </c>
      <c r="I337" s="68">
        <f>G337</f>
        <v>-8.7408200008212589E-2</v>
      </c>
      <c r="O337" s="68">
        <f t="shared" ca="1" si="160"/>
        <v>-9.6073167071225984E-2</v>
      </c>
      <c r="Q337" s="82">
        <f t="shared" si="139"/>
        <v>36560.214999999997</v>
      </c>
      <c r="R337" s="68">
        <f t="shared" si="140"/>
        <v>7.6401934286756956E-3</v>
      </c>
      <c r="S337" s="74">
        <v>0.1</v>
      </c>
      <c r="Z337" s="68">
        <f t="shared" si="141"/>
        <v>57086.5</v>
      </c>
      <c r="AA337" s="68">
        <f t="shared" si="142"/>
        <v>-8.9144765208518523E-2</v>
      </c>
      <c r="AB337" s="68">
        <f t="shared" si="143"/>
        <v>-7.175762232008201E-2</v>
      </c>
      <c r="AC337" s="68">
        <f t="shared" si="144"/>
        <v>-8.7408200008212589E-2</v>
      </c>
      <c r="AD337" s="68">
        <f t="shared" si="145"/>
        <v>1.736565200305934E-3</v>
      </c>
      <c r="AE337" s="68">
        <f t="shared" si="146"/>
        <v>3.0156586949135891E-7</v>
      </c>
      <c r="AF337" s="68">
        <f t="shared" si="147"/>
        <v>-8.7408200008212589E-2</v>
      </c>
      <c r="AG337" s="74"/>
      <c r="AH337" s="68">
        <f t="shared" si="148"/>
        <v>-1.5650577688130579E-2</v>
      </c>
      <c r="AI337" s="68">
        <f t="shared" si="149"/>
        <v>5.1739772361061309E-3</v>
      </c>
      <c r="AJ337" s="68">
        <f t="shared" si="150"/>
        <v>-0.37669166252485292</v>
      </c>
      <c r="AK337" s="68">
        <f t="shared" si="151"/>
        <v>6.7619840674649642E-2</v>
      </c>
      <c r="AL337" s="68">
        <f t="shared" si="152"/>
        <v>3.0737255196219788</v>
      </c>
      <c r="AM337" s="68">
        <f t="shared" si="153"/>
        <v>29.458033162752177</v>
      </c>
      <c r="AN337" s="68">
        <f t="shared" si="162"/>
        <v>7.9656216117744068</v>
      </c>
      <c r="AO337" s="68">
        <f t="shared" si="162"/>
        <v>7.9656180624523554</v>
      </c>
      <c r="AP337" s="68">
        <f t="shared" si="162"/>
        <v>7.9656500095916272</v>
      </c>
      <c r="AQ337" s="68">
        <f t="shared" si="162"/>
        <v>7.9653621275885049</v>
      </c>
      <c r="AR337" s="68">
        <f t="shared" si="162"/>
        <v>7.9679301488238519</v>
      </c>
      <c r="AS337" s="68">
        <f t="shared" si="162"/>
        <v>7.9424375667580831</v>
      </c>
      <c r="AT337" s="68">
        <f t="shared" si="162"/>
        <v>7.6105815361751921</v>
      </c>
      <c r="AU337" s="68">
        <f t="shared" si="154"/>
        <v>6.9747070842473846</v>
      </c>
    </row>
    <row r="338" spans="1:47" s="68" customFormat="1" ht="12.95" customHeight="1" x14ac:dyDescent="0.2">
      <c r="A338" s="50" t="s">
        <v>213</v>
      </c>
      <c r="B338" s="83" t="s">
        <v>198</v>
      </c>
      <c r="C338" s="50">
        <v>51649.4084</v>
      </c>
      <c r="D338" s="50">
        <v>2E-3</v>
      </c>
      <c r="E338" s="68">
        <f t="shared" si="136"/>
        <v>57304.226999063787</v>
      </c>
      <c r="F338" s="10">
        <f t="shared" si="163"/>
        <v>57304.5</v>
      </c>
      <c r="G338" s="69">
        <f t="shared" si="138"/>
        <v>-8.8530599998193793E-2</v>
      </c>
      <c r="K338" s="68">
        <f>G338</f>
        <v>-8.8530599998193793E-2</v>
      </c>
      <c r="O338" s="68">
        <f t="shared" ca="1" si="160"/>
        <v>-9.6735706414393496E-2</v>
      </c>
      <c r="Q338" s="82">
        <f t="shared" si="139"/>
        <v>36630.9084</v>
      </c>
      <c r="R338" s="68">
        <f t="shared" si="140"/>
        <v>7.8376671360401908E-3</v>
      </c>
      <c r="S338" s="74">
        <v>1</v>
      </c>
      <c r="Z338" s="68">
        <f t="shared" si="141"/>
        <v>57304.5</v>
      </c>
      <c r="AA338" s="68">
        <f t="shared" si="142"/>
        <v>-9.0021962148404328E-2</v>
      </c>
      <c r="AB338" s="68">
        <f t="shared" si="143"/>
        <v>-7.2523610790849097E-2</v>
      </c>
      <c r="AC338" s="68">
        <f t="shared" si="144"/>
        <v>-8.8530599998193793E-2</v>
      </c>
      <c r="AD338" s="68">
        <f t="shared" si="145"/>
        <v>1.4913621502105345E-3</v>
      </c>
      <c r="AE338" s="68">
        <f t="shared" si="146"/>
        <v>2.224161063080589E-6</v>
      </c>
      <c r="AF338" s="68">
        <f t="shared" si="147"/>
        <v>-8.8530599998193793E-2</v>
      </c>
      <c r="AG338" s="74"/>
      <c r="AH338" s="68">
        <f t="shared" si="148"/>
        <v>-1.6006989207344703E-2</v>
      </c>
      <c r="AI338" s="68">
        <f t="shared" si="149"/>
        <v>5.1372956676813963E-3</v>
      </c>
      <c r="AJ338" s="68">
        <f t="shared" si="150"/>
        <v>-0.37618707660213607</v>
      </c>
      <c r="AK338" s="68">
        <f t="shared" si="151"/>
        <v>6.7077998998762864E-2</v>
      </c>
      <c r="AL338" s="68">
        <f t="shared" si="152"/>
        <v>3.0742701693002057</v>
      </c>
      <c r="AM338" s="68">
        <f t="shared" si="153"/>
        <v>29.696535680186415</v>
      </c>
      <c r="AN338" s="68">
        <f t="shared" si="162"/>
        <v>7.9736314779954212</v>
      </c>
      <c r="AO338" s="68">
        <f t="shared" si="162"/>
        <v>7.9736275965157066</v>
      </c>
      <c r="AP338" s="68">
        <f t="shared" si="162"/>
        <v>7.9736602048762295</v>
      </c>
      <c r="AQ338" s="68">
        <f t="shared" si="162"/>
        <v>7.9733859861059475</v>
      </c>
      <c r="AR338" s="68">
        <f t="shared" si="162"/>
        <v>7.9756728604541953</v>
      </c>
      <c r="AS338" s="68">
        <f t="shared" si="162"/>
        <v>7.9550371841460956</v>
      </c>
      <c r="AT338" s="68">
        <f t="shared" si="162"/>
        <v>7.6263472789993596</v>
      </c>
      <c r="AU338" s="68">
        <f t="shared" si="154"/>
        <v>6.9836384568469168</v>
      </c>
    </row>
    <row r="339" spans="1:47" s="68" customFormat="1" ht="12.95" customHeight="1" x14ac:dyDescent="0.2">
      <c r="A339" s="51" t="s">
        <v>190</v>
      </c>
      <c r="B339" s="83"/>
      <c r="C339" s="50">
        <v>51673.567999999999</v>
      </c>
      <c r="D339" s="50"/>
      <c r="E339" s="68">
        <f t="shared" si="136"/>
        <v>57378.727718797061</v>
      </c>
      <c r="F339" s="10">
        <f t="shared" si="163"/>
        <v>57379</v>
      </c>
      <c r="G339" s="69">
        <f t="shared" si="138"/>
        <v>-8.8297200003580656E-2</v>
      </c>
      <c r="I339" s="68">
        <f>G339</f>
        <v>-8.8297200003580656E-2</v>
      </c>
      <c r="O339" s="68">
        <f t="shared" ca="1" si="160"/>
        <v>-9.6962124676164052E-2</v>
      </c>
      <c r="Q339" s="82">
        <f t="shared" si="139"/>
        <v>36655.067999999999</v>
      </c>
      <c r="R339" s="68">
        <f t="shared" si="140"/>
        <v>7.7963955284723234E-3</v>
      </c>
      <c r="S339" s="74">
        <v>0.1</v>
      </c>
      <c r="Z339" s="68">
        <f t="shared" si="141"/>
        <v>57379</v>
      </c>
      <c r="AA339" s="68">
        <f t="shared" si="142"/>
        <v>-9.0321156101999311E-2</v>
      </c>
      <c r="AB339" s="68">
        <f t="shared" si="143"/>
        <v>-7.2169220510481663E-2</v>
      </c>
      <c r="AC339" s="68">
        <f t="shared" si="144"/>
        <v>-8.8297200003580656E-2</v>
      </c>
      <c r="AD339" s="68">
        <f t="shared" si="145"/>
        <v>2.0239560984186555E-3</v>
      </c>
      <c r="AE339" s="68">
        <f t="shared" si="146"/>
        <v>4.0963982883260662E-7</v>
      </c>
      <c r="AF339" s="68">
        <f t="shared" si="147"/>
        <v>-8.8297200003580656E-2</v>
      </c>
      <c r="AG339" s="74"/>
      <c r="AH339" s="68">
        <f t="shared" si="148"/>
        <v>-1.6127979493098989E-2</v>
      </c>
      <c r="AI339" s="68">
        <f t="shared" si="149"/>
        <v>5.1249455659218013E-3</v>
      </c>
      <c r="AJ339" s="68">
        <f t="shared" si="150"/>
        <v>-0.37601624555834795</v>
      </c>
      <c r="AK339" s="68">
        <f t="shared" si="151"/>
        <v>6.6894577402674238E-2</v>
      </c>
      <c r="AL339" s="68">
        <f t="shared" si="152"/>
        <v>3.0744545369082092</v>
      </c>
      <c r="AM339" s="68">
        <f t="shared" si="153"/>
        <v>29.778146720819183</v>
      </c>
      <c r="AN339" s="68">
        <f t="shared" si="162"/>
        <v>7.9763558050221688</v>
      </c>
      <c r="AO339" s="68">
        <f t="shared" si="162"/>
        <v>7.976351866765139</v>
      </c>
      <c r="AP339" s="68">
        <f t="shared" si="162"/>
        <v>7.9763842192398924</v>
      </c>
      <c r="AQ339" s="68">
        <f t="shared" si="162"/>
        <v>7.9761181934838694</v>
      </c>
      <c r="AR339" s="68">
        <f t="shared" si="162"/>
        <v>7.9782888317533294</v>
      </c>
      <c r="AS339" s="68">
        <f t="shared" si="162"/>
        <v>7.9592851283818735</v>
      </c>
      <c r="AT339" s="68">
        <f t="shared" si="162"/>
        <v>7.6317233864003384</v>
      </c>
      <c r="AU339" s="68">
        <f t="shared" si="154"/>
        <v>6.9866906919784082</v>
      </c>
    </row>
    <row r="340" spans="1:47" s="68" customFormat="1" ht="12.95" customHeight="1" x14ac:dyDescent="0.2">
      <c r="A340" s="51" t="s">
        <v>191</v>
      </c>
      <c r="B340" s="83"/>
      <c r="C340" s="50">
        <v>51677.454299999998</v>
      </c>
      <c r="D340" s="50"/>
      <c r="E340" s="68">
        <f t="shared" si="136"/>
        <v>57390.711863695949</v>
      </c>
      <c r="F340" s="10">
        <f t="shared" si="163"/>
        <v>57391</v>
      </c>
      <c r="G340" s="69">
        <f t="shared" si="138"/>
        <v>-9.3438800002331845E-2</v>
      </c>
      <c r="K340" s="68">
        <f>G340</f>
        <v>-9.3438800002331845E-2</v>
      </c>
      <c r="O340" s="68">
        <f t="shared" ca="1" si="160"/>
        <v>-9.6998594731751236E-2</v>
      </c>
      <c r="Q340" s="82">
        <f t="shared" si="139"/>
        <v>36658.954299999998</v>
      </c>
      <c r="R340" s="68">
        <f t="shared" si="140"/>
        <v>8.7308093458757698E-3</v>
      </c>
      <c r="S340" s="74">
        <v>1</v>
      </c>
      <c r="Z340" s="68">
        <f t="shared" si="141"/>
        <v>57391</v>
      </c>
      <c r="AA340" s="68">
        <f t="shared" si="142"/>
        <v>-9.0369320964465968E-2</v>
      </c>
      <c r="AB340" s="68">
        <f t="shared" si="143"/>
        <v>-7.7291370493482836E-2</v>
      </c>
      <c r="AC340" s="68">
        <f t="shared" si="144"/>
        <v>-9.3438800002331845E-2</v>
      </c>
      <c r="AD340" s="68">
        <f t="shared" si="145"/>
        <v>-3.0694790378658771E-3</v>
      </c>
      <c r="AE340" s="68">
        <f t="shared" si="146"/>
        <v>9.42170156389803E-6</v>
      </c>
      <c r="AF340" s="68">
        <f t="shared" si="147"/>
        <v>-9.3438800002331845E-2</v>
      </c>
      <c r="AG340" s="74"/>
      <c r="AH340" s="68">
        <f t="shared" si="148"/>
        <v>-1.6147429508849006E-2</v>
      </c>
      <c r="AI340" s="68">
        <f t="shared" si="149"/>
        <v>5.1229649885025097E-3</v>
      </c>
      <c r="AJ340" s="68">
        <f t="shared" si="150"/>
        <v>-0.37598880470653667</v>
      </c>
      <c r="AK340" s="68">
        <f t="shared" si="151"/>
        <v>6.6865115178426041E-2</v>
      </c>
      <c r="AL340" s="68">
        <f t="shared" si="152"/>
        <v>3.0744841508730869</v>
      </c>
      <c r="AM340" s="68">
        <f t="shared" si="153"/>
        <v>29.791297240510339</v>
      </c>
      <c r="AN340" s="68">
        <f t="shared" si="162"/>
        <v>7.9767940103275166</v>
      </c>
      <c r="AO340" s="68">
        <f t="shared" si="162"/>
        <v>7.976790066182196</v>
      </c>
      <c r="AP340" s="68">
        <f t="shared" si="162"/>
        <v>7.9768223520202888</v>
      </c>
      <c r="AQ340" s="68">
        <f t="shared" si="162"/>
        <v>7.97655781896293</v>
      </c>
      <c r="AR340" s="68">
        <f t="shared" si="162"/>
        <v>7.9787088129919805</v>
      </c>
      <c r="AS340" s="68">
        <f t="shared" si="162"/>
        <v>7.9599666104098254</v>
      </c>
      <c r="AT340" s="68">
        <f t="shared" si="162"/>
        <v>7.6325887752340495</v>
      </c>
      <c r="AU340" s="68">
        <f t="shared" si="154"/>
        <v>6.987182327167373</v>
      </c>
    </row>
    <row r="341" spans="1:47" s="68" customFormat="1" ht="12.95" customHeight="1" x14ac:dyDescent="0.2">
      <c r="A341" s="51" t="s">
        <v>192</v>
      </c>
      <c r="B341" s="83"/>
      <c r="C341" s="50">
        <v>51679.402800000003</v>
      </c>
      <c r="D341" s="50"/>
      <c r="E341" s="68">
        <f t="shared" ref="E341:E404" si="164">+(C341-C$7)/C$8</f>
        <v>57396.720433887538</v>
      </c>
      <c r="F341" s="10">
        <f t="shared" si="163"/>
        <v>57397</v>
      </c>
      <c r="G341" s="69">
        <f t="shared" ref="G341:G404" si="165">+C341-(C$7+F341*C$8)</f>
        <v>-9.0659599998616613E-2</v>
      </c>
      <c r="K341" s="68">
        <f>G341</f>
        <v>-9.0659599998616613E-2</v>
      </c>
      <c r="O341" s="68">
        <f t="shared" ca="1" si="160"/>
        <v>-9.7016829759544843E-2</v>
      </c>
      <c r="Q341" s="82">
        <f t="shared" ref="Q341:Q404" si="166">+C341-15018.5</f>
        <v>36660.902800000003</v>
      </c>
      <c r="R341" s="68">
        <f t="shared" ref="R341:R404" si="167">+(P341-G341)^2</f>
        <v>8.2191630719091659E-3</v>
      </c>
      <c r="S341" s="74">
        <v>1</v>
      </c>
      <c r="Z341" s="68">
        <f t="shared" ref="Z341:Z404" si="168">F341</f>
        <v>57397</v>
      </c>
      <c r="AA341" s="68">
        <f t="shared" ref="AA341:AA404" si="169">AB$3+AB$4*Z341+AB$5*Z341^2+AH341</f>
        <v>-9.0393400547946853E-2</v>
      </c>
      <c r="AB341" s="68">
        <f t="shared" ref="AB341:AB404" si="170">IF(S341&lt;&gt;0,G341-AH341, -9999)</f>
        <v>-7.4502449463771867E-2</v>
      </c>
      <c r="AC341" s="68">
        <f t="shared" ref="AC341:AC404" si="171">+G341-P341</f>
        <v>-9.0659599998616613E-2</v>
      </c>
      <c r="AD341" s="68">
        <f t="shared" ref="AD341:AD404" si="172">IF(S341&lt;&gt;0,G341-AA341, -9999)</f>
        <v>-2.6619945066976014E-4</v>
      </c>
      <c r="AE341" s="68">
        <f t="shared" ref="AE341:AE404" si="173">+(G341-AA341)^2*S341</f>
        <v>7.086214753688206E-8</v>
      </c>
      <c r="AF341" s="68">
        <f t="shared" ref="AF341:AF404" si="174">IF(S341&lt;&gt;0,G341-P341, -9999)</f>
        <v>-9.0659599998616613E-2</v>
      </c>
      <c r="AG341" s="74"/>
      <c r="AH341" s="68">
        <f t="shared" ref="AH341:AH404" si="175">$AB$6*($AB$11/AI341*AJ341+$AB$12)</f>
        <v>-1.6157150534844743E-2</v>
      </c>
      <c r="AI341" s="68">
        <f t="shared" ref="AI341:AI404" si="176">1+$AB$7*COS(AL341)</f>
        <v>5.1219756007574446E-3</v>
      </c>
      <c r="AJ341" s="68">
        <f t="shared" ref="AJ341:AJ404" si="177">SIN(AL341+RADIANS($AB$9))</f>
        <v>-0.37597509211027358</v>
      </c>
      <c r="AK341" s="68">
        <f t="shared" ref="AK341:AK404" si="178">$AB$7*SIN(AL341)</f>
        <v>6.6850392583383905E-2</v>
      </c>
      <c r="AL341" s="68">
        <f t="shared" ref="AL341:AL404" si="179">2*ATAN(AM341)</f>
        <v>3.0744989492724901</v>
      </c>
      <c r="AM341" s="68">
        <f t="shared" ref="AM341:AM404" si="180">SQRT((1+$AB$7)/(1-$AB$7))*TAN(AN341/2)</f>
        <v>29.797873037238226</v>
      </c>
      <c r="AN341" s="68">
        <f t="shared" ref="AN341:AT350" si="181">$AU341+$AB$7*SIN(AO341)</f>
        <v>7.9770130494505942</v>
      </c>
      <c r="AO341" s="68">
        <f t="shared" si="181"/>
        <v>7.9770091027183172</v>
      </c>
      <c r="AP341" s="68">
        <f t="shared" si="181"/>
        <v>7.977041352515629</v>
      </c>
      <c r="AQ341" s="68">
        <f t="shared" si="181"/>
        <v>7.9767775839569905</v>
      </c>
      <c r="AR341" s="68">
        <f t="shared" si="181"/>
        <v>7.9789186611893363</v>
      </c>
      <c r="AS341" s="68">
        <f t="shared" si="181"/>
        <v>7.9603070654562211</v>
      </c>
      <c r="AT341" s="68">
        <f t="shared" si="181"/>
        <v>7.6330214111572747</v>
      </c>
      <c r="AU341" s="68">
        <f t="shared" ref="AU341:AU404" si="182">RADIANS($AB$9)+$AB$18*(F341-AB$15)</f>
        <v>6.9874281447618554</v>
      </c>
    </row>
    <row r="342" spans="1:47" s="68" customFormat="1" ht="12.95" customHeight="1" x14ac:dyDescent="0.2">
      <c r="A342" s="50" t="s">
        <v>202</v>
      </c>
      <c r="B342" s="83" t="s">
        <v>198</v>
      </c>
      <c r="C342" s="50">
        <v>51679.402800000003</v>
      </c>
      <c r="D342" s="50">
        <v>1.5E-3</v>
      </c>
      <c r="E342" s="68">
        <f t="shared" si="164"/>
        <v>57396.720433887538</v>
      </c>
      <c r="F342" s="10">
        <f t="shared" si="163"/>
        <v>57397</v>
      </c>
      <c r="G342" s="69">
        <f t="shared" si="165"/>
        <v>-9.0659599998616613E-2</v>
      </c>
      <c r="J342" s="68">
        <f>G342</f>
        <v>-9.0659599998616613E-2</v>
      </c>
      <c r="O342" s="68">
        <f t="shared" ca="1" si="160"/>
        <v>-9.7016829759544843E-2</v>
      </c>
      <c r="Q342" s="82">
        <f t="shared" si="166"/>
        <v>36660.902800000003</v>
      </c>
      <c r="R342" s="68">
        <f t="shared" si="167"/>
        <v>8.2191630719091659E-3</v>
      </c>
      <c r="S342" s="74">
        <v>1</v>
      </c>
      <c r="Z342" s="68">
        <f t="shared" si="168"/>
        <v>57397</v>
      </c>
      <c r="AA342" s="68">
        <f t="shared" si="169"/>
        <v>-9.0393400547946853E-2</v>
      </c>
      <c r="AB342" s="68">
        <f t="shared" si="170"/>
        <v>-7.4502449463771867E-2</v>
      </c>
      <c r="AC342" s="68">
        <f t="shared" si="171"/>
        <v>-9.0659599998616613E-2</v>
      </c>
      <c r="AD342" s="68">
        <f t="shared" si="172"/>
        <v>-2.6619945066976014E-4</v>
      </c>
      <c r="AE342" s="68">
        <f t="shared" si="173"/>
        <v>7.086214753688206E-8</v>
      </c>
      <c r="AF342" s="68">
        <f t="shared" si="174"/>
        <v>-9.0659599998616613E-2</v>
      </c>
      <c r="AG342" s="74"/>
      <c r="AH342" s="68">
        <f t="shared" si="175"/>
        <v>-1.6157150534844743E-2</v>
      </c>
      <c r="AI342" s="68">
        <f t="shared" si="176"/>
        <v>5.1219756007574446E-3</v>
      </c>
      <c r="AJ342" s="68">
        <f t="shared" si="177"/>
        <v>-0.37597509211027358</v>
      </c>
      <c r="AK342" s="68">
        <f t="shared" si="178"/>
        <v>6.6850392583383905E-2</v>
      </c>
      <c r="AL342" s="68">
        <f t="shared" si="179"/>
        <v>3.0744989492724901</v>
      </c>
      <c r="AM342" s="68">
        <f t="shared" si="180"/>
        <v>29.797873037238226</v>
      </c>
      <c r="AN342" s="68">
        <f t="shared" si="181"/>
        <v>7.9770130494505942</v>
      </c>
      <c r="AO342" s="68">
        <f t="shared" si="181"/>
        <v>7.9770091027183172</v>
      </c>
      <c r="AP342" s="68">
        <f t="shared" si="181"/>
        <v>7.977041352515629</v>
      </c>
      <c r="AQ342" s="68">
        <f t="shared" si="181"/>
        <v>7.9767775839569905</v>
      </c>
      <c r="AR342" s="68">
        <f t="shared" si="181"/>
        <v>7.9789186611893363</v>
      </c>
      <c r="AS342" s="68">
        <f t="shared" si="181"/>
        <v>7.9603070654562211</v>
      </c>
      <c r="AT342" s="68">
        <f t="shared" si="181"/>
        <v>7.6330214111572747</v>
      </c>
      <c r="AU342" s="68">
        <f t="shared" si="182"/>
        <v>6.9874281447618554</v>
      </c>
    </row>
    <row r="343" spans="1:47" s="68" customFormat="1" ht="12.95" customHeight="1" x14ac:dyDescent="0.2">
      <c r="A343" s="11" t="s">
        <v>812</v>
      </c>
      <c r="B343" s="99" t="s">
        <v>201</v>
      </c>
      <c r="C343" s="30">
        <v>51693.6711</v>
      </c>
      <c r="D343" s="30" t="s">
        <v>255</v>
      </c>
      <c r="E343" s="68">
        <f t="shared" si="164"/>
        <v>57440.71944957364</v>
      </c>
      <c r="F343" s="10">
        <f t="shared" si="163"/>
        <v>57441</v>
      </c>
      <c r="G343" s="69">
        <f t="shared" si="165"/>
        <v>-9.0978800006269012E-2</v>
      </c>
      <c r="K343" s="68">
        <f>G343</f>
        <v>-9.0978800006269012E-2</v>
      </c>
      <c r="O343" s="68">
        <f t="shared" ca="1" si="160"/>
        <v>-9.7150553296697917E-2</v>
      </c>
      <c r="Q343" s="82">
        <f t="shared" si="166"/>
        <v>36675.1711</v>
      </c>
      <c r="R343" s="68">
        <f t="shared" si="167"/>
        <v>8.2771420505806936E-3</v>
      </c>
      <c r="S343" s="74">
        <v>1</v>
      </c>
      <c r="Z343" s="68">
        <f t="shared" si="168"/>
        <v>57441</v>
      </c>
      <c r="AA343" s="68">
        <f t="shared" si="169"/>
        <v>-9.056992626651672E-2</v>
      </c>
      <c r="AB343" s="68">
        <f t="shared" si="170"/>
        <v>-7.4750442943661899E-2</v>
      </c>
      <c r="AC343" s="68">
        <f t="shared" si="171"/>
        <v>-9.0978800006269012E-2</v>
      </c>
      <c r="AD343" s="68">
        <f t="shared" si="172"/>
        <v>-4.0887373975229124E-4</v>
      </c>
      <c r="AE343" s="68">
        <f t="shared" si="173"/>
        <v>1.6717773505902439E-7</v>
      </c>
      <c r="AF343" s="68">
        <f t="shared" si="174"/>
        <v>-9.0978800006269012E-2</v>
      </c>
      <c r="AG343" s="74"/>
      <c r="AH343" s="68">
        <f t="shared" si="175"/>
        <v>-1.622835706260712E-2</v>
      </c>
      <c r="AI343" s="68">
        <f t="shared" si="176"/>
        <v>5.1147383851594119E-3</v>
      </c>
      <c r="AJ343" s="68">
        <f t="shared" si="177"/>
        <v>-0.37587469213142466</v>
      </c>
      <c r="AK343" s="68">
        <f t="shared" si="178"/>
        <v>6.6742599909373659E-2</v>
      </c>
      <c r="AL343" s="68">
        <f t="shared" si="179"/>
        <v>3.0746072965062163</v>
      </c>
      <c r="AM343" s="68">
        <f t="shared" si="180"/>
        <v>29.846106543791201</v>
      </c>
      <c r="AN343" s="68">
        <f t="shared" si="181"/>
        <v>7.9786180448879085</v>
      </c>
      <c r="AO343" s="68">
        <f t="shared" si="181"/>
        <v>7.9786140867150728</v>
      </c>
      <c r="AP343" s="68">
        <f t="shared" si="181"/>
        <v>7.9786460157003187</v>
      </c>
      <c r="AQ343" s="68">
        <f t="shared" si="181"/>
        <v>7.9783882250943314</v>
      </c>
      <c r="AR343" s="68">
        <f t="shared" si="181"/>
        <v>7.9804546671925074</v>
      </c>
      <c r="AS343" s="68">
        <f t="shared" si="181"/>
        <v>7.9627979135983455</v>
      </c>
      <c r="AT343" s="68">
        <f t="shared" si="181"/>
        <v>7.6361928818695883</v>
      </c>
      <c r="AU343" s="68">
        <f t="shared" si="182"/>
        <v>6.9892308071213938</v>
      </c>
    </row>
    <row r="344" spans="1:47" s="68" customFormat="1" ht="12.95" customHeight="1" x14ac:dyDescent="0.2">
      <c r="A344" s="51" t="s">
        <v>193</v>
      </c>
      <c r="B344" s="83"/>
      <c r="C344" s="50">
        <v>51877.69</v>
      </c>
      <c r="D344" s="50"/>
      <c r="E344" s="68">
        <f t="shared" si="164"/>
        <v>58008.176712712331</v>
      </c>
      <c r="F344" s="10">
        <f t="shared" si="163"/>
        <v>58008.5</v>
      </c>
      <c r="G344" s="69">
        <f t="shared" si="165"/>
        <v>-0.10483779999776743</v>
      </c>
      <c r="I344" s="68">
        <f>G344</f>
        <v>-0.10483779999776743</v>
      </c>
      <c r="O344" s="68">
        <f t="shared" ca="1" si="160"/>
        <v>-9.8875283008842713E-2</v>
      </c>
      <c r="Q344" s="82">
        <f t="shared" si="166"/>
        <v>36859.19</v>
      </c>
      <c r="R344" s="68">
        <f t="shared" si="167"/>
        <v>1.0990964308371886E-2</v>
      </c>
      <c r="S344" s="74">
        <v>0.1</v>
      </c>
      <c r="Z344" s="68">
        <f t="shared" si="168"/>
        <v>58008.5</v>
      </c>
      <c r="AA344" s="68">
        <f t="shared" si="169"/>
        <v>-9.2837752790573949E-2</v>
      </c>
      <c r="AB344" s="68">
        <f t="shared" si="170"/>
        <v>-8.7703638793822439E-2</v>
      </c>
      <c r="AC344" s="68">
        <f t="shared" si="171"/>
        <v>-0.10483779999776743</v>
      </c>
      <c r="AD344" s="68">
        <f t="shared" si="172"/>
        <v>-1.2000047207193484E-2</v>
      </c>
      <c r="AE344" s="68">
        <f t="shared" si="173"/>
        <v>1.4400113297487216E-5</v>
      </c>
      <c r="AF344" s="68">
        <f t="shared" si="174"/>
        <v>-0.10483779999776743</v>
      </c>
      <c r="AG344" s="74"/>
      <c r="AH344" s="68">
        <f t="shared" si="175"/>
        <v>-1.7134161203944991E-2</v>
      </c>
      <c r="AI344" s="68">
        <f t="shared" si="176"/>
        <v>5.0241917286973914E-3</v>
      </c>
      <c r="AJ344" s="68">
        <f t="shared" si="177"/>
        <v>-0.37460419177443866</v>
      </c>
      <c r="AK344" s="68">
        <f t="shared" si="178"/>
        <v>6.5378890904943726E-2</v>
      </c>
      <c r="AL344" s="68">
        <f t="shared" si="179"/>
        <v>3.0759779537963836</v>
      </c>
      <c r="AM344" s="68">
        <f t="shared" si="180"/>
        <v>30.470038065614069</v>
      </c>
      <c r="AN344" s="68">
        <f t="shared" si="181"/>
        <v>7.9991191857935302</v>
      </c>
      <c r="AO344" s="68">
        <f t="shared" si="181"/>
        <v>7.9991166966815559</v>
      </c>
      <c r="AP344" s="68">
        <f t="shared" si="181"/>
        <v>7.9991339560191053</v>
      </c>
      <c r="AQ344" s="68">
        <f t="shared" si="181"/>
        <v>7.9990142389582672</v>
      </c>
      <c r="AR344" s="68">
        <f t="shared" si="181"/>
        <v>7.9998426313930917</v>
      </c>
      <c r="AS344" s="68">
        <f t="shared" si="181"/>
        <v>7.9940108752703498</v>
      </c>
      <c r="AT344" s="68">
        <f t="shared" si="181"/>
        <v>7.6769076509837575</v>
      </c>
      <c r="AU344" s="68">
        <f t="shared" si="182"/>
        <v>7.0124810545995331</v>
      </c>
    </row>
    <row r="345" spans="1:47" s="68" customFormat="1" ht="12.95" customHeight="1" x14ac:dyDescent="0.2">
      <c r="A345" s="51" t="s">
        <v>194</v>
      </c>
      <c r="B345" s="83"/>
      <c r="C345" s="50">
        <v>51984.557000000001</v>
      </c>
      <c r="D345" s="50"/>
      <c r="E345" s="68">
        <f t="shared" si="164"/>
        <v>58337.721424368799</v>
      </c>
      <c r="F345" s="10">
        <f t="shared" si="163"/>
        <v>58338</v>
      </c>
      <c r="G345" s="69">
        <f t="shared" si="165"/>
        <v>-9.0338399997563101E-2</v>
      </c>
      <c r="I345" s="68">
        <f>G345</f>
        <v>-9.0338399997563101E-2</v>
      </c>
      <c r="O345" s="68">
        <f t="shared" ca="1" si="160"/>
        <v>-9.9876689951841291E-2</v>
      </c>
      <c r="Q345" s="82">
        <f t="shared" si="166"/>
        <v>36966.057000000001</v>
      </c>
      <c r="R345" s="68">
        <f t="shared" si="167"/>
        <v>8.1610265141197087E-3</v>
      </c>
      <c r="S345" s="74">
        <v>0.1</v>
      </c>
      <c r="Z345" s="68">
        <f t="shared" si="168"/>
        <v>58338</v>
      </c>
      <c r="AA345" s="68">
        <f t="shared" si="169"/>
        <v>-9.4147087582692829E-2</v>
      </c>
      <c r="AB345" s="68">
        <f t="shared" si="170"/>
        <v>-7.2688820740076043E-2</v>
      </c>
      <c r="AC345" s="68">
        <f t="shared" si="171"/>
        <v>-9.0338399997563101E-2</v>
      </c>
      <c r="AD345" s="68">
        <f t="shared" si="172"/>
        <v>3.8086875851297275E-3</v>
      </c>
      <c r="AE345" s="68">
        <f t="shared" si="173"/>
        <v>1.4506101121121315E-6</v>
      </c>
      <c r="AF345" s="68">
        <f t="shared" si="174"/>
        <v>-9.0338399997563101E-2</v>
      </c>
      <c r="AG345" s="74"/>
      <c r="AH345" s="68">
        <f t="shared" si="175"/>
        <v>-1.7649579257487061E-2</v>
      </c>
      <c r="AI345" s="68">
        <f t="shared" si="176"/>
        <v>4.9738913882385605E-3</v>
      </c>
      <c r="AJ345" s="68">
        <f t="shared" si="177"/>
        <v>-0.37388650868005974</v>
      </c>
      <c r="AK345" s="68">
        <f t="shared" si="178"/>
        <v>6.4608835324803007E-2</v>
      </c>
      <c r="AL345" s="68">
        <f t="shared" si="179"/>
        <v>3.0767518782184373</v>
      </c>
      <c r="AM345" s="68">
        <f t="shared" si="180"/>
        <v>30.833980908133448</v>
      </c>
      <c r="AN345" s="68">
        <f t="shared" si="181"/>
        <v>8.010857512054427</v>
      </c>
      <c r="AO345" s="68">
        <f t="shared" si="181"/>
        <v>8.0108578564764237</v>
      </c>
      <c r="AP345" s="68">
        <f t="shared" si="181"/>
        <v>8.0108556455640816</v>
      </c>
      <c r="AQ345" s="68">
        <f t="shared" si="181"/>
        <v>8.0108698373064904</v>
      </c>
      <c r="AR345" s="68">
        <f t="shared" si="181"/>
        <v>8.0107787190226016</v>
      </c>
      <c r="AS345" s="68">
        <f t="shared" si="181"/>
        <v>8.0113628348110719</v>
      </c>
      <c r="AT345" s="68">
        <f t="shared" si="181"/>
        <v>7.7003831207245925</v>
      </c>
      <c r="AU345" s="68">
        <f t="shared" si="182"/>
        <v>7.0259805374965323</v>
      </c>
    </row>
    <row r="346" spans="1:47" s="68" customFormat="1" ht="12.95" customHeight="1" x14ac:dyDescent="0.2">
      <c r="A346" s="11" t="s">
        <v>812</v>
      </c>
      <c r="B346" s="99" t="s">
        <v>201</v>
      </c>
      <c r="C346" s="30">
        <v>52028.654499999997</v>
      </c>
      <c r="D346" s="30" t="s">
        <v>255</v>
      </c>
      <c r="E346" s="68">
        <f t="shared" si="164"/>
        <v>58473.704449271434</v>
      </c>
      <c r="F346" s="10">
        <f t="shared" si="163"/>
        <v>58474</v>
      </c>
      <c r="G346" s="69">
        <f t="shared" si="165"/>
        <v>-9.5843200004310347E-2</v>
      </c>
      <c r="K346" s="68">
        <f>G346</f>
        <v>-9.5843200004310347E-2</v>
      </c>
      <c r="O346" s="68">
        <f t="shared" ca="1" si="160"/>
        <v>-0.10029001724849626</v>
      </c>
      <c r="Q346" s="82">
        <f t="shared" si="166"/>
        <v>37010.154499999997</v>
      </c>
      <c r="R346" s="68">
        <f t="shared" si="167"/>
        <v>9.1859189870662356E-3</v>
      </c>
      <c r="S346" s="74">
        <v>1</v>
      </c>
      <c r="Z346" s="68">
        <f t="shared" si="168"/>
        <v>58474</v>
      </c>
      <c r="AA346" s="68">
        <f t="shared" si="169"/>
        <v>-9.4685975619643661E-2</v>
      </c>
      <c r="AB346" s="68">
        <f t="shared" si="170"/>
        <v>-7.7983083941414275E-2</v>
      </c>
      <c r="AC346" s="68">
        <f t="shared" si="171"/>
        <v>-9.5843200004310347E-2</v>
      </c>
      <c r="AD346" s="68">
        <f t="shared" si="172"/>
        <v>-1.1572243846666858E-3</v>
      </c>
      <c r="AE346" s="68">
        <f t="shared" si="173"/>
        <v>1.3391682764671894E-6</v>
      </c>
      <c r="AF346" s="68">
        <f t="shared" si="174"/>
        <v>-9.5843200004310347E-2</v>
      </c>
      <c r="AG346" s="74"/>
      <c r="AH346" s="68">
        <f t="shared" si="175"/>
        <v>-1.7860116062896076E-2</v>
      </c>
      <c r="AI346" s="68">
        <f t="shared" si="176"/>
        <v>4.9535925121476643E-3</v>
      </c>
      <c r="AJ346" s="68">
        <f t="shared" si="177"/>
        <v>-0.37359438676540541</v>
      </c>
      <c r="AK346" s="68">
        <f t="shared" si="178"/>
        <v>6.429545370095327E-2</v>
      </c>
      <c r="AL346" s="68">
        <f t="shared" si="179"/>
        <v>3.0770668231450409</v>
      </c>
      <c r="AM346" s="68">
        <f t="shared" si="180"/>
        <v>30.984584120731824</v>
      </c>
      <c r="AN346" s="68">
        <f t="shared" si="181"/>
        <v>8.0156682659372969</v>
      </c>
      <c r="AO346" s="68">
        <f t="shared" si="181"/>
        <v>8.0156703555249305</v>
      </c>
      <c r="AP346" s="68">
        <f t="shared" si="181"/>
        <v>8.0156573375305076</v>
      </c>
      <c r="AQ346" s="68">
        <f t="shared" si="181"/>
        <v>8.0157384218664376</v>
      </c>
      <c r="AR346" s="68">
        <f t="shared" si="181"/>
        <v>8.0152327190009593</v>
      </c>
      <c r="AS346" s="68">
        <f t="shared" si="181"/>
        <v>8.0183614796221683</v>
      </c>
      <c r="AT346" s="68">
        <f t="shared" si="181"/>
        <v>7.7100368122229526</v>
      </c>
      <c r="AU346" s="68">
        <f t="shared" si="182"/>
        <v>7.0315524029714691</v>
      </c>
    </row>
    <row r="347" spans="1:47" s="68" customFormat="1" ht="12.95" customHeight="1" x14ac:dyDescent="0.2">
      <c r="A347" s="51" t="s">
        <v>195</v>
      </c>
      <c r="B347" s="83"/>
      <c r="C347" s="50">
        <v>52212.688000000002</v>
      </c>
      <c r="D347" s="50"/>
      <c r="E347" s="68">
        <f t="shared" si="164"/>
        <v>59041.206734285828</v>
      </c>
      <c r="F347" s="10">
        <f t="shared" si="163"/>
        <v>59041.5</v>
      </c>
      <c r="G347" s="69">
        <f t="shared" si="165"/>
        <v>-9.5102200000837911E-2</v>
      </c>
      <c r="I347" s="68">
        <f>G347</f>
        <v>-9.5102200000837911E-2</v>
      </c>
      <c r="O347" s="68">
        <f t="shared" ca="1" si="160"/>
        <v>-0.10201474696064106</v>
      </c>
      <c r="Q347" s="82">
        <f t="shared" si="166"/>
        <v>37194.188000000002</v>
      </c>
      <c r="R347" s="68">
        <f t="shared" si="167"/>
        <v>9.0444284449993743E-3</v>
      </c>
      <c r="S347" s="74">
        <v>0.1</v>
      </c>
      <c r="Z347" s="68">
        <f t="shared" si="168"/>
        <v>59041.5</v>
      </c>
      <c r="AA347" s="68">
        <f t="shared" si="169"/>
        <v>-9.6925260738983721E-2</v>
      </c>
      <c r="AB347" s="68">
        <f t="shared" si="170"/>
        <v>-7.637713335550575E-2</v>
      </c>
      <c r="AC347" s="68">
        <f t="shared" si="171"/>
        <v>-9.5102200000837911E-2</v>
      </c>
      <c r="AD347" s="68">
        <f t="shared" si="172"/>
        <v>1.8230607381458097E-3</v>
      </c>
      <c r="AE347" s="68">
        <f t="shared" si="173"/>
        <v>3.3235504549687447E-7</v>
      </c>
      <c r="AF347" s="68">
        <f t="shared" si="174"/>
        <v>-9.5102200000837911E-2</v>
      </c>
      <c r="AG347" s="74"/>
      <c r="AH347" s="68">
        <f t="shared" si="175"/>
        <v>-1.8725066645332165E-2</v>
      </c>
      <c r="AI347" s="68">
        <f t="shared" si="176"/>
        <v>4.8716641880919287E-3</v>
      </c>
      <c r="AJ347" s="68">
        <f t="shared" si="177"/>
        <v>-0.37240020500617305</v>
      </c>
      <c r="AK347" s="68">
        <f t="shared" si="178"/>
        <v>6.3014710070862373E-2</v>
      </c>
      <c r="AL347" s="68">
        <f t="shared" si="179"/>
        <v>3.0783538894768818</v>
      </c>
      <c r="AM347" s="68">
        <f t="shared" si="180"/>
        <v>31.61563101475037</v>
      </c>
      <c r="AN347" s="68">
        <f t="shared" si="181"/>
        <v>8.0355335885803658</v>
      </c>
      <c r="AO347" s="68">
        <f t="shared" si="181"/>
        <v>8.0355475841423427</v>
      </c>
      <c r="AP347" s="68">
        <f t="shared" si="181"/>
        <v>8.0354698362488772</v>
      </c>
      <c r="AQ347" s="68">
        <f t="shared" si="181"/>
        <v>8.0359013241643122</v>
      </c>
      <c r="AR347" s="68">
        <f t="shared" si="181"/>
        <v>8.0334936881606929</v>
      </c>
      <c r="AS347" s="68">
        <f t="shared" si="181"/>
        <v>8.0465478681914089</v>
      </c>
      <c r="AT347" s="68">
        <f t="shared" si="181"/>
        <v>7.7500909116144836</v>
      </c>
      <c r="AU347" s="68">
        <f t="shared" si="182"/>
        <v>7.0548026504496084</v>
      </c>
    </row>
    <row r="348" spans="1:47" s="68" customFormat="1" ht="12.95" customHeight="1" x14ac:dyDescent="0.2">
      <c r="A348" s="51" t="s">
        <v>196</v>
      </c>
      <c r="B348" s="83"/>
      <c r="C348" s="50">
        <v>52258.731</v>
      </c>
      <c r="D348" s="50"/>
      <c r="E348" s="68">
        <f t="shared" si="164"/>
        <v>59183.18907830969</v>
      </c>
      <c r="F348" s="10">
        <f t="shared" si="163"/>
        <v>59183.5</v>
      </c>
      <c r="G348" s="69">
        <f t="shared" si="165"/>
        <v>-0.10082780000084313</v>
      </c>
      <c r="I348" s="68">
        <f>G348</f>
        <v>-0.10082780000084313</v>
      </c>
      <c r="O348" s="68">
        <f t="shared" ca="1" si="160"/>
        <v>-0.1024463092850896</v>
      </c>
      <c r="Q348" s="82">
        <f t="shared" si="166"/>
        <v>37240.231</v>
      </c>
      <c r="R348" s="68">
        <f t="shared" si="167"/>
        <v>1.0166245253010022E-2</v>
      </c>
      <c r="S348" s="74">
        <v>0.1</v>
      </c>
      <c r="Z348" s="68">
        <f t="shared" si="168"/>
        <v>59183.5</v>
      </c>
      <c r="AA348" s="68">
        <f t="shared" si="169"/>
        <v>-9.7483266478415181E-2</v>
      </c>
      <c r="AB348" s="68">
        <f t="shared" si="170"/>
        <v>-8.1889671949962287E-2</v>
      </c>
      <c r="AC348" s="68">
        <f t="shared" si="171"/>
        <v>-0.10082780000084313</v>
      </c>
      <c r="AD348" s="68">
        <f t="shared" si="172"/>
        <v>-3.3445335224279449E-3</v>
      </c>
      <c r="AE348" s="68">
        <f t="shared" si="173"/>
        <v>1.1185904482644276E-6</v>
      </c>
      <c r="AF348" s="68">
        <f t="shared" si="174"/>
        <v>-0.10082780000084313</v>
      </c>
      <c r="AG348" s="74"/>
      <c r="AH348" s="68">
        <f t="shared" si="175"/>
        <v>-1.8938128050880843E-2</v>
      </c>
      <c r="AI348" s="68">
        <f t="shared" si="176"/>
        <v>4.8518367421063191E-3</v>
      </c>
      <c r="AJ348" s="68">
        <f t="shared" si="177"/>
        <v>-0.37210744137096313</v>
      </c>
      <c r="AK348" s="68">
        <f t="shared" si="178"/>
        <v>6.2700810086735836E-2</v>
      </c>
      <c r="AL348" s="68">
        <f t="shared" si="179"/>
        <v>3.0786693230175688</v>
      </c>
      <c r="AM348" s="68">
        <f t="shared" si="180"/>
        <v>31.774225034603013</v>
      </c>
      <c r="AN348" s="68">
        <f t="shared" si="181"/>
        <v>8.0404528843910175</v>
      </c>
      <c r="AO348" s="68">
        <f t="shared" si="181"/>
        <v>8.0404712284478705</v>
      </c>
      <c r="AP348" s="68">
        <f t="shared" si="181"/>
        <v>8.0403719792024546</v>
      </c>
      <c r="AQ348" s="68">
        <f t="shared" si="181"/>
        <v>8.0409083389214668</v>
      </c>
      <c r="AR348" s="68">
        <f t="shared" si="181"/>
        <v>8.0379913724938437</v>
      </c>
      <c r="AS348" s="68">
        <f t="shared" si="181"/>
        <v>8.0533466270779588</v>
      </c>
      <c r="AT348" s="68">
        <f t="shared" si="181"/>
        <v>7.7600548228507638</v>
      </c>
      <c r="AU348" s="68">
        <f t="shared" si="182"/>
        <v>7.0606203335190276</v>
      </c>
    </row>
    <row r="349" spans="1:47" s="68" customFormat="1" ht="12.95" customHeight="1" x14ac:dyDescent="0.2">
      <c r="A349" s="11" t="s">
        <v>812</v>
      </c>
      <c r="B349" s="99" t="s">
        <v>201</v>
      </c>
      <c r="C349" s="30">
        <v>52323.751799999998</v>
      </c>
      <c r="D349" s="30" t="s">
        <v>255</v>
      </c>
      <c r="E349" s="68">
        <f t="shared" si="164"/>
        <v>59383.693076622287</v>
      </c>
      <c r="F349" s="10">
        <f t="shared" si="163"/>
        <v>59384</v>
      </c>
      <c r="G349" s="69">
        <f t="shared" si="165"/>
        <v>-9.9531200001365505E-2</v>
      </c>
      <c r="K349" s="68">
        <f>G349</f>
        <v>-9.9531200001365505E-2</v>
      </c>
      <c r="O349" s="68">
        <f t="shared" ca="1" si="160"/>
        <v>-0.10305566313052578</v>
      </c>
      <c r="Q349" s="82">
        <f t="shared" si="166"/>
        <v>37305.251799999998</v>
      </c>
      <c r="R349" s="68">
        <f t="shared" si="167"/>
        <v>9.9064597737118214E-3</v>
      </c>
      <c r="S349" s="74">
        <v>1</v>
      </c>
      <c r="Z349" s="68">
        <f t="shared" si="168"/>
        <v>59384</v>
      </c>
      <c r="AA349" s="68">
        <f t="shared" si="169"/>
        <v>-9.8269623118797569E-2</v>
      </c>
      <c r="AB349" s="68">
        <f t="shared" si="170"/>
        <v>-8.0294488121561022E-2</v>
      </c>
      <c r="AC349" s="68">
        <f t="shared" si="171"/>
        <v>-9.9531200001365505E-2</v>
      </c>
      <c r="AD349" s="68">
        <f t="shared" si="172"/>
        <v>-1.2615768825679358E-3</v>
      </c>
      <c r="AE349" s="68">
        <f t="shared" si="173"/>
        <v>1.5915762306298311E-6</v>
      </c>
      <c r="AF349" s="68">
        <f t="shared" si="174"/>
        <v>-9.9531200001365505E-2</v>
      </c>
      <c r="AG349" s="74"/>
      <c r="AH349" s="68">
        <f t="shared" si="175"/>
        <v>-1.9236711879804483E-2</v>
      </c>
      <c r="AI349" s="68">
        <f t="shared" si="176"/>
        <v>4.8242802760716241E-3</v>
      </c>
      <c r="AJ349" s="68">
        <f t="shared" si="177"/>
        <v>-0.37169804107783272</v>
      </c>
      <c r="AK349" s="68">
        <f t="shared" si="178"/>
        <v>6.2261908845245642E-2</v>
      </c>
      <c r="AL349" s="68">
        <f t="shared" si="179"/>
        <v>3.0791103580050185</v>
      </c>
      <c r="AM349" s="68">
        <f t="shared" si="180"/>
        <v>31.998652835489207</v>
      </c>
      <c r="AN349" s="68">
        <f t="shared" si="181"/>
        <v>8.047364680886373</v>
      </c>
      <c r="AO349" s="68">
        <f t="shared" si="181"/>
        <v>8.0473902404666475</v>
      </c>
      <c r="AP349" s="68">
        <f t="shared" si="181"/>
        <v>8.0472568303477789</v>
      </c>
      <c r="AQ349" s="68">
        <f t="shared" si="181"/>
        <v>8.0479521764999316</v>
      </c>
      <c r="AR349" s="68">
        <f t="shared" si="181"/>
        <v>8.0443004309779411</v>
      </c>
      <c r="AS349" s="68">
        <f t="shared" si="181"/>
        <v>8.062775228534079</v>
      </c>
      <c r="AT349" s="68">
        <f t="shared" si="181"/>
        <v>7.7740832420574852</v>
      </c>
      <c r="AU349" s="68">
        <f t="shared" si="182"/>
        <v>7.0688347381346528</v>
      </c>
    </row>
    <row r="350" spans="1:47" s="68" customFormat="1" ht="12.95" customHeight="1" x14ac:dyDescent="0.2">
      <c r="A350" s="51" t="s">
        <v>199</v>
      </c>
      <c r="B350" s="100" t="s">
        <v>198</v>
      </c>
      <c r="C350" s="84">
        <v>52362.502099999998</v>
      </c>
      <c r="D350" s="84">
        <v>3.5000000000000001E-3</v>
      </c>
      <c r="E350" s="68">
        <f t="shared" si="164"/>
        <v>59503.186993735166</v>
      </c>
      <c r="F350" s="10">
        <f t="shared" si="163"/>
        <v>59503.5</v>
      </c>
      <c r="G350" s="69">
        <f t="shared" si="165"/>
        <v>-0.10150380000413861</v>
      </c>
      <c r="K350" s="68">
        <f>G350</f>
        <v>-0.10150380000413861</v>
      </c>
      <c r="O350" s="68">
        <f t="shared" ca="1" si="160"/>
        <v>-0.10341884410074834</v>
      </c>
      <c r="Q350" s="82">
        <f t="shared" si="166"/>
        <v>37344.002099999998</v>
      </c>
      <c r="R350" s="68">
        <f t="shared" si="167"/>
        <v>1.030302141528017E-2</v>
      </c>
      <c r="S350" s="74">
        <v>1</v>
      </c>
      <c r="Z350" s="68">
        <f t="shared" si="168"/>
        <v>59503.5</v>
      </c>
      <c r="AA350" s="68">
        <f t="shared" si="169"/>
        <v>-9.8737458017286797E-2</v>
      </c>
      <c r="AB350" s="68">
        <f t="shared" si="170"/>
        <v>-8.2090372251939547E-2</v>
      </c>
      <c r="AC350" s="68">
        <f t="shared" si="171"/>
        <v>-0.10150380000413861</v>
      </c>
      <c r="AD350" s="68">
        <f t="shared" si="172"/>
        <v>-2.7663419868518141E-3</v>
      </c>
      <c r="AE350" s="68">
        <f t="shared" si="173"/>
        <v>7.652647988219242E-6</v>
      </c>
      <c r="AF350" s="68">
        <f t="shared" si="174"/>
        <v>-0.10150380000413861</v>
      </c>
      <c r="AG350" s="74"/>
      <c r="AH350" s="68">
        <f t="shared" si="175"/>
        <v>-1.9413427752199067E-2</v>
      </c>
      <c r="AI350" s="68">
        <f t="shared" si="176"/>
        <v>4.8080958361771398E-3</v>
      </c>
      <c r="AJ350" s="68">
        <f t="shared" si="177"/>
        <v>-0.37145620761853909</v>
      </c>
      <c r="AK350" s="68">
        <f t="shared" si="178"/>
        <v>6.2002679844315928E-2</v>
      </c>
      <c r="AL350" s="68">
        <f t="shared" si="179"/>
        <v>3.079370841542183</v>
      </c>
      <c r="AM350" s="68">
        <f t="shared" si="180"/>
        <v>32.132698061701973</v>
      </c>
      <c r="AN350" s="68">
        <f t="shared" si="181"/>
        <v>8.0514654390071012</v>
      </c>
      <c r="AO350" s="68">
        <f t="shared" si="181"/>
        <v>8.0514959353505855</v>
      </c>
      <c r="AP350" s="68">
        <f t="shared" si="181"/>
        <v>8.0513400167880906</v>
      </c>
      <c r="AQ350" s="68">
        <f t="shared" si="181"/>
        <v>8.0521359081070081</v>
      </c>
      <c r="AR350" s="68">
        <f t="shared" si="181"/>
        <v>8.0480395097829067</v>
      </c>
      <c r="AS350" s="68">
        <f t="shared" si="181"/>
        <v>8.0683001397184508</v>
      </c>
      <c r="AT350" s="68">
        <f t="shared" si="181"/>
        <v>7.7824217113674372</v>
      </c>
      <c r="AU350" s="68">
        <f t="shared" si="182"/>
        <v>7.073730605224763</v>
      </c>
    </row>
    <row r="351" spans="1:47" s="68" customFormat="1" ht="12.95" customHeight="1" x14ac:dyDescent="0.2">
      <c r="A351" s="51" t="s">
        <v>197</v>
      </c>
      <c r="B351" s="83"/>
      <c r="C351" s="50">
        <v>52365.428999999996</v>
      </c>
      <c r="D351" s="50"/>
      <c r="E351" s="68">
        <f t="shared" si="164"/>
        <v>59512.212646336498</v>
      </c>
      <c r="F351" s="10">
        <f t="shared" si="163"/>
        <v>59512.5</v>
      </c>
      <c r="G351" s="69">
        <f t="shared" si="165"/>
        <v>-9.3185000005178154E-2</v>
      </c>
      <c r="I351" s="68">
        <f>G351</f>
        <v>-9.3185000005178154E-2</v>
      </c>
      <c r="O351" s="68">
        <f t="shared" ca="1" si="160"/>
        <v>-0.10344619664243873</v>
      </c>
      <c r="Q351" s="82">
        <f t="shared" si="166"/>
        <v>37346.928999999996</v>
      </c>
      <c r="R351" s="68">
        <f t="shared" si="167"/>
        <v>8.6834442259650525E-3</v>
      </c>
      <c r="S351" s="74">
        <v>0.1</v>
      </c>
      <c r="Z351" s="68">
        <f t="shared" si="168"/>
        <v>59512.5</v>
      </c>
      <c r="AA351" s="68">
        <f t="shared" si="169"/>
        <v>-9.8772667238174044E-2</v>
      </c>
      <c r="AB351" s="68">
        <f t="shared" si="170"/>
        <v>-7.3758300458999809E-2</v>
      </c>
      <c r="AC351" s="68">
        <f t="shared" si="171"/>
        <v>-9.3185000005178154E-2</v>
      </c>
      <c r="AD351" s="68">
        <f t="shared" si="172"/>
        <v>5.587667232995891E-3</v>
      </c>
      <c r="AE351" s="68">
        <f t="shared" si="173"/>
        <v>3.122202510669596E-6</v>
      </c>
      <c r="AF351" s="68">
        <f t="shared" si="174"/>
        <v>-9.3185000005178154E-2</v>
      </c>
      <c r="AG351" s="74"/>
      <c r="AH351" s="68">
        <f t="shared" si="175"/>
        <v>-1.9426699546178341E-2</v>
      </c>
      <c r="AI351" s="68">
        <f t="shared" si="176"/>
        <v>4.8068840587676132E-3</v>
      </c>
      <c r="AJ351" s="68">
        <f t="shared" si="177"/>
        <v>-0.37143805910889216</v>
      </c>
      <c r="AK351" s="68">
        <f t="shared" si="178"/>
        <v>6.1983226797847672E-2</v>
      </c>
      <c r="AL351" s="68">
        <f t="shared" si="179"/>
        <v>3.0793903885607459</v>
      </c>
      <c r="AM351" s="68">
        <f t="shared" si="180"/>
        <v>32.142802257277211</v>
      </c>
      <c r="AN351" s="68">
        <f t="shared" ref="AN351:AT360" si="183">$AU351+$AB$7*SIN(AO351)</f>
        <v>8.0517737212705391</v>
      </c>
      <c r="AO351" s="68">
        <f t="shared" si="183"/>
        <v>8.0518046094272808</v>
      </c>
      <c r="AP351" s="68">
        <f t="shared" si="183"/>
        <v>8.0516469302467506</v>
      </c>
      <c r="AQ351" s="68">
        <f t="shared" si="183"/>
        <v>8.052450562295606</v>
      </c>
      <c r="AR351" s="68">
        <f t="shared" si="183"/>
        <v>8.0483205144879069</v>
      </c>
      <c r="AS351" s="68">
        <f t="shared" si="183"/>
        <v>8.0687133936189337</v>
      </c>
      <c r="AT351" s="68">
        <f t="shared" si="183"/>
        <v>7.7830490264151431</v>
      </c>
      <c r="AU351" s="68">
        <f t="shared" si="182"/>
        <v>7.0740993316164866</v>
      </c>
    </row>
    <row r="352" spans="1:47" s="68" customFormat="1" ht="12.95" customHeight="1" x14ac:dyDescent="0.2">
      <c r="A352" s="11" t="s">
        <v>812</v>
      </c>
      <c r="B352" s="99" t="s">
        <v>201</v>
      </c>
      <c r="C352" s="30">
        <v>52373.690900000001</v>
      </c>
      <c r="D352" s="30" t="s">
        <v>255</v>
      </c>
      <c r="E352" s="68">
        <f t="shared" si="164"/>
        <v>59537.689785708208</v>
      </c>
      <c r="F352" s="10">
        <f t="shared" si="163"/>
        <v>59538</v>
      </c>
      <c r="G352" s="69">
        <f t="shared" si="165"/>
        <v>-0.10059840000030817</v>
      </c>
      <c r="K352" s="68">
        <f t="shared" ref="K352:K357" si="184">G352</f>
        <v>-0.10059840000030817</v>
      </c>
      <c r="O352" s="68">
        <f t="shared" ca="1" si="160"/>
        <v>-0.10352369551056154</v>
      </c>
      <c r="Q352" s="82">
        <f t="shared" si="166"/>
        <v>37355.190900000001</v>
      </c>
      <c r="R352" s="68">
        <f t="shared" si="167"/>
        <v>1.0120038082622004E-2</v>
      </c>
      <c r="S352" s="74">
        <v>1</v>
      </c>
      <c r="Z352" s="68">
        <f t="shared" si="168"/>
        <v>59538</v>
      </c>
      <c r="AA352" s="68">
        <f t="shared" si="169"/>
        <v>-9.8872407608294216E-2</v>
      </c>
      <c r="AB352" s="68">
        <f t="shared" si="170"/>
        <v>-8.1134125365323551E-2</v>
      </c>
      <c r="AC352" s="68">
        <f t="shared" si="171"/>
        <v>-0.10059840000030817</v>
      </c>
      <c r="AD352" s="68">
        <f t="shared" si="172"/>
        <v>-1.7259923920139586E-3</v>
      </c>
      <c r="AE352" s="68">
        <f t="shared" si="173"/>
        <v>2.9790497372900665E-6</v>
      </c>
      <c r="AF352" s="68">
        <f t="shared" si="174"/>
        <v>-0.10059840000030817</v>
      </c>
      <c r="AG352" s="74"/>
      <c r="AH352" s="68">
        <f t="shared" si="175"/>
        <v>-1.9464274634984621E-2</v>
      </c>
      <c r="AI352" s="68">
        <f t="shared" si="176"/>
        <v>4.8034560785741309E-3</v>
      </c>
      <c r="AJ352" s="68">
        <f t="shared" si="177"/>
        <v>-0.37138668739955311</v>
      </c>
      <c r="AK352" s="68">
        <f t="shared" si="178"/>
        <v>6.192816312423631E-2</v>
      </c>
      <c r="AL352" s="68">
        <f t="shared" si="179"/>
        <v>3.0794457181021997</v>
      </c>
      <c r="AM352" s="68">
        <f t="shared" si="180"/>
        <v>32.171437512437159</v>
      </c>
      <c r="AN352" s="68">
        <f t="shared" si="183"/>
        <v>8.0526467624770302</v>
      </c>
      <c r="AO352" s="68">
        <f t="shared" si="183"/>
        <v>8.0526787762513354</v>
      </c>
      <c r="AP352" s="68">
        <f t="shared" si="183"/>
        <v>8.052516058786642</v>
      </c>
      <c r="AQ352" s="68">
        <f t="shared" si="183"/>
        <v>8.053341748377667</v>
      </c>
      <c r="AR352" s="68">
        <f t="shared" si="183"/>
        <v>8.049116252778326</v>
      </c>
      <c r="AS352" s="68">
        <f t="shared" si="183"/>
        <v>8.0698821179941032</v>
      </c>
      <c r="AT352" s="68">
        <f t="shared" si="183"/>
        <v>7.7848258954922223</v>
      </c>
      <c r="AU352" s="68">
        <f t="shared" si="182"/>
        <v>7.0751440563930377</v>
      </c>
    </row>
    <row r="353" spans="1:47" s="68" customFormat="1" ht="12.95" customHeight="1" x14ac:dyDescent="0.2">
      <c r="A353" s="11" t="s">
        <v>812</v>
      </c>
      <c r="B353" s="99" t="s">
        <v>198</v>
      </c>
      <c r="C353" s="31">
        <v>52398.822999999997</v>
      </c>
      <c r="D353" s="30" t="s">
        <v>255</v>
      </c>
      <c r="E353" s="68">
        <f t="shared" si="164"/>
        <v>59615.189394079549</v>
      </c>
      <c r="F353" s="10">
        <f t="shared" si="163"/>
        <v>59615.5</v>
      </c>
      <c r="G353" s="69">
        <f t="shared" si="165"/>
        <v>-0.10072540000692243</v>
      </c>
      <c r="K353" s="68">
        <f t="shared" si="184"/>
        <v>-0.10072540000692243</v>
      </c>
      <c r="O353" s="68">
        <f t="shared" ca="1" si="160"/>
        <v>-0.10375923128622888</v>
      </c>
      <c r="Q353" s="82">
        <f t="shared" si="166"/>
        <v>37380.322999999997</v>
      </c>
      <c r="R353" s="68">
        <f t="shared" si="167"/>
        <v>1.0145606206554528E-2</v>
      </c>
      <c r="S353" s="74">
        <v>1</v>
      </c>
      <c r="Z353" s="68">
        <f t="shared" si="168"/>
        <v>59615.5</v>
      </c>
      <c r="AA353" s="68">
        <f t="shared" si="169"/>
        <v>-9.9175367460391212E-2</v>
      </c>
      <c r="AB353" s="68">
        <f t="shared" si="170"/>
        <v>-8.1147183043574656E-2</v>
      </c>
      <c r="AC353" s="68">
        <f t="shared" si="171"/>
        <v>-0.10072540000692243</v>
      </c>
      <c r="AD353" s="68">
        <f t="shared" si="172"/>
        <v>-1.5500325465312159E-3</v>
      </c>
      <c r="AE353" s="68">
        <f t="shared" si="173"/>
        <v>2.4026008953060462E-6</v>
      </c>
      <c r="AF353" s="68">
        <f t="shared" si="174"/>
        <v>-0.10072540000692243</v>
      </c>
      <c r="AG353" s="74"/>
      <c r="AH353" s="68">
        <f t="shared" si="175"/>
        <v>-1.9578216963347772E-2</v>
      </c>
      <c r="AI353" s="68">
        <f t="shared" si="176"/>
        <v>4.7930863582458239E-3</v>
      </c>
      <c r="AJ353" s="68">
        <f t="shared" si="177"/>
        <v>-0.37123100100279055</v>
      </c>
      <c r="AK353" s="68">
        <f t="shared" si="178"/>
        <v>6.1761294195851808E-2</v>
      </c>
      <c r="AL353" s="68">
        <f t="shared" si="179"/>
        <v>3.0796133915729822</v>
      </c>
      <c r="AM353" s="68">
        <f t="shared" si="180"/>
        <v>32.258527381466891</v>
      </c>
      <c r="AN353" s="68">
        <f t="shared" si="183"/>
        <v>8.0552962771866028</v>
      </c>
      <c r="AO353" s="68">
        <f t="shared" si="183"/>
        <v>8.0553318540812224</v>
      </c>
      <c r="AP353" s="68">
        <f t="shared" si="183"/>
        <v>8.0551533713214525</v>
      </c>
      <c r="AQ353" s="68">
        <f t="shared" si="183"/>
        <v>8.0560472196524078</v>
      </c>
      <c r="AR353" s="68">
        <f t="shared" si="183"/>
        <v>8.051530758974863</v>
      </c>
      <c r="AS353" s="68">
        <f t="shared" si="183"/>
        <v>8.0734145422201937</v>
      </c>
      <c r="AT353" s="68">
        <f t="shared" si="183"/>
        <v>7.7902214261309153</v>
      </c>
      <c r="AU353" s="68">
        <f t="shared" si="182"/>
        <v>7.0783192003217703</v>
      </c>
    </row>
    <row r="354" spans="1:47" s="68" customFormat="1" ht="12.95" customHeight="1" x14ac:dyDescent="0.2">
      <c r="A354" s="11" t="s">
        <v>812</v>
      </c>
      <c r="B354" s="99" t="s">
        <v>198</v>
      </c>
      <c r="C354" s="30">
        <v>52405.635000000002</v>
      </c>
      <c r="D354" s="30" t="s">
        <v>255</v>
      </c>
      <c r="E354" s="68">
        <f t="shared" si="164"/>
        <v>59636.195491151659</v>
      </c>
      <c r="F354" s="10">
        <f t="shared" si="163"/>
        <v>59636.5</v>
      </c>
      <c r="G354" s="69">
        <f t="shared" si="165"/>
        <v>-9.8748199998226482E-2</v>
      </c>
      <c r="K354" s="68">
        <f t="shared" si="184"/>
        <v>-9.8748199998226482E-2</v>
      </c>
      <c r="O354" s="68">
        <f t="shared" ca="1" si="160"/>
        <v>-0.10382305388350649</v>
      </c>
      <c r="Q354" s="82">
        <f t="shared" si="166"/>
        <v>37387.135000000002</v>
      </c>
      <c r="R354" s="68">
        <f t="shared" si="167"/>
        <v>9.7512070028897366E-3</v>
      </c>
      <c r="S354" s="74">
        <v>1</v>
      </c>
      <c r="Z354" s="68">
        <f t="shared" si="168"/>
        <v>59636.5</v>
      </c>
      <c r="AA354" s="68">
        <f t="shared" si="169"/>
        <v>-9.9257415230284127E-2</v>
      </c>
      <c r="AB354" s="68">
        <f t="shared" si="170"/>
        <v>-7.9139174638256995E-2</v>
      </c>
      <c r="AC354" s="68">
        <f t="shared" si="171"/>
        <v>-9.8748199998226482E-2</v>
      </c>
      <c r="AD354" s="68">
        <f t="shared" si="172"/>
        <v>5.092152320576443E-4</v>
      </c>
      <c r="AE354" s="68">
        <f t="shared" si="173"/>
        <v>2.5930015255952055E-7</v>
      </c>
      <c r="AF354" s="68">
        <f t="shared" si="174"/>
        <v>-9.8748199998226482E-2</v>
      </c>
      <c r="AG354" s="74"/>
      <c r="AH354" s="68">
        <f t="shared" si="175"/>
        <v>-1.9609025359969483E-2</v>
      </c>
      <c r="AI354" s="68">
        <f t="shared" si="176"/>
        <v>4.7902890347033544E-3</v>
      </c>
      <c r="AJ354" s="68">
        <f t="shared" si="177"/>
        <v>-0.37118892933911396</v>
      </c>
      <c r="AK354" s="68">
        <f t="shared" si="178"/>
        <v>6.1716202260534724E-2</v>
      </c>
      <c r="AL354" s="68">
        <f t="shared" si="179"/>
        <v>3.0796587006150711</v>
      </c>
      <c r="AM354" s="68">
        <f t="shared" si="180"/>
        <v>32.282141873290215</v>
      </c>
      <c r="AN354" s="68">
        <f t="shared" si="183"/>
        <v>8.0560132171623593</v>
      </c>
      <c r="AO354" s="68">
        <f t="shared" si="183"/>
        <v>8.0560497968452385</v>
      </c>
      <c r="AP354" s="68">
        <f t="shared" si="183"/>
        <v>8.05586692478008</v>
      </c>
      <c r="AQ354" s="68">
        <f t="shared" si="183"/>
        <v>8.0567795273581453</v>
      </c>
      <c r="AR354" s="68">
        <f t="shared" si="183"/>
        <v>8.0521840247334922</v>
      </c>
      <c r="AS354" s="68">
        <f t="shared" si="183"/>
        <v>8.0743666506707399</v>
      </c>
      <c r="AT354" s="68">
        <f t="shared" si="183"/>
        <v>7.7916822059605577</v>
      </c>
      <c r="AU354" s="68">
        <f t="shared" si="182"/>
        <v>7.0791795619024587</v>
      </c>
    </row>
    <row r="355" spans="1:47" s="68" customFormat="1" ht="12.95" customHeight="1" x14ac:dyDescent="0.2">
      <c r="A355" s="11" t="s">
        <v>812</v>
      </c>
      <c r="B355" s="99" t="s">
        <v>198</v>
      </c>
      <c r="C355" s="30">
        <v>52407.579100000003</v>
      </c>
      <c r="D355" s="30" t="s">
        <v>255</v>
      </c>
      <c r="E355" s="68">
        <f t="shared" si="164"/>
        <v>59642.190493106726</v>
      </c>
      <c r="F355" s="10">
        <f t="shared" si="163"/>
        <v>59642.5</v>
      </c>
      <c r="G355" s="69">
        <f t="shared" si="165"/>
        <v>-0.10036899999977322</v>
      </c>
      <c r="K355" s="68">
        <f t="shared" si="184"/>
        <v>-0.10036899999977322</v>
      </c>
      <c r="O355" s="68">
        <f t="shared" ca="1" si="160"/>
        <v>-0.10384128891130009</v>
      </c>
      <c r="Q355" s="82">
        <f t="shared" si="166"/>
        <v>37389.079100000003</v>
      </c>
      <c r="R355" s="68">
        <f t="shared" si="167"/>
        <v>1.0073936160954478E-2</v>
      </c>
      <c r="S355" s="74">
        <v>1</v>
      </c>
      <c r="Z355" s="68">
        <f t="shared" si="168"/>
        <v>59642.5</v>
      </c>
      <c r="AA355" s="68">
        <f t="shared" si="169"/>
        <v>-9.9280853969620844E-2</v>
      </c>
      <c r="AB355" s="68">
        <f t="shared" si="170"/>
        <v>-8.0751177422591872E-2</v>
      </c>
      <c r="AC355" s="68">
        <f t="shared" si="171"/>
        <v>-0.10036899999977322</v>
      </c>
      <c r="AD355" s="68">
        <f t="shared" si="172"/>
        <v>-1.0881460301523788E-3</v>
      </c>
      <c r="AE355" s="68">
        <f t="shared" si="173"/>
        <v>1.1840617829363817E-6</v>
      </c>
      <c r="AF355" s="68">
        <f t="shared" si="174"/>
        <v>-0.10036899999977322</v>
      </c>
      <c r="AG355" s="74"/>
      <c r="AH355" s="68">
        <f t="shared" si="175"/>
        <v>-1.9617822577181351E-2</v>
      </c>
      <c r="AI355" s="68">
        <f t="shared" si="176"/>
        <v>4.7894907765696493E-3</v>
      </c>
      <c r="AJ355" s="68">
        <f t="shared" si="177"/>
        <v>-0.37117691778178091</v>
      </c>
      <c r="AK355" s="68">
        <f t="shared" si="178"/>
        <v>6.1703328535281772E-2</v>
      </c>
      <c r="AL355" s="68">
        <f t="shared" si="179"/>
        <v>3.0796716363008345</v>
      </c>
      <c r="AM355" s="68">
        <f t="shared" si="180"/>
        <v>32.288890126473092</v>
      </c>
      <c r="AN355" s="68">
        <f t="shared" si="183"/>
        <v>8.0562179796141713</v>
      </c>
      <c r="AO355" s="68">
        <f t="shared" si="183"/>
        <v>8.0562548487593482</v>
      </c>
      <c r="AP355" s="68">
        <f t="shared" si="183"/>
        <v>8.056070713409289</v>
      </c>
      <c r="AQ355" s="68">
        <f t="shared" si="183"/>
        <v>8.0569886963558019</v>
      </c>
      <c r="AR355" s="68">
        <f t="shared" si="183"/>
        <v>8.0523705965041241</v>
      </c>
      <c r="AS355" s="68">
        <f t="shared" si="183"/>
        <v>8.0746382856424326</v>
      </c>
      <c r="AT355" s="68">
        <f t="shared" si="183"/>
        <v>7.7920994747743473</v>
      </c>
      <c r="AU355" s="68">
        <f t="shared" si="182"/>
        <v>7.0794253794969411</v>
      </c>
    </row>
    <row r="356" spans="1:47" s="68" customFormat="1" ht="12.95" customHeight="1" x14ac:dyDescent="0.2">
      <c r="A356" s="11" t="s">
        <v>812</v>
      </c>
      <c r="B356" s="99" t="s">
        <v>198</v>
      </c>
      <c r="C356" s="30">
        <v>52426.711799999997</v>
      </c>
      <c r="D356" s="30" t="s">
        <v>255</v>
      </c>
      <c r="E356" s="68">
        <f t="shared" si="164"/>
        <v>59701.189810994452</v>
      </c>
      <c r="F356" s="10">
        <f t="shared" si="163"/>
        <v>59701.5</v>
      </c>
      <c r="G356" s="69">
        <f t="shared" si="165"/>
        <v>-0.10059020000335295</v>
      </c>
      <c r="K356" s="68">
        <f t="shared" si="184"/>
        <v>-0.10059020000335295</v>
      </c>
      <c r="O356" s="68">
        <f t="shared" ca="1" si="160"/>
        <v>-0.10402060001793717</v>
      </c>
      <c r="Q356" s="82">
        <f t="shared" si="166"/>
        <v>37408.211799999997</v>
      </c>
      <c r="R356" s="68">
        <f t="shared" si="167"/>
        <v>1.0118388336714548E-2</v>
      </c>
      <c r="S356" s="74">
        <v>1</v>
      </c>
      <c r="Z356" s="68">
        <f t="shared" si="168"/>
        <v>59701.5</v>
      </c>
      <c r="AA356" s="68">
        <f t="shared" si="169"/>
        <v>-9.951125271438388E-2</v>
      </c>
      <c r="AB356" s="68">
        <f t="shared" si="170"/>
        <v>-8.0885993920972565E-2</v>
      </c>
      <c r="AC356" s="68">
        <f t="shared" si="171"/>
        <v>-0.10059020000335295</v>
      </c>
      <c r="AD356" s="68">
        <f t="shared" si="172"/>
        <v>-1.0789472889690677E-3</v>
      </c>
      <c r="AE356" s="68">
        <f t="shared" si="173"/>
        <v>1.1641272523737007E-6</v>
      </c>
      <c r="AF356" s="68">
        <f t="shared" si="174"/>
        <v>-0.10059020000335295</v>
      </c>
      <c r="AG356" s="74"/>
      <c r="AH356" s="68">
        <f t="shared" si="175"/>
        <v>-1.9704206082380382E-2</v>
      </c>
      <c r="AI356" s="68">
        <f t="shared" si="176"/>
        <v>4.7816642808351517E-3</v>
      </c>
      <c r="AJ356" s="68">
        <f t="shared" si="177"/>
        <v>-0.37105901455502011</v>
      </c>
      <c r="AK356" s="68">
        <f t="shared" si="178"/>
        <v>6.1576965412955167E-2</v>
      </c>
      <c r="AL356" s="68">
        <f t="shared" si="179"/>
        <v>3.0797986070513619</v>
      </c>
      <c r="AM356" s="68">
        <f t="shared" si="180"/>
        <v>32.355277799869569</v>
      </c>
      <c r="AN356" s="68">
        <f t="shared" si="183"/>
        <v>8.0582296459192637</v>
      </c>
      <c r="AO356" s="68">
        <f t="shared" si="183"/>
        <v>8.0582694318854049</v>
      </c>
      <c r="AP356" s="68">
        <f t="shared" si="183"/>
        <v>8.0580726565378917</v>
      </c>
      <c r="AQ356" s="68">
        <f t="shared" si="183"/>
        <v>8.059044060720538</v>
      </c>
      <c r="AR356" s="68">
        <f t="shared" si="183"/>
        <v>8.054203463364674</v>
      </c>
      <c r="AS356" s="68">
        <f t="shared" si="183"/>
        <v>8.0773000004461544</v>
      </c>
      <c r="AT356" s="68">
        <f t="shared" si="183"/>
        <v>7.7962003227168557</v>
      </c>
      <c r="AU356" s="68">
        <f t="shared" si="182"/>
        <v>7.0818425858426863</v>
      </c>
    </row>
    <row r="357" spans="1:47" s="68" customFormat="1" ht="12.95" customHeight="1" x14ac:dyDescent="0.2">
      <c r="A357" s="11" t="s">
        <v>812</v>
      </c>
      <c r="B357" s="99" t="s">
        <v>201</v>
      </c>
      <c r="C357" s="30">
        <v>52615.929199999999</v>
      </c>
      <c r="D357" s="30" t="s">
        <v>255</v>
      </c>
      <c r="E357" s="68">
        <f t="shared" si="164"/>
        <v>60284.677637202614</v>
      </c>
      <c r="F357" s="10">
        <f t="shared" si="163"/>
        <v>60285</v>
      </c>
      <c r="G357" s="69">
        <f t="shared" si="165"/>
        <v>-0.10453799999959301</v>
      </c>
      <c r="K357" s="68">
        <f t="shared" si="184"/>
        <v>-0.10453799999959301</v>
      </c>
      <c r="O357" s="68">
        <f t="shared" ca="1" si="160"/>
        <v>-0.1057939564708649</v>
      </c>
      <c r="Q357" s="82">
        <f t="shared" si="166"/>
        <v>37597.429199999999</v>
      </c>
      <c r="R357" s="68">
        <f t="shared" si="167"/>
        <v>1.0928193443914909E-2</v>
      </c>
      <c r="S357" s="74">
        <v>1</v>
      </c>
      <c r="Z357" s="68">
        <f t="shared" si="168"/>
        <v>60285</v>
      </c>
      <c r="AA357" s="68">
        <f t="shared" si="169"/>
        <v>-0.10178197026213892</v>
      </c>
      <c r="AB357" s="68">
        <f t="shared" si="170"/>
        <v>-8.3991299556460425E-2</v>
      </c>
      <c r="AC357" s="68">
        <f t="shared" si="171"/>
        <v>-0.10453799999959301</v>
      </c>
      <c r="AD357" s="68">
        <f t="shared" si="172"/>
        <v>-2.756029737454091E-3</v>
      </c>
      <c r="AE357" s="68">
        <f t="shared" si="173"/>
        <v>7.5956999137312655E-6</v>
      </c>
      <c r="AF357" s="68">
        <f t="shared" si="174"/>
        <v>-0.10453799999959301</v>
      </c>
      <c r="AG357" s="74"/>
      <c r="AH357" s="68">
        <f t="shared" si="175"/>
        <v>-2.0546700443132584E-2</v>
      </c>
      <c r="AI357" s="68">
        <f t="shared" si="176"/>
        <v>4.7064500441365009E-3</v>
      </c>
      <c r="AJ357" s="68">
        <f t="shared" si="177"/>
        <v>-0.36991304372263506</v>
      </c>
      <c r="AK357" s="68">
        <f t="shared" si="178"/>
        <v>6.0349050011972272E-2</v>
      </c>
      <c r="AL357" s="68">
        <f t="shared" si="179"/>
        <v>3.0810323753639857</v>
      </c>
      <c r="AM357" s="68">
        <f t="shared" si="180"/>
        <v>33.014853354784556</v>
      </c>
      <c r="AN357" s="68">
        <f t="shared" si="183"/>
        <v>8.077948911983329</v>
      </c>
      <c r="AO357" s="68">
        <f t="shared" si="183"/>
        <v>8.0780248003123418</v>
      </c>
      <c r="AP357" s="68">
        <f t="shared" si="183"/>
        <v>8.0776819840701375</v>
      </c>
      <c r="AQ357" s="68">
        <f t="shared" si="183"/>
        <v>8.0792265388514437</v>
      </c>
      <c r="AR357" s="68">
        <f t="shared" si="183"/>
        <v>8.0721826957608354</v>
      </c>
      <c r="AS357" s="68">
        <f t="shared" si="183"/>
        <v>8.1027180076943104</v>
      </c>
      <c r="AT357" s="68">
        <f t="shared" si="183"/>
        <v>7.8365306936341428</v>
      </c>
      <c r="AU357" s="68">
        <f t="shared" si="182"/>
        <v>7.105748346906112</v>
      </c>
    </row>
    <row r="358" spans="1:47" s="68" customFormat="1" ht="12.95" customHeight="1" x14ac:dyDescent="0.2">
      <c r="A358" s="49" t="s">
        <v>209</v>
      </c>
      <c r="B358" s="83" t="s">
        <v>198</v>
      </c>
      <c r="C358" s="50">
        <v>52618.695</v>
      </c>
      <c r="D358" s="50">
        <v>4.0000000000000001E-3</v>
      </c>
      <c r="E358" s="68">
        <f t="shared" si="164"/>
        <v>60293.206507326227</v>
      </c>
      <c r="F358" s="10">
        <f t="shared" si="163"/>
        <v>60293.5</v>
      </c>
      <c r="G358" s="69">
        <f t="shared" si="165"/>
        <v>-9.5175800001015887E-2</v>
      </c>
      <c r="I358" s="68">
        <f>G358</f>
        <v>-9.5175800001015887E-2</v>
      </c>
      <c r="O358" s="68">
        <f t="shared" ca="1" si="160"/>
        <v>-0.10581978942690581</v>
      </c>
      <c r="Q358" s="82">
        <f t="shared" si="166"/>
        <v>37600.195</v>
      </c>
      <c r="R358" s="68">
        <f t="shared" si="167"/>
        <v>9.0584329058333753E-3</v>
      </c>
      <c r="S358" s="74">
        <v>0.1</v>
      </c>
      <c r="Z358" s="68">
        <f t="shared" si="168"/>
        <v>60293.5</v>
      </c>
      <c r="AA358" s="68">
        <f t="shared" si="169"/>
        <v>-0.1018149445058332</v>
      </c>
      <c r="AB358" s="68">
        <f t="shared" si="170"/>
        <v>-7.4616983463877351E-2</v>
      </c>
      <c r="AC358" s="68">
        <f t="shared" si="171"/>
        <v>-9.5175800001015887E-2</v>
      </c>
      <c r="AD358" s="68">
        <f t="shared" si="172"/>
        <v>6.6391445048173126E-3</v>
      </c>
      <c r="AE358" s="68">
        <f t="shared" si="173"/>
        <v>4.4078239755845923E-6</v>
      </c>
      <c r="AF358" s="68">
        <f t="shared" si="174"/>
        <v>-9.5175800001015887E-2</v>
      </c>
      <c r="AG358" s="74"/>
      <c r="AH358" s="68">
        <f t="shared" si="175"/>
        <v>-2.0558816537138529E-2</v>
      </c>
      <c r="AI358" s="68">
        <f t="shared" si="176"/>
        <v>4.7053829146022075E-3</v>
      </c>
      <c r="AJ358" s="68">
        <f t="shared" si="177"/>
        <v>-0.36989661293753034</v>
      </c>
      <c r="AK358" s="68">
        <f t="shared" si="178"/>
        <v>6.0331448034369621E-2</v>
      </c>
      <c r="AL358" s="68">
        <f t="shared" si="179"/>
        <v>3.0810500605666746</v>
      </c>
      <c r="AM358" s="68">
        <f t="shared" si="180"/>
        <v>33.024503277963937</v>
      </c>
      <c r="AN358" s="68">
        <f t="shared" si="183"/>
        <v>8.0782338511986609</v>
      </c>
      <c r="AO358" s="68">
        <f t="shared" si="183"/>
        <v>8.0783103670101504</v>
      </c>
      <c r="AP358" s="68">
        <f t="shared" si="183"/>
        <v>8.077965147331108</v>
      </c>
      <c r="AQ358" s="68">
        <f t="shared" si="183"/>
        <v>8.079518574093715</v>
      </c>
      <c r="AR358" s="68">
        <f t="shared" si="183"/>
        <v>8.0724429377694946</v>
      </c>
      <c r="AS358" s="68">
        <f t="shared" si="183"/>
        <v>8.1030762481669907</v>
      </c>
      <c r="AT358" s="68">
        <f t="shared" si="183"/>
        <v>7.8371151333499993</v>
      </c>
      <c r="AU358" s="68">
        <f t="shared" si="182"/>
        <v>7.1060965884982954</v>
      </c>
    </row>
    <row r="359" spans="1:47" s="68" customFormat="1" ht="12.95" customHeight="1" x14ac:dyDescent="0.2">
      <c r="A359" s="11" t="s">
        <v>812</v>
      </c>
      <c r="B359" s="99" t="s">
        <v>201</v>
      </c>
      <c r="C359" s="30">
        <v>52698.299599999998</v>
      </c>
      <c r="D359" s="30" t="s">
        <v>255</v>
      </c>
      <c r="E359" s="68">
        <f t="shared" si="164"/>
        <v>60538.682425556624</v>
      </c>
      <c r="F359" s="10">
        <f t="shared" si="163"/>
        <v>60539</v>
      </c>
      <c r="G359" s="69">
        <f t="shared" si="165"/>
        <v>-0.10298520000651479</v>
      </c>
      <c r="K359" s="68">
        <f>G359</f>
        <v>-0.10298520000651479</v>
      </c>
      <c r="O359" s="68">
        <f t="shared" ca="1" si="160"/>
        <v>-0.10656590598079402</v>
      </c>
      <c r="Q359" s="82">
        <f t="shared" si="166"/>
        <v>37679.799599999998</v>
      </c>
      <c r="R359" s="68">
        <f t="shared" si="167"/>
        <v>1.0605951420381853E-2</v>
      </c>
      <c r="S359" s="74">
        <v>1</v>
      </c>
      <c r="Z359" s="68">
        <f t="shared" si="168"/>
        <v>60539</v>
      </c>
      <c r="AA359" s="68">
        <f t="shared" si="169"/>
        <v>-0.10276606116606536</v>
      </c>
      <c r="AB359" s="68">
        <f t="shared" si="170"/>
        <v>-8.207835407186162E-2</v>
      </c>
      <c r="AC359" s="68">
        <f t="shared" si="171"/>
        <v>-0.10298520000651479</v>
      </c>
      <c r="AD359" s="68">
        <f t="shared" si="172"/>
        <v>-2.19138840449426E-4</v>
      </c>
      <c r="AE359" s="68">
        <f t="shared" si="173"/>
        <v>4.8021831393518981E-8</v>
      </c>
      <c r="AF359" s="68">
        <f t="shared" si="174"/>
        <v>-0.10298520000651479</v>
      </c>
      <c r="AG359" s="74"/>
      <c r="AH359" s="68">
        <f t="shared" si="175"/>
        <v>-2.0906845934653171E-2</v>
      </c>
      <c r="AI359" s="68">
        <f t="shared" si="176"/>
        <v>4.674902495623634E-3</v>
      </c>
      <c r="AJ359" s="68">
        <f t="shared" si="177"/>
        <v>-0.36942521019845442</v>
      </c>
      <c r="AK359" s="68">
        <f t="shared" si="178"/>
        <v>5.9826488272304329E-2</v>
      </c>
      <c r="AL359" s="68">
        <f t="shared" si="179"/>
        <v>3.0815573998113663</v>
      </c>
      <c r="AM359" s="68">
        <f t="shared" si="180"/>
        <v>33.303752925051917</v>
      </c>
      <c r="AN359" s="68">
        <f t="shared" si="183"/>
        <v>8.0864355213576449</v>
      </c>
      <c r="AO359" s="68">
        <f t="shared" si="183"/>
        <v>8.0865314663498005</v>
      </c>
      <c r="AP359" s="68">
        <f t="shared" si="183"/>
        <v>8.0861135753470492</v>
      </c>
      <c r="AQ359" s="68">
        <f t="shared" si="183"/>
        <v>8.0879283546473086</v>
      </c>
      <c r="AR359" s="68">
        <f t="shared" si="183"/>
        <v>8.079943450694536</v>
      </c>
      <c r="AS359" s="68">
        <f t="shared" si="183"/>
        <v>8.1132761110539366</v>
      </c>
      <c r="AT359" s="68">
        <f t="shared" si="183"/>
        <v>7.8539567562861103</v>
      </c>
      <c r="AU359" s="68">
        <f t="shared" si="182"/>
        <v>7.1161546250725394</v>
      </c>
    </row>
    <row r="360" spans="1:47" s="68" customFormat="1" ht="12.95" customHeight="1" x14ac:dyDescent="0.2">
      <c r="A360" s="11" t="s">
        <v>812</v>
      </c>
      <c r="B360" s="99" t="s">
        <v>201</v>
      </c>
      <c r="C360" s="30">
        <v>52728.781199999998</v>
      </c>
      <c r="D360" s="30" t="s">
        <v>255</v>
      </c>
      <c r="E360" s="68">
        <f t="shared" si="164"/>
        <v>60632.678234205021</v>
      </c>
      <c r="F360" s="10">
        <f t="shared" si="163"/>
        <v>60633</v>
      </c>
      <c r="G360" s="69">
        <f t="shared" si="165"/>
        <v>-0.10434440000244649</v>
      </c>
      <c r="K360" s="68">
        <f>G360</f>
        <v>-0.10434440000244649</v>
      </c>
      <c r="O360" s="68">
        <f t="shared" ca="1" si="160"/>
        <v>-0.10685158808289377</v>
      </c>
      <c r="Q360" s="82">
        <f t="shared" si="166"/>
        <v>37710.281199999998</v>
      </c>
      <c r="R360" s="68">
        <f t="shared" si="167"/>
        <v>1.0887753811870555E-2</v>
      </c>
      <c r="S360" s="74">
        <v>1</v>
      </c>
      <c r="Z360" s="68">
        <f t="shared" si="168"/>
        <v>60633</v>
      </c>
      <c r="AA360" s="68">
        <f t="shared" si="169"/>
        <v>-0.10312959917654635</v>
      </c>
      <c r="AB360" s="68">
        <f t="shared" si="170"/>
        <v>-8.3305268503872626E-2</v>
      </c>
      <c r="AC360" s="68">
        <f t="shared" si="171"/>
        <v>-0.10434440000244649</v>
      </c>
      <c r="AD360" s="68">
        <f t="shared" si="172"/>
        <v>-1.2148008259001419E-3</v>
      </c>
      <c r="AE360" s="68">
        <f t="shared" si="173"/>
        <v>1.4757410466076669E-6</v>
      </c>
      <c r="AF360" s="68">
        <f t="shared" si="174"/>
        <v>-0.10434440000244649</v>
      </c>
      <c r="AG360" s="74"/>
      <c r="AH360" s="68">
        <f t="shared" si="175"/>
        <v>-2.1039131498573872E-2</v>
      </c>
      <c r="AI360" s="68">
        <f t="shared" si="176"/>
        <v>4.6634035783290617E-3</v>
      </c>
      <c r="AJ360" s="68">
        <f t="shared" si="177"/>
        <v>-0.36924630887330379</v>
      </c>
      <c r="AK360" s="68">
        <f t="shared" si="178"/>
        <v>5.9634874400941805E-2</v>
      </c>
      <c r="AL360" s="68">
        <f t="shared" si="179"/>
        <v>3.0817499125535921</v>
      </c>
      <c r="AM360" s="68">
        <f t="shared" si="180"/>
        <v>33.410954625573247</v>
      </c>
      <c r="AN360" s="68">
        <f t="shared" si="183"/>
        <v>8.0895616602552369</v>
      </c>
      <c r="AO360" s="68">
        <f t="shared" si="183"/>
        <v>8.0896657182008411</v>
      </c>
      <c r="AP360" s="68">
        <f t="shared" si="183"/>
        <v>8.089218386470364</v>
      </c>
      <c r="AQ360" s="68">
        <f t="shared" si="183"/>
        <v>8.0911355361354556</v>
      </c>
      <c r="AR360" s="68">
        <f t="shared" si="183"/>
        <v>8.0828081656701194</v>
      </c>
      <c r="AS360" s="68">
        <f t="shared" si="183"/>
        <v>8.1171068076577271</v>
      </c>
      <c r="AT360" s="68">
        <f t="shared" si="183"/>
        <v>7.8603855565926608</v>
      </c>
      <c r="AU360" s="68">
        <f t="shared" si="182"/>
        <v>7.1200057673860986</v>
      </c>
    </row>
    <row r="361" spans="1:47" s="68" customFormat="1" ht="12.95" customHeight="1" x14ac:dyDescent="0.2">
      <c r="A361" s="51" t="s">
        <v>199</v>
      </c>
      <c r="B361" s="100" t="s">
        <v>198</v>
      </c>
      <c r="C361" s="84">
        <v>52730.402900000001</v>
      </c>
      <c r="D361" s="84">
        <v>4.7999999999999996E-3</v>
      </c>
      <c r="E361" s="68">
        <f t="shared" si="164"/>
        <v>60637.6790544666</v>
      </c>
      <c r="F361" s="10">
        <f t="shared" si="163"/>
        <v>60638</v>
      </c>
      <c r="G361" s="69">
        <f t="shared" si="165"/>
        <v>-0.10407839999970747</v>
      </c>
      <c r="K361" s="68">
        <f>G361</f>
        <v>-0.10407839999970747</v>
      </c>
      <c r="O361" s="68">
        <f t="shared" ca="1" si="160"/>
        <v>-0.10686678393938842</v>
      </c>
      <c r="Q361" s="82">
        <f t="shared" si="166"/>
        <v>37711.902900000001</v>
      </c>
      <c r="R361" s="68">
        <f t="shared" si="167"/>
        <v>1.0832313346499109E-2</v>
      </c>
      <c r="S361" s="74">
        <v>1</v>
      </c>
      <c r="Z361" s="68">
        <f t="shared" si="168"/>
        <v>60638</v>
      </c>
      <c r="AA361" s="68">
        <f t="shared" si="169"/>
        <v>-0.10314892652092658</v>
      </c>
      <c r="AB361" s="68">
        <f t="shared" si="170"/>
        <v>-8.3032247016885677E-2</v>
      </c>
      <c r="AC361" s="68">
        <f t="shared" si="171"/>
        <v>-0.10407839999970747</v>
      </c>
      <c r="AD361" s="68">
        <f t="shared" si="172"/>
        <v>-9.2947347878089004E-4</v>
      </c>
      <c r="AE361" s="68">
        <f t="shared" si="173"/>
        <v>8.6392094775704964E-7</v>
      </c>
      <c r="AF361" s="68">
        <f t="shared" si="174"/>
        <v>-0.10407839999970747</v>
      </c>
      <c r="AG361" s="74"/>
      <c r="AH361" s="68">
        <f t="shared" si="175"/>
        <v>-2.1046152982821795E-2</v>
      </c>
      <c r="AI361" s="68">
        <f t="shared" si="176"/>
        <v>4.6627945588822994E-3</v>
      </c>
      <c r="AJ361" s="68">
        <f t="shared" si="177"/>
        <v>-0.36923681727302954</v>
      </c>
      <c r="AK361" s="68">
        <f t="shared" si="178"/>
        <v>5.9624708684895777E-2</v>
      </c>
      <c r="AL361" s="68">
        <f t="shared" si="179"/>
        <v>3.081760125895463</v>
      </c>
      <c r="AM361" s="68">
        <f t="shared" si="180"/>
        <v>33.416661241245016</v>
      </c>
      <c r="AN361" s="68">
        <f t="shared" ref="AN361:AT370" si="185">$AU361+$AB$7*SIN(AO361)</f>
        <v>8.0897277258333382</v>
      </c>
      <c r="AO361" s="68">
        <f t="shared" si="185"/>
        <v>8.0898322258189559</v>
      </c>
      <c r="AP361" s="68">
        <f t="shared" si="185"/>
        <v>8.0893833038912515</v>
      </c>
      <c r="AQ361" s="68">
        <f t="shared" si="185"/>
        <v>8.0913059295258911</v>
      </c>
      <c r="AR361" s="68">
        <f t="shared" si="185"/>
        <v>8.0829604473166068</v>
      </c>
      <c r="AS361" s="68">
        <f t="shared" si="185"/>
        <v>8.1173094158711425</v>
      </c>
      <c r="AT361" s="68">
        <f t="shared" si="185"/>
        <v>7.8607272068168514</v>
      </c>
      <c r="AU361" s="68">
        <f t="shared" si="182"/>
        <v>7.1202106153815006</v>
      </c>
    </row>
    <row r="362" spans="1:47" s="68" customFormat="1" ht="12.95" customHeight="1" x14ac:dyDescent="0.2">
      <c r="A362" s="6" t="s">
        <v>200</v>
      </c>
      <c r="B362" s="83"/>
      <c r="C362" s="9">
        <v>52752.778899999998</v>
      </c>
      <c r="D362" s="50">
        <v>2.0000000000000001E-4</v>
      </c>
      <c r="E362" s="68">
        <f t="shared" si="164"/>
        <v>60706.679704508468</v>
      </c>
      <c r="F362" s="10">
        <f t="shared" si="163"/>
        <v>60707</v>
      </c>
      <c r="G362" s="69">
        <f t="shared" si="165"/>
        <v>-0.1038676000025589</v>
      </c>
      <c r="K362" s="68">
        <f>G362</f>
        <v>-0.1038676000025589</v>
      </c>
      <c r="O362" s="68">
        <f t="shared" ca="1" si="160"/>
        <v>-0.10707648675901485</v>
      </c>
      <c r="Q362" s="82">
        <f t="shared" si="166"/>
        <v>37734.278899999998</v>
      </c>
      <c r="R362" s="68">
        <f t="shared" si="167"/>
        <v>1.0788478330291574E-2</v>
      </c>
      <c r="S362" s="74">
        <v>1</v>
      </c>
      <c r="Z362" s="68">
        <f t="shared" si="168"/>
        <v>60707</v>
      </c>
      <c r="AA362" s="68">
        <f t="shared" si="169"/>
        <v>-0.10341554343373494</v>
      </c>
      <c r="AB362" s="68">
        <f t="shared" si="170"/>
        <v>-8.2724704595749959E-2</v>
      </c>
      <c r="AC362" s="68">
        <f t="shared" si="171"/>
        <v>-0.1038676000025589</v>
      </c>
      <c r="AD362" s="68">
        <f t="shared" si="172"/>
        <v>-4.5205656882396639E-4</v>
      </c>
      <c r="AE362" s="68">
        <f t="shared" si="173"/>
        <v>2.0435514141689745E-7</v>
      </c>
      <c r="AF362" s="68">
        <f t="shared" si="174"/>
        <v>-0.1038676000025589</v>
      </c>
      <c r="AG362" s="74"/>
      <c r="AH362" s="68">
        <f t="shared" si="175"/>
        <v>-2.1142895406808949E-2</v>
      </c>
      <c r="AI362" s="68">
        <f t="shared" si="176"/>
        <v>4.6544169731764784E-3</v>
      </c>
      <c r="AJ362" s="68">
        <f t="shared" si="177"/>
        <v>-0.36910608361411834</v>
      </c>
      <c r="AK362" s="68">
        <f t="shared" si="178"/>
        <v>5.9484693578140659E-2</v>
      </c>
      <c r="AL362" s="68">
        <f t="shared" si="179"/>
        <v>3.0819007963300851</v>
      </c>
      <c r="AM362" s="68">
        <f t="shared" si="180"/>
        <v>33.495458234132528</v>
      </c>
      <c r="AN362" s="68">
        <f t="shared" si="185"/>
        <v>8.0920171883238616</v>
      </c>
      <c r="AO362" s="68">
        <f t="shared" si="185"/>
        <v>8.0921278968377273</v>
      </c>
      <c r="AP362" s="68">
        <f t="shared" si="185"/>
        <v>8.0916567853724608</v>
      </c>
      <c r="AQ362" s="68">
        <f t="shared" si="185"/>
        <v>8.0936552708575071</v>
      </c>
      <c r="AR362" s="68">
        <f t="shared" si="185"/>
        <v>8.0850610062585151</v>
      </c>
      <c r="AS362" s="68">
        <f t="shared" si="185"/>
        <v>8.1200935602765085</v>
      </c>
      <c r="AT362" s="68">
        <f t="shared" si="185"/>
        <v>7.8654388041270034</v>
      </c>
      <c r="AU362" s="68">
        <f t="shared" si="182"/>
        <v>7.1230375177180498</v>
      </c>
    </row>
    <row r="363" spans="1:47" s="68" customFormat="1" ht="12.95" customHeight="1" x14ac:dyDescent="0.2">
      <c r="A363" s="11" t="s">
        <v>812</v>
      </c>
      <c r="B363" s="99" t="s">
        <v>201</v>
      </c>
      <c r="C363" s="30">
        <v>52769.641000000003</v>
      </c>
      <c r="D363" s="30" t="s">
        <v>255</v>
      </c>
      <c r="E363" s="68">
        <f t="shared" si="164"/>
        <v>60758.677195618206</v>
      </c>
      <c r="F363" s="10">
        <f t="shared" si="163"/>
        <v>60759</v>
      </c>
      <c r="G363" s="69">
        <f t="shared" si="165"/>
        <v>-0.10468119999859482</v>
      </c>
      <c r="K363" s="68">
        <f>G363</f>
        <v>-0.10468119999859482</v>
      </c>
      <c r="O363" s="68">
        <f t="shared" ca="1" si="160"/>
        <v>-0.10723452366655939</v>
      </c>
      <c r="Q363" s="82">
        <f t="shared" si="166"/>
        <v>37751.141000000003</v>
      </c>
      <c r="R363" s="68">
        <f t="shared" si="167"/>
        <v>1.0958153633145808E-2</v>
      </c>
      <c r="S363" s="74">
        <v>1</v>
      </c>
      <c r="Z363" s="68">
        <f t="shared" si="168"/>
        <v>60759</v>
      </c>
      <c r="AA363" s="68">
        <f t="shared" si="169"/>
        <v>-0.10361634879594206</v>
      </c>
      <c r="AB363" s="68">
        <f t="shared" si="170"/>
        <v>-8.3465586656860991E-2</v>
      </c>
      <c r="AC363" s="68">
        <f t="shared" si="171"/>
        <v>-0.10468119999859482</v>
      </c>
      <c r="AD363" s="68">
        <f t="shared" si="172"/>
        <v>-1.0648512026527612E-3</v>
      </c>
      <c r="AE363" s="68">
        <f t="shared" si="173"/>
        <v>1.1339080837910321E-6</v>
      </c>
      <c r="AF363" s="68">
        <f t="shared" si="174"/>
        <v>-0.10468119999859482</v>
      </c>
      <c r="AG363" s="74"/>
      <c r="AH363" s="68">
        <f t="shared" si="175"/>
        <v>-2.121561334173383E-2</v>
      </c>
      <c r="AI363" s="68">
        <f t="shared" si="176"/>
        <v>4.6481363781529783E-3</v>
      </c>
      <c r="AJ363" s="68">
        <f t="shared" si="177"/>
        <v>-0.36900786686846199</v>
      </c>
      <c r="AK363" s="68">
        <f t="shared" si="178"/>
        <v>5.9379508297126418E-2</v>
      </c>
      <c r="AL363" s="68">
        <f t="shared" si="179"/>
        <v>3.0820064731430969</v>
      </c>
      <c r="AM363" s="68">
        <f t="shared" si="180"/>
        <v>33.554898096187657</v>
      </c>
      <c r="AN363" s="68">
        <f t="shared" si="185"/>
        <v>8.0937398265465514</v>
      </c>
      <c r="AO363" s="68">
        <f t="shared" si="185"/>
        <v>8.0938553474674322</v>
      </c>
      <c r="AP363" s="68">
        <f t="shared" si="185"/>
        <v>8.0933672164821253</v>
      </c>
      <c r="AQ363" s="68">
        <f t="shared" si="185"/>
        <v>8.095423206895541</v>
      </c>
      <c r="AR363" s="68">
        <f t="shared" si="185"/>
        <v>8.0866429574981744</v>
      </c>
      <c r="AS363" s="68">
        <f t="shared" si="185"/>
        <v>8.122177188969367</v>
      </c>
      <c r="AT363" s="68">
        <f t="shared" si="185"/>
        <v>7.8689856536184628</v>
      </c>
      <c r="AU363" s="68">
        <f t="shared" si="182"/>
        <v>7.1251679368702314</v>
      </c>
    </row>
    <row r="364" spans="1:47" s="68" customFormat="1" ht="12.95" customHeight="1" x14ac:dyDescent="0.2">
      <c r="A364" s="85" t="s">
        <v>204</v>
      </c>
      <c r="B364" s="83" t="s">
        <v>201</v>
      </c>
      <c r="C364" s="85">
        <v>52792.5026</v>
      </c>
      <c r="D364" s="85">
        <v>2.0000000000000001E-4</v>
      </c>
      <c r="E364" s="68">
        <f t="shared" si="164"/>
        <v>60829.175285580539</v>
      </c>
      <c r="F364" s="10">
        <f t="shared" si="163"/>
        <v>60829.5</v>
      </c>
      <c r="G364" s="69">
        <f t="shared" si="165"/>
        <v>-0.10530060000019148</v>
      </c>
      <c r="J364" s="68">
        <f>G364</f>
        <v>-0.10530060000019148</v>
      </c>
      <c r="O364" s="68">
        <f t="shared" ca="1" si="160"/>
        <v>-0.1074487852431342</v>
      </c>
      <c r="Q364" s="82">
        <f t="shared" si="166"/>
        <v>37774.0026</v>
      </c>
      <c r="R364" s="68">
        <f t="shared" si="167"/>
        <v>1.1088216360400326E-2</v>
      </c>
      <c r="S364" s="74">
        <v>1</v>
      </c>
      <c r="Z364" s="68">
        <f t="shared" si="168"/>
        <v>60829.5</v>
      </c>
      <c r="AA364" s="68">
        <f t="shared" si="169"/>
        <v>-0.10388842617535751</v>
      </c>
      <c r="AB364" s="68">
        <f t="shared" si="170"/>
        <v>-8.3986656962565437E-2</v>
      </c>
      <c r="AC364" s="68">
        <f t="shared" si="171"/>
        <v>-0.10530060000019148</v>
      </c>
      <c r="AD364" s="68">
        <f t="shared" si="172"/>
        <v>-1.4121738248339677E-3</v>
      </c>
      <c r="AE364" s="68">
        <f t="shared" si="173"/>
        <v>1.9942349115461978E-6</v>
      </c>
      <c r="AF364" s="68">
        <f t="shared" si="174"/>
        <v>-0.10530060000019148</v>
      </c>
      <c r="AG364" s="74"/>
      <c r="AH364" s="68">
        <f t="shared" si="175"/>
        <v>-2.1313943037626043E-2</v>
      </c>
      <c r="AI364" s="68">
        <f t="shared" si="176"/>
        <v>4.6396661937391226E-3</v>
      </c>
      <c r="AJ364" s="68">
        <f t="shared" si="177"/>
        <v>-0.36887512629843089</v>
      </c>
      <c r="AK364" s="68">
        <f t="shared" si="178"/>
        <v>5.923735566499732E-2</v>
      </c>
      <c r="AL364" s="68">
        <f t="shared" si="179"/>
        <v>3.0821492889977153</v>
      </c>
      <c r="AM364" s="68">
        <f t="shared" si="180"/>
        <v>33.635563197051155</v>
      </c>
      <c r="AN364" s="68">
        <f t="shared" si="185"/>
        <v>8.0960715665061844</v>
      </c>
      <c r="AO364" s="68">
        <f t="shared" si="185"/>
        <v>8.0961937949500413</v>
      </c>
      <c r="AP364" s="68">
        <f t="shared" si="185"/>
        <v>8.0956821921107238</v>
      </c>
      <c r="AQ364" s="68">
        <f t="shared" si="185"/>
        <v>8.0978165553565482</v>
      </c>
      <c r="AR364" s="68">
        <f t="shared" si="185"/>
        <v>8.0887863708730414</v>
      </c>
      <c r="AS364" s="68">
        <f t="shared" si="185"/>
        <v>8.1249821856623576</v>
      </c>
      <c r="AT364" s="68">
        <f t="shared" si="185"/>
        <v>7.8737889706157107</v>
      </c>
      <c r="AU364" s="68">
        <f t="shared" si="182"/>
        <v>7.1280562936054013</v>
      </c>
    </row>
    <row r="365" spans="1:47" s="68" customFormat="1" ht="12.95" customHeight="1" x14ac:dyDescent="0.2">
      <c r="A365" s="11" t="s">
        <v>812</v>
      </c>
      <c r="B365" s="99" t="s">
        <v>198</v>
      </c>
      <c r="C365" s="30">
        <v>52796.717900000003</v>
      </c>
      <c r="D365" s="30" t="s">
        <v>255</v>
      </c>
      <c r="E365" s="68">
        <f t="shared" si="164"/>
        <v>60842.173964527705</v>
      </c>
      <c r="F365" s="10">
        <f t="shared" si="163"/>
        <v>60842.5</v>
      </c>
      <c r="G365" s="69">
        <f t="shared" si="165"/>
        <v>-0.10572900000261143</v>
      </c>
      <c r="K365" s="68">
        <f>G365</f>
        <v>-0.10572900000261143</v>
      </c>
      <c r="O365" s="68">
        <f t="shared" ca="1" si="160"/>
        <v>-0.10748829447002034</v>
      </c>
      <c r="Q365" s="82">
        <f t="shared" si="166"/>
        <v>37778.217900000003</v>
      </c>
      <c r="R365" s="68">
        <f t="shared" si="167"/>
        <v>1.1178621441552208E-2</v>
      </c>
      <c r="S365" s="74">
        <v>1</v>
      </c>
      <c r="Z365" s="68">
        <f t="shared" si="168"/>
        <v>60842.5</v>
      </c>
      <c r="AA365" s="68">
        <f t="shared" si="169"/>
        <v>-0.10393857539358348</v>
      </c>
      <c r="AB365" s="68">
        <f t="shared" si="170"/>
        <v>-8.4396957725724447E-2</v>
      </c>
      <c r="AC365" s="68">
        <f t="shared" si="171"/>
        <v>-0.10572900000261143</v>
      </c>
      <c r="AD365" s="68">
        <f t="shared" si="172"/>
        <v>-1.7904246090279519E-3</v>
      </c>
      <c r="AE365" s="68">
        <f t="shared" si="173"/>
        <v>3.2056202806128941E-6</v>
      </c>
      <c r="AF365" s="68">
        <f t="shared" si="174"/>
        <v>-0.10572900000261143</v>
      </c>
      <c r="AG365" s="74"/>
      <c r="AH365" s="68">
        <f t="shared" si="175"/>
        <v>-2.1332042276886978E-2</v>
      </c>
      <c r="AI365" s="68">
        <f t="shared" si="176"/>
        <v>4.6381099207447596E-3</v>
      </c>
      <c r="AJ365" s="68">
        <f t="shared" si="177"/>
        <v>-0.36885070167725104</v>
      </c>
      <c r="AK365" s="68">
        <f t="shared" si="178"/>
        <v>5.9211199945154773E-2</v>
      </c>
      <c r="AL365" s="68">
        <f t="shared" si="179"/>
        <v>3.0821755666164883</v>
      </c>
      <c r="AM365" s="68">
        <f t="shared" si="180"/>
        <v>33.650447520313456</v>
      </c>
      <c r="AN365" s="68">
        <f t="shared" si="185"/>
        <v>8.0965010619072437</v>
      </c>
      <c r="AO365" s="68">
        <f t="shared" si="185"/>
        <v>8.0966245501624581</v>
      </c>
      <c r="AP365" s="68">
        <f t="shared" si="185"/>
        <v>8.0961085702013555</v>
      </c>
      <c r="AQ365" s="68">
        <f t="shared" si="185"/>
        <v>8.0982574320755525</v>
      </c>
      <c r="AR365" s="68">
        <f t="shared" si="185"/>
        <v>8.0891814525501751</v>
      </c>
      <c r="AS365" s="68">
        <f t="shared" si="185"/>
        <v>8.1254969213455936</v>
      </c>
      <c r="AT365" s="68">
        <f t="shared" si="185"/>
        <v>7.8746740097473831</v>
      </c>
      <c r="AU365" s="68">
        <f t="shared" si="182"/>
        <v>7.1285888983934473</v>
      </c>
    </row>
    <row r="366" spans="1:47" s="68" customFormat="1" ht="12.95" customHeight="1" x14ac:dyDescent="0.2">
      <c r="A366" s="49" t="s">
        <v>203</v>
      </c>
      <c r="B366" s="83" t="s">
        <v>201</v>
      </c>
      <c r="C366" s="50">
        <v>52863.366000000002</v>
      </c>
      <c r="D366" s="50">
        <v>6.0000000000000001E-3</v>
      </c>
      <c r="E366" s="68">
        <f t="shared" si="164"/>
        <v>61047.696051766521</v>
      </c>
      <c r="F366" s="10">
        <f t="shared" si="163"/>
        <v>61048</v>
      </c>
      <c r="G366" s="69">
        <f t="shared" si="165"/>
        <v>-9.8566399996343534E-2</v>
      </c>
      <c r="K366" s="68">
        <f>G366</f>
        <v>-9.8566399996343534E-2</v>
      </c>
      <c r="O366" s="68">
        <f t="shared" ca="1" si="160"/>
        <v>-0.10811284417195119</v>
      </c>
      <c r="Q366" s="82">
        <f t="shared" si="166"/>
        <v>37844.866000000002</v>
      </c>
      <c r="R366" s="68">
        <f t="shared" si="167"/>
        <v>9.7153352082391901E-3</v>
      </c>
      <c r="S366" s="74">
        <v>1</v>
      </c>
      <c r="Z366" s="68">
        <f t="shared" si="168"/>
        <v>61048</v>
      </c>
      <c r="AA366" s="68">
        <f t="shared" si="169"/>
        <v>-0.10473045404469089</v>
      </c>
      <c r="AB366" s="68">
        <f t="shared" si="170"/>
        <v>-7.6949586795394681E-2</v>
      </c>
      <c r="AC366" s="68">
        <f t="shared" si="171"/>
        <v>-9.8566399996343534E-2</v>
      </c>
      <c r="AD366" s="68">
        <f t="shared" si="172"/>
        <v>6.164054048347356E-3</v>
      </c>
      <c r="AE366" s="68">
        <f t="shared" si="173"/>
        <v>3.799556231094743E-5</v>
      </c>
      <c r="AF366" s="68">
        <f t="shared" si="174"/>
        <v>-9.8566399996343534E-2</v>
      </c>
      <c r="AG366" s="74"/>
      <c r="AH366" s="68">
        <f t="shared" si="175"/>
        <v>-2.1616813200948853E-2</v>
      </c>
      <c r="AI366" s="68">
        <f t="shared" si="176"/>
        <v>4.6137378470046952E-3</v>
      </c>
      <c r="AJ366" s="68">
        <f t="shared" si="177"/>
        <v>-0.36846674813125968</v>
      </c>
      <c r="AK366" s="68">
        <f t="shared" si="178"/>
        <v>5.8800064100143691E-2</v>
      </c>
      <c r="AL366" s="68">
        <f t="shared" si="179"/>
        <v>3.0825886131776064</v>
      </c>
      <c r="AM366" s="68">
        <f t="shared" si="180"/>
        <v>33.886149257413607</v>
      </c>
      <c r="AN366" s="68">
        <f t="shared" si="185"/>
        <v>8.103271071041025</v>
      </c>
      <c r="AO366" s="68">
        <f t="shared" si="185"/>
        <v>8.1034154177847846</v>
      </c>
      <c r="AP366" s="68">
        <f t="shared" si="185"/>
        <v>8.1028283108203532</v>
      </c>
      <c r="AQ366" s="68">
        <f t="shared" si="185"/>
        <v>8.1052078923747644</v>
      </c>
      <c r="AR366" s="68">
        <f t="shared" si="185"/>
        <v>8.0954212700986652</v>
      </c>
      <c r="AS366" s="68">
        <f t="shared" si="185"/>
        <v>8.1335309542926595</v>
      </c>
      <c r="AT366" s="68">
        <f t="shared" si="185"/>
        <v>7.888636255190745</v>
      </c>
      <c r="AU366" s="68">
        <f t="shared" si="182"/>
        <v>7.1370081510044736</v>
      </c>
    </row>
    <row r="367" spans="1:47" s="68" customFormat="1" ht="12.95" customHeight="1" x14ac:dyDescent="0.2">
      <c r="A367" s="86" t="s">
        <v>204</v>
      </c>
      <c r="B367" s="100"/>
      <c r="C367" s="50">
        <v>53076.573799999998</v>
      </c>
      <c r="D367" s="50">
        <v>1.5E-3</v>
      </c>
      <c r="E367" s="68">
        <f t="shared" si="164"/>
        <v>61705.162837340271</v>
      </c>
      <c r="F367" s="10">
        <f t="shared" si="163"/>
        <v>61705.5</v>
      </c>
      <c r="G367" s="69">
        <f t="shared" si="165"/>
        <v>-0.10933740000473335</v>
      </c>
      <c r="J367" s="68">
        <f>G367</f>
        <v>-0.10933740000473335</v>
      </c>
      <c r="O367" s="68">
        <f t="shared" ca="1" si="160"/>
        <v>-0.11011109930099997</v>
      </c>
      <c r="Q367" s="82">
        <f t="shared" si="166"/>
        <v>38058.073799999998</v>
      </c>
      <c r="R367" s="68">
        <f t="shared" si="167"/>
        <v>1.1954667039795065E-2</v>
      </c>
      <c r="S367" s="74">
        <v>1</v>
      </c>
      <c r="Z367" s="68">
        <f t="shared" si="168"/>
        <v>61705.5</v>
      </c>
      <c r="AA367" s="68">
        <f t="shared" si="169"/>
        <v>-0.10725342254232061</v>
      </c>
      <c r="AB367" s="68">
        <f t="shared" si="170"/>
        <v>-8.6826074867461758E-2</v>
      </c>
      <c r="AC367" s="68">
        <f t="shared" si="171"/>
        <v>-0.10933740000473335</v>
      </c>
      <c r="AD367" s="68">
        <f t="shared" si="172"/>
        <v>-2.0839774624127477E-3</v>
      </c>
      <c r="AE367" s="68">
        <f t="shared" si="173"/>
        <v>4.3429620638442757E-6</v>
      </c>
      <c r="AF367" s="68">
        <f t="shared" si="174"/>
        <v>-0.10933740000473335</v>
      </c>
      <c r="AG367" s="74"/>
      <c r="AH367" s="68">
        <f t="shared" si="175"/>
        <v>-2.2511325137271599E-2</v>
      </c>
      <c r="AI367" s="68">
        <f t="shared" si="176"/>
        <v>4.5385484703197587E-3</v>
      </c>
      <c r="AJ367" s="68">
        <f t="shared" si="177"/>
        <v>-0.36726452822232131</v>
      </c>
      <c r="AK367" s="68">
        <f t="shared" si="178"/>
        <v>5.751310232907534E-2</v>
      </c>
      <c r="AL367" s="68">
        <f t="shared" si="179"/>
        <v>3.0838814911641612</v>
      </c>
      <c r="AM367" s="68">
        <f t="shared" si="180"/>
        <v>34.645721707352656</v>
      </c>
      <c r="AN367" s="68">
        <f t="shared" si="185"/>
        <v>8.1246934285205583</v>
      </c>
      <c r="AO367" s="68">
        <f t="shared" si="185"/>
        <v>8.1249159087662832</v>
      </c>
      <c r="AP367" s="68">
        <f t="shared" si="185"/>
        <v>8.1240809615357144</v>
      </c>
      <c r="AQ367" s="68">
        <f t="shared" si="185"/>
        <v>8.1272015820700556</v>
      </c>
      <c r="AR367" s="68">
        <f t="shared" si="185"/>
        <v>8.1153524138071838</v>
      </c>
      <c r="AS367" s="68">
        <f t="shared" si="185"/>
        <v>8.1579598319333932</v>
      </c>
      <c r="AT367" s="68">
        <f t="shared" si="185"/>
        <v>7.9329488033367106</v>
      </c>
      <c r="AU367" s="68">
        <f t="shared" si="182"/>
        <v>7.1639456623998505</v>
      </c>
    </row>
    <row r="368" spans="1:47" s="68" customFormat="1" ht="12.95" customHeight="1" x14ac:dyDescent="0.2">
      <c r="A368" s="11" t="s">
        <v>812</v>
      </c>
      <c r="B368" s="99" t="s">
        <v>198</v>
      </c>
      <c r="C368" s="30">
        <v>53091.816099999996</v>
      </c>
      <c r="D368" s="30" t="s">
        <v>255</v>
      </c>
      <c r="E368" s="68">
        <f t="shared" si="164"/>
        <v>61752.165367199639</v>
      </c>
      <c r="F368" s="10">
        <f t="shared" si="163"/>
        <v>61752.5</v>
      </c>
      <c r="G368" s="69">
        <f t="shared" si="165"/>
        <v>-0.10851700000057463</v>
      </c>
      <c r="K368" s="68">
        <f>G368</f>
        <v>-0.10851700000057463</v>
      </c>
      <c r="O368" s="68">
        <f t="shared" ca="1" si="160"/>
        <v>-0.11025394035204986</v>
      </c>
      <c r="Q368" s="82">
        <f t="shared" si="166"/>
        <v>38073.316099999996</v>
      </c>
      <c r="R368" s="68">
        <f t="shared" si="167"/>
        <v>1.1775939289124713E-2</v>
      </c>
      <c r="S368" s="74">
        <v>1</v>
      </c>
      <c r="Z368" s="68">
        <f t="shared" si="168"/>
        <v>61752.5</v>
      </c>
      <c r="AA368" s="68">
        <f t="shared" si="169"/>
        <v>-0.10743316585133736</v>
      </c>
      <c r="AB368" s="68">
        <f t="shared" si="170"/>
        <v>-8.5942686044723715E-2</v>
      </c>
      <c r="AC368" s="68">
        <f t="shared" si="171"/>
        <v>-0.10851700000057463</v>
      </c>
      <c r="AD368" s="68">
        <f t="shared" si="172"/>
        <v>-1.0838341492372672E-3</v>
      </c>
      <c r="AE368" s="68">
        <f t="shared" si="173"/>
        <v>1.1746964630528707E-6</v>
      </c>
      <c r="AF368" s="68">
        <f t="shared" si="174"/>
        <v>-0.10851700000057463</v>
      </c>
      <c r="AG368" s="74"/>
      <c r="AH368" s="68">
        <f t="shared" si="175"/>
        <v>-2.2574313955850904E-2</v>
      </c>
      <c r="AI368" s="68">
        <f t="shared" si="176"/>
        <v>4.5333303818896331E-3</v>
      </c>
      <c r="AJ368" s="68">
        <f t="shared" si="177"/>
        <v>-0.36718007208902165</v>
      </c>
      <c r="AK368" s="68">
        <f t="shared" si="178"/>
        <v>5.7422714151461274E-2</v>
      </c>
      <c r="AL368" s="68">
        <f t="shared" si="179"/>
        <v>3.0839722912051992</v>
      </c>
      <c r="AM368" s="68">
        <f t="shared" si="180"/>
        <v>34.700347856291046</v>
      </c>
      <c r="AN368" s="68">
        <f t="shared" si="185"/>
        <v>8.126211196216591</v>
      </c>
      <c r="AO368" s="68">
        <f t="shared" si="185"/>
        <v>8.1264398759432463</v>
      </c>
      <c r="AP368" s="68">
        <f t="shared" si="185"/>
        <v>8.1255863236847823</v>
      </c>
      <c r="AQ368" s="68">
        <f t="shared" si="185"/>
        <v>8.1287590411821089</v>
      </c>
      <c r="AR368" s="68">
        <f t="shared" si="185"/>
        <v>8.1167772862555871</v>
      </c>
      <c r="AS368" s="68">
        <f t="shared" si="185"/>
        <v>8.1596329961814913</v>
      </c>
      <c r="AT368" s="68">
        <f t="shared" si="185"/>
        <v>7.9360951707916518</v>
      </c>
      <c r="AU368" s="68">
        <f t="shared" si="182"/>
        <v>7.1658712335566301</v>
      </c>
    </row>
    <row r="369" spans="1:47" s="68" customFormat="1" ht="12.95" customHeight="1" x14ac:dyDescent="0.2">
      <c r="A369" s="86" t="s">
        <v>205</v>
      </c>
      <c r="B369" s="83" t="s">
        <v>198</v>
      </c>
      <c r="C369" s="50">
        <v>53112.404499999997</v>
      </c>
      <c r="D369" s="50">
        <v>1E-4</v>
      </c>
      <c r="E369" s="68">
        <f t="shared" si="164"/>
        <v>61815.653612789654</v>
      </c>
      <c r="F369" s="10">
        <f t="shared" si="163"/>
        <v>61816</v>
      </c>
      <c r="G369" s="69">
        <f t="shared" si="165"/>
        <v>-0.11232880000170553</v>
      </c>
      <c r="J369" s="68">
        <f>G369</f>
        <v>-0.11232880000170553</v>
      </c>
      <c r="O369" s="68">
        <f t="shared" ca="1" si="160"/>
        <v>-0.11044692772953213</v>
      </c>
      <c r="Q369" s="82">
        <f t="shared" si="166"/>
        <v>38093.904499999997</v>
      </c>
      <c r="R369" s="68">
        <f t="shared" si="167"/>
        <v>1.2617759309823161E-2</v>
      </c>
      <c r="S369" s="74">
        <v>1</v>
      </c>
      <c r="Z369" s="68">
        <f t="shared" si="168"/>
        <v>61816</v>
      </c>
      <c r="AA369" s="68">
        <f t="shared" si="169"/>
        <v>-0.10767588502027614</v>
      </c>
      <c r="AB369" s="68">
        <f t="shared" si="170"/>
        <v>-8.9669583330025088E-2</v>
      </c>
      <c r="AC369" s="68">
        <f t="shared" si="171"/>
        <v>-0.11232880000170553</v>
      </c>
      <c r="AD369" s="68">
        <f t="shared" si="172"/>
        <v>-4.6529149814293902E-3</v>
      </c>
      <c r="AE369" s="68">
        <f t="shared" si="173"/>
        <v>2.1649617824410063E-5</v>
      </c>
      <c r="AF369" s="68">
        <f t="shared" si="174"/>
        <v>-0.11232880000170553</v>
      </c>
      <c r="AG369" s="74"/>
      <c r="AH369" s="68">
        <f t="shared" si="175"/>
        <v>-2.265921667168044E-2</v>
      </c>
      <c r="AI369" s="68">
        <f t="shared" si="176"/>
        <v>4.5263125602784671E-3</v>
      </c>
      <c r="AJ369" s="68">
        <f t="shared" si="177"/>
        <v>-0.36706627194202551</v>
      </c>
      <c r="AK369" s="68">
        <f t="shared" si="178"/>
        <v>5.7300925265270114E-2</v>
      </c>
      <c r="AL369" s="68">
        <f t="shared" si="179"/>
        <v>3.0840946342835416</v>
      </c>
      <c r="AM369" s="68">
        <f t="shared" si="180"/>
        <v>34.774223356867424</v>
      </c>
      <c r="AN369" s="68">
        <f t="shared" si="185"/>
        <v>8.1282589838546855</v>
      </c>
      <c r="AO369" s="68">
        <f t="shared" si="185"/>
        <v>8.1284961568608534</v>
      </c>
      <c r="AP369" s="68">
        <f t="shared" si="185"/>
        <v>8.1276173398901257</v>
      </c>
      <c r="AQ369" s="68">
        <f t="shared" si="185"/>
        <v>8.130860065089724</v>
      </c>
      <c r="AR369" s="68">
        <f t="shared" si="185"/>
        <v>8.1187027558087905</v>
      </c>
      <c r="AS369" s="68">
        <f t="shared" si="185"/>
        <v>8.1618783138533502</v>
      </c>
      <c r="AT369" s="68">
        <f t="shared" si="185"/>
        <v>7.9403415774948192</v>
      </c>
      <c r="AU369" s="68">
        <f t="shared" si="182"/>
        <v>7.1684728030982372</v>
      </c>
    </row>
    <row r="370" spans="1:47" s="68" customFormat="1" ht="12.95" customHeight="1" x14ac:dyDescent="0.2">
      <c r="A370" s="11" t="s">
        <v>812</v>
      </c>
      <c r="B370" s="99" t="s">
        <v>201</v>
      </c>
      <c r="C370" s="30">
        <v>53115.6518</v>
      </c>
      <c r="D370" s="30" t="s">
        <v>255</v>
      </c>
      <c r="E370" s="68">
        <f t="shared" si="164"/>
        <v>61825.667279704256</v>
      </c>
      <c r="F370" s="10">
        <f t="shared" si="163"/>
        <v>61826</v>
      </c>
      <c r="G370" s="69">
        <f t="shared" si="165"/>
        <v>-0.10789680000016233</v>
      </c>
      <c r="K370" s="68">
        <f>G370</f>
        <v>-0.10789680000016233</v>
      </c>
      <c r="O370" s="68">
        <f t="shared" ca="1" si="160"/>
        <v>-0.11047731944252145</v>
      </c>
      <c r="Q370" s="82">
        <f t="shared" si="166"/>
        <v>38097.1518</v>
      </c>
      <c r="R370" s="68">
        <f t="shared" si="167"/>
        <v>1.1641719450275029E-2</v>
      </c>
      <c r="S370" s="74">
        <v>1</v>
      </c>
      <c r="Z370" s="68">
        <f t="shared" si="168"/>
        <v>61826</v>
      </c>
      <c r="AA370" s="68">
        <f t="shared" si="169"/>
        <v>-0.10771409541044473</v>
      </c>
      <c r="AB370" s="68">
        <f t="shared" si="170"/>
        <v>-8.5224233641417943E-2</v>
      </c>
      <c r="AC370" s="68">
        <f t="shared" si="171"/>
        <v>-0.10789680000016233</v>
      </c>
      <c r="AD370" s="68">
        <f t="shared" si="172"/>
        <v>-1.8270458971759995E-4</v>
      </c>
      <c r="AE370" s="68">
        <f t="shared" si="173"/>
        <v>3.3380967103876533E-8</v>
      </c>
      <c r="AF370" s="68">
        <f t="shared" si="174"/>
        <v>-0.10789680000016233</v>
      </c>
      <c r="AG370" s="74"/>
      <c r="AH370" s="68">
        <f t="shared" si="175"/>
        <v>-2.267256635874439E-2</v>
      </c>
      <c r="AI370" s="68">
        <f t="shared" si="176"/>
        <v>4.525210742357344E-3</v>
      </c>
      <c r="AJ370" s="68">
        <f t="shared" si="177"/>
        <v>-0.36704838252014599</v>
      </c>
      <c r="AK370" s="68">
        <f t="shared" si="178"/>
        <v>5.7281780467653379E-2</v>
      </c>
      <c r="AL370" s="68">
        <f t="shared" si="179"/>
        <v>3.084113866119865</v>
      </c>
      <c r="AM370" s="68">
        <f t="shared" si="180"/>
        <v>34.785864881989909</v>
      </c>
      <c r="AN370" s="68">
        <f t="shared" si="185"/>
        <v>8.1285811763900249</v>
      </c>
      <c r="AO370" s="68">
        <f t="shared" si="185"/>
        <v>8.1288196989552617</v>
      </c>
      <c r="AP370" s="68">
        <f t="shared" si="185"/>
        <v>8.1279368909560894</v>
      </c>
      <c r="AQ370" s="68">
        <f t="shared" si="185"/>
        <v>8.1311905980698072</v>
      </c>
      <c r="AR370" s="68">
        <f t="shared" si="185"/>
        <v>8.1190060241272182</v>
      </c>
      <c r="AS370" s="68">
        <f t="shared" si="185"/>
        <v>8.1622303156623079</v>
      </c>
      <c r="AT370" s="68">
        <f t="shared" si="185"/>
        <v>7.941009827116039</v>
      </c>
      <c r="AU370" s="68">
        <f t="shared" si="182"/>
        <v>7.1688824990890412</v>
      </c>
    </row>
    <row r="371" spans="1:47" s="68" customFormat="1" ht="12.95" customHeight="1" x14ac:dyDescent="0.2">
      <c r="A371" s="51" t="s">
        <v>166</v>
      </c>
      <c r="B371" s="83"/>
      <c r="C371" s="50">
        <v>53167.212500000001</v>
      </c>
      <c r="D371" s="50">
        <v>2.0000000000000001E-4</v>
      </c>
      <c r="E371" s="68">
        <f t="shared" si="164"/>
        <v>61984.664500682731</v>
      </c>
      <c r="F371" s="10">
        <f t="shared" si="163"/>
        <v>61985</v>
      </c>
      <c r="G371" s="69">
        <f t="shared" si="165"/>
        <v>-0.10879800000111572</v>
      </c>
      <c r="K371" s="68">
        <f>G371</f>
        <v>-0.10879800000111572</v>
      </c>
      <c r="O371" s="68">
        <f t="shared" ca="1" si="160"/>
        <v>-0.11096054767905189</v>
      </c>
      <c r="Q371" s="82">
        <f t="shared" si="166"/>
        <v>38148.712500000001</v>
      </c>
      <c r="R371" s="68">
        <f t="shared" si="167"/>
        <v>1.1837004804242776E-2</v>
      </c>
      <c r="S371" s="74">
        <v>1</v>
      </c>
      <c r="Z371" s="68">
        <f t="shared" si="168"/>
        <v>61985</v>
      </c>
      <c r="AA371" s="68">
        <f t="shared" si="169"/>
        <v>-0.1083211649288074</v>
      </c>
      <c r="AB371" s="68">
        <f t="shared" si="170"/>
        <v>-8.5913931480424185E-2</v>
      </c>
      <c r="AC371" s="68">
        <f t="shared" si="171"/>
        <v>-0.10879800000111572</v>
      </c>
      <c r="AD371" s="68">
        <f t="shared" si="172"/>
        <v>-4.768350723083209E-4</v>
      </c>
      <c r="AE371" s="68">
        <f t="shared" si="173"/>
        <v>2.2737168618328163E-7</v>
      </c>
      <c r="AF371" s="68">
        <f t="shared" si="174"/>
        <v>-0.10879800000111572</v>
      </c>
      <c r="AG371" s="74"/>
      <c r="AH371" s="68">
        <f t="shared" si="175"/>
        <v>-2.2884068520691539E-2</v>
      </c>
      <c r="AI371" s="68">
        <f t="shared" si="176"/>
        <v>4.50781317285609E-3</v>
      </c>
      <c r="AJ371" s="68">
        <f t="shared" si="177"/>
        <v>-0.3667650958927664</v>
      </c>
      <c r="AK371" s="68">
        <f t="shared" si="178"/>
        <v>5.6978630969894674E-2</v>
      </c>
      <c r="AL371" s="68">
        <f t="shared" si="179"/>
        <v>3.0844183910055687</v>
      </c>
      <c r="AM371" s="68">
        <f t="shared" si="180"/>
        <v>34.971245170315122</v>
      </c>
      <c r="AN371" s="68">
        <f t="shared" ref="AN371:AT380" si="186">$AU371+$AB$7*SIN(AO371)</f>
        <v>8.1336933700151199</v>
      </c>
      <c r="AO371" s="68">
        <f t="shared" si="186"/>
        <v>8.1339537707705372</v>
      </c>
      <c r="AP371" s="68">
        <f t="shared" si="186"/>
        <v>8.1330071337439378</v>
      </c>
      <c r="AQ371" s="68">
        <f t="shared" si="186"/>
        <v>8.1364336522187202</v>
      </c>
      <c r="AR371" s="68">
        <f t="shared" si="186"/>
        <v>8.1238299993532497</v>
      </c>
      <c r="AS371" s="68">
        <f t="shared" si="186"/>
        <v>8.1677692595615294</v>
      </c>
      <c r="AT371" s="68">
        <f t="shared" si="186"/>
        <v>7.9516175544963801</v>
      </c>
      <c r="AU371" s="68">
        <f t="shared" si="182"/>
        <v>7.1753966653428281</v>
      </c>
    </row>
    <row r="372" spans="1:47" s="68" customFormat="1" ht="12.95" customHeight="1" x14ac:dyDescent="0.2">
      <c r="A372" s="11" t="s">
        <v>812</v>
      </c>
      <c r="B372" s="99" t="s">
        <v>201</v>
      </c>
      <c r="C372" s="30">
        <v>53175.643900000003</v>
      </c>
      <c r="D372" s="30" t="s">
        <v>255</v>
      </c>
      <c r="E372" s="68">
        <f t="shared" si="164"/>
        <v>62010.664325529135</v>
      </c>
      <c r="F372" s="10">
        <f t="shared" si="163"/>
        <v>62011</v>
      </c>
      <c r="G372" s="69">
        <f t="shared" si="165"/>
        <v>-0.10885479999706149</v>
      </c>
      <c r="K372" s="68">
        <f>G372</f>
        <v>-0.10885479999706149</v>
      </c>
      <c r="O372" s="68">
        <f t="shared" ca="1" si="160"/>
        <v>-0.11103956613282417</v>
      </c>
      <c r="Q372" s="82">
        <f t="shared" si="166"/>
        <v>38157.143900000003</v>
      </c>
      <c r="R372" s="68">
        <f t="shared" si="167"/>
        <v>1.1849367482400258E-2</v>
      </c>
      <c r="S372" s="74">
        <v>1</v>
      </c>
      <c r="Z372" s="68">
        <f t="shared" si="168"/>
        <v>62011</v>
      </c>
      <c r="AA372" s="68">
        <f t="shared" si="169"/>
        <v>-0.10842034949986842</v>
      </c>
      <c r="AB372" s="68">
        <f t="shared" si="170"/>
        <v>-8.5936281386188251E-2</v>
      </c>
      <c r="AC372" s="68">
        <f t="shared" si="171"/>
        <v>-0.10885479999706149</v>
      </c>
      <c r="AD372" s="68">
        <f t="shared" si="172"/>
        <v>-4.3445049719306739E-4</v>
      </c>
      <c r="AE372" s="68">
        <f t="shared" si="173"/>
        <v>1.8874723451130346E-7</v>
      </c>
      <c r="AF372" s="68">
        <f t="shared" si="174"/>
        <v>-0.10885479999706149</v>
      </c>
      <c r="AG372" s="74"/>
      <c r="AH372" s="68">
        <f t="shared" si="175"/>
        <v>-2.2918518610873236E-2</v>
      </c>
      <c r="AI372" s="68">
        <f t="shared" si="176"/>
        <v>4.5049898330433713E-3</v>
      </c>
      <c r="AJ372" s="68">
        <f t="shared" si="177"/>
        <v>-0.36671897763855743</v>
      </c>
      <c r="AK372" s="68">
        <f t="shared" si="178"/>
        <v>5.6929282041700793E-2</v>
      </c>
      <c r="AL372" s="68">
        <f t="shared" si="179"/>
        <v>3.0844679633265342</v>
      </c>
      <c r="AM372" s="68">
        <f t="shared" si="180"/>
        <v>35.001609452887827</v>
      </c>
      <c r="AN372" s="68">
        <f t="shared" si="186"/>
        <v>8.134527427140565</v>
      </c>
      <c r="AO372" s="68">
        <f t="shared" si="186"/>
        <v>8.1347914775199985</v>
      </c>
      <c r="AP372" s="68">
        <f t="shared" si="186"/>
        <v>8.1338343487481772</v>
      </c>
      <c r="AQ372" s="68">
        <f t="shared" si="186"/>
        <v>8.137288768211425</v>
      </c>
      <c r="AR372" s="68">
        <f t="shared" si="186"/>
        <v>8.1246192399258366</v>
      </c>
      <c r="AS372" s="68">
        <f t="shared" si="186"/>
        <v>8.1686646824990792</v>
      </c>
      <c r="AT372" s="68">
        <f t="shared" si="186"/>
        <v>7.9533490225674424</v>
      </c>
      <c r="AU372" s="68">
        <f t="shared" si="182"/>
        <v>7.1764618749189193</v>
      </c>
    </row>
    <row r="373" spans="1:47" s="68" customFormat="1" ht="12.95" customHeight="1" x14ac:dyDescent="0.2">
      <c r="A373" s="11" t="s">
        <v>812</v>
      </c>
      <c r="B373" s="99" t="s">
        <v>201</v>
      </c>
      <c r="C373" s="30">
        <v>53186.668799999999</v>
      </c>
      <c r="D373" s="30" t="s">
        <v>255</v>
      </c>
      <c r="E373" s="68">
        <f t="shared" si="164"/>
        <v>62044.661700692101</v>
      </c>
      <c r="F373" s="10">
        <f t="shared" si="163"/>
        <v>62045</v>
      </c>
      <c r="G373" s="69">
        <f t="shared" si="165"/>
        <v>-0.10970600000291597</v>
      </c>
      <c r="K373" s="68">
        <f>G373</f>
        <v>-0.10970600000291597</v>
      </c>
      <c r="O373" s="68">
        <f t="shared" ca="1" si="160"/>
        <v>-0.11114289795698792</v>
      </c>
      <c r="Q373" s="82">
        <f t="shared" si="166"/>
        <v>38168.168799999999</v>
      </c>
      <c r="R373" s="68">
        <f t="shared" si="167"/>
        <v>1.2035406436639799E-2</v>
      </c>
      <c r="S373" s="74">
        <v>1</v>
      </c>
      <c r="Z373" s="68">
        <f t="shared" si="168"/>
        <v>62045</v>
      </c>
      <c r="AA373" s="68">
        <f t="shared" si="169"/>
        <v>-0.10855001672892976</v>
      </c>
      <c r="AB373" s="68">
        <f t="shared" si="170"/>
        <v>-8.6742488368065071E-2</v>
      </c>
      <c r="AC373" s="68">
        <f t="shared" si="171"/>
        <v>-0.10970600000291597</v>
      </c>
      <c r="AD373" s="68">
        <f t="shared" si="172"/>
        <v>-1.155983273986208E-3</v>
      </c>
      <c r="AE373" s="68">
        <f t="shared" si="173"/>
        <v>1.3362973297358725E-6</v>
      </c>
      <c r="AF373" s="68">
        <f t="shared" si="174"/>
        <v>-0.10970600000291597</v>
      </c>
      <c r="AG373" s="74"/>
      <c r="AH373" s="68">
        <f t="shared" si="175"/>
        <v>-2.2963511634850896E-2</v>
      </c>
      <c r="AI373" s="68">
        <f t="shared" si="176"/>
        <v>4.5013068291879232E-3</v>
      </c>
      <c r="AJ373" s="68">
        <f t="shared" si="177"/>
        <v>-0.36665875556299243</v>
      </c>
      <c r="AK373" s="68">
        <f t="shared" si="178"/>
        <v>5.6864842532955956E-2</v>
      </c>
      <c r="AL373" s="68">
        <f t="shared" si="179"/>
        <v>3.0845326943285603</v>
      </c>
      <c r="AM373" s="68">
        <f t="shared" si="180"/>
        <v>35.041338210088959</v>
      </c>
      <c r="AN373" s="68">
        <f t="shared" si="186"/>
        <v>8.1356173167901318</v>
      </c>
      <c r="AO373" s="68">
        <f t="shared" si="186"/>
        <v>8.135886168730325</v>
      </c>
      <c r="AP373" s="68">
        <f t="shared" si="186"/>
        <v>8.1349153029290484</v>
      </c>
      <c r="AQ373" s="68">
        <f t="shared" si="186"/>
        <v>8.1384060398792268</v>
      </c>
      <c r="AR373" s="68">
        <f t="shared" si="186"/>
        <v>8.1256515251832582</v>
      </c>
      <c r="AS373" s="68">
        <f t="shared" si="186"/>
        <v>8.1698312665263426</v>
      </c>
      <c r="AT373" s="68">
        <f t="shared" si="186"/>
        <v>7.955611919836687</v>
      </c>
      <c r="AU373" s="68">
        <f t="shared" si="182"/>
        <v>7.1778548412876537</v>
      </c>
    </row>
    <row r="374" spans="1:47" s="68" customFormat="1" ht="12.95" customHeight="1" x14ac:dyDescent="0.2">
      <c r="A374" s="86" t="s">
        <v>205</v>
      </c>
      <c r="B374" s="83" t="s">
        <v>198</v>
      </c>
      <c r="C374" s="50">
        <v>53352.703099999999</v>
      </c>
      <c r="D374" s="50">
        <v>1E-4</v>
      </c>
      <c r="E374" s="68">
        <f t="shared" si="164"/>
        <v>62556.66003056553</v>
      </c>
      <c r="F374" s="10">
        <f t="shared" si="163"/>
        <v>62557</v>
      </c>
      <c r="G374" s="69">
        <f t="shared" si="165"/>
        <v>-0.11024760000145761</v>
      </c>
      <c r="J374" s="68">
        <f>G374</f>
        <v>-0.11024760000145761</v>
      </c>
      <c r="O374" s="68">
        <f t="shared" ca="1" si="160"/>
        <v>-0.11269895366204188</v>
      </c>
      <c r="Q374" s="82">
        <f t="shared" si="166"/>
        <v>38334.203099999999</v>
      </c>
      <c r="R374" s="68">
        <f t="shared" si="167"/>
        <v>1.2154533306081397E-2</v>
      </c>
      <c r="S374" s="74">
        <v>1</v>
      </c>
      <c r="Z374" s="68">
        <f t="shared" si="168"/>
        <v>62557</v>
      </c>
      <c r="AA374" s="68">
        <f t="shared" si="169"/>
        <v>-0.11049784757394279</v>
      </c>
      <c r="AB374" s="68">
        <f t="shared" si="170"/>
        <v>-8.6614287057689227E-2</v>
      </c>
      <c r="AC374" s="68">
        <f t="shared" si="171"/>
        <v>-0.11024760000145761</v>
      </c>
      <c r="AD374" s="68">
        <f t="shared" si="172"/>
        <v>2.5024757248517937E-4</v>
      </c>
      <c r="AE374" s="68">
        <f t="shared" si="173"/>
        <v>6.2623847534725103E-8</v>
      </c>
      <c r="AF374" s="68">
        <f t="shared" si="174"/>
        <v>-0.11024760000145761</v>
      </c>
      <c r="AG374" s="74"/>
      <c r="AH374" s="68">
        <f t="shared" si="175"/>
        <v>-2.3633312943768393E-2</v>
      </c>
      <c r="AI374" s="68">
        <f t="shared" si="176"/>
        <v>4.4470575377109078E-3</v>
      </c>
      <c r="AJ374" s="68">
        <f t="shared" si="177"/>
        <v>-0.36576348482169452</v>
      </c>
      <c r="AK374" s="68">
        <f t="shared" si="178"/>
        <v>5.5907040484813333E-2</v>
      </c>
      <c r="AL374" s="68">
        <f t="shared" si="179"/>
        <v>3.0854948009430938</v>
      </c>
      <c r="AM374" s="68">
        <f t="shared" si="180"/>
        <v>35.642638413198448</v>
      </c>
      <c r="AN374" s="68">
        <f t="shared" si="186"/>
        <v>8.1519218625672085</v>
      </c>
      <c r="AO374" s="68">
        <f t="shared" si="186"/>
        <v>8.1522663286693131</v>
      </c>
      <c r="AP374" s="68">
        <f t="shared" si="186"/>
        <v>8.1510885613306829</v>
      </c>
      <c r="AQ374" s="68">
        <f t="shared" si="186"/>
        <v>8.1550969924509999</v>
      </c>
      <c r="AR374" s="68">
        <f t="shared" si="186"/>
        <v>8.1412328094594848</v>
      </c>
      <c r="AS374" s="68">
        <f t="shared" si="186"/>
        <v>8.1868099025034624</v>
      </c>
      <c r="AT374" s="68">
        <f t="shared" si="186"/>
        <v>7.9895050675553945</v>
      </c>
      <c r="AU374" s="68">
        <f t="shared" si="182"/>
        <v>7.1988312760168292</v>
      </c>
    </row>
    <row r="375" spans="1:47" s="68" customFormat="1" ht="12.95" customHeight="1" x14ac:dyDescent="0.2">
      <c r="A375" s="85" t="s">
        <v>218</v>
      </c>
      <c r="B375" s="83" t="s">
        <v>198</v>
      </c>
      <c r="C375" s="85">
        <v>53374.591999999997</v>
      </c>
      <c r="D375" s="85">
        <v>3.0000000000000001E-3</v>
      </c>
      <c r="E375" s="68">
        <f t="shared" si="164"/>
        <v>62624.158615151762</v>
      </c>
      <c r="F375" s="10">
        <f t="shared" si="163"/>
        <v>62624.5</v>
      </c>
      <c r="G375" s="69">
        <f t="shared" si="165"/>
        <v>-0.11070660000405042</v>
      </c>
      <c r="K375" s="68">
        <f>G375</f>
        <v>-0.11070660000405042</v>
      </c>
      <c r="O375" s="68">
        <f t="shared" ca="1" si="160"/>
        <v>-0.1129040977247199</v>
      </c>
      <c r="Q375" s="82">
        <f t="shared" si="166"/>
        <v>38356.091999999997</v>
      </c>
      <c r="R375" s="68">
        <f t="shared" si="167"/>
        <v>1.2255951284456815E-2</v>
      </c>
      <c r="S375" s="74">
        <v>1</v>
      </c>
      <c r="Z375" s="68">
        <f t="shared" si="168"/>
        <v>62624.5</v>
      </c>
      <c r="AA375" s="68">
        <f t="shared" si="169"/>
        <v>-0.11075398177817732</v>
      </c>
      <c r="AB375" s="68">
        <f t="shared" si="170"/>
        <v>-8.6986053844646263E-2</v>
      </c>
      <c r="AC375" s="68">
        <f t="shared" si="171"/>
        <v>-0.11070660000405042</v>
      </c>
      <c r="AD375" s="68">
        <f t="shared" si="172"/>
        <v>4.7381774126900589E-5</v>
      </c>
      <c r="AE375" s="68">
        <f t="shared" si="173"/>
        <v>2.2450325194126262E-9</v>
      </c>
      <c r="AF375" s="68">
        <f t="shared" si="174"/>
        <v>-0.11070660000405042</v>
      </c>
      <c r="AG375" s="74"/>
      <c r="AH375" s="68">
        <f t="shared" si="175"/>
        <v>-2.3720546159404152E-2</v>
      </c>
      <c r="AI375" s="68">
        <f t="shared" si="176"/>
        <v>4.4400709910845659E-3</v>
      </c>
      <c r="AJ375" s="68">
        <f t="shared" si="177"/>
        <v>-0.36564704430149886</v>
      </c>
      <c r="AK375" s="68">
        <f t="shared" si="178"/>
        <v>5.5782489840951147E-2</v>
      </c>
      <c r="AL375" s="68">
        <f t="shared" si="179"/>
        <v>3.085619907505845</v>
      </c>
      <c r="AM375" s="68">
        <f t="shared" si="180"/>
        <v>35.72234622334831</v>
      </c>
      <c r="AN375" s="68">
        <f t="shared" si="186"/>
        <v>8.1540565546349821</v>
      </c>
      <c r="AO375" s="68">
        <f t="shared" si="186"/>
        <v>8.154411340139605</v>
      </c>
      <c r="AP375" s="68">
        <f t="shared" si="186"/>
        <v>8.1532066562996999</v>
      </c>
      <c r="AQ375" s="68">
        <f t="shared" si="186"/>
        <v>8.1572783198721801</v>
      </c>
      <c r="AR375" s="68">
        <f t="shared" si="186"/>
        <v>8.143293296984675</v>
      </c>
      <c r="AS375" s="68">
        <f t="shared" si="186"/>
        <v>8.1889671092960814</v>
      </c>
      <c r="AT375" s="68">
        <f t="shared" si="186"/>
        <v>7.9939475677560763</v>
      </c>
      <c r="AU375" s="68">
        <f t="shared" si="182"/>
        <v>7.2015967239547578</v>
      </c>
    </row>
    <row r="376" spans="1:47" s="68" customFormat="1" ht="12.95" customHeight="1" x14ac:dyDescent="0.2">
      <c r="A376" s="49" t="s">
        <v>208</v>
      </c>
      <c r="B376" s="100"/>
      <c r="C376" s="50">
        <v>53451.446400000001</v>
      </c>
      <c r="D376" s="50">
        <v>2.0000000000000001E-4</v>
      </c>
      <c r="E376" s="68">
        <f t="shared" si="164"/>
        <v>62861.153768824384</v>
      </c>
      <c r="F376" s="10">
        <f t="shared" si="163"/>
        <v>62861.5</v>
      </c>
      <c r="G376" s="69">
        <f t="shared" si="165"/>
        <v>-0.11227820000203792</v>
      </c>
      <c r="J376" s="68">
        <f>G376</f>
        <v>-0.11227820000203792</v>
      </c>
      <c r="O376" s="68">
        <f t="shared" ca="1" si="160"/>
        <v>-0.11362438132256714</v>
      </c>
      <c r="Q376" s="82">
        <f t="shared" si="166"/>
        <v>38432.946400000001</v>
      </c>
      <c r="R376" s="68">
        <f t="shared" si="167"/>
        <v>1.2606394195697628E-2</v>
      </c>
      <c r="S376" s="74">
        <v>1</v>
      </c>
      <c r="Z376" s="68">
        <f t="shared" si="168"/>
        <v>62861.5</v>
      </c>
      <c r="AA376" s="68">
        <f t="shared" si="169"/>
        <v>-0.11165211044301213</v>
      </c>
      <c r="AB376" s="68">
        <f t="shared" si="170"/>
        <v>-8.8253313148532825E-2</v>
      </c>
      <c r="AC376" s="68">
        <f t="shared" si="171"/>
        <v>-0.11227820000203792</v>
      </c>
      <c r="AD376" s="68">
        <f t="shared" si="172"/>
        <v>-6.2608955902579422E-4</v>
      </c>
      <c r="AE376" s="68">
        <f t="shared" si="173"/>
        <v>3.9198813592111346E-7</v>
      </c>
      <c r="AF376" s="68">
        <f t="shared" si="174"/>
        <v>-0.11227820000203792</v>
      </c>
      <c r="AG376" s="74"/>
      <c r="AH376" s="68">
        <f t="shared" si="175"/>
        <v>-2.4024886853505102E-2</v>
      </c>
      <c r="AI376" s="68">
        <f t="shared" si="176"/>
        <v>4.4158357407676485E-3</v>
      </c>
      <c r="AJ376" s="68">
        <f t="shared" si="177"/>
        <v>-0.36524105447648358</v>
      </c>
      <c r="AK376" s="68">
        <f t="shared" si="178"/>
        <v>5.5348263724693342E-2</v>
      </c>
      <c r="AL376" s="68">
        <f t="shared" si="179"/>
        <v>3.0860560648998199</v>
      </c>
      <c r="AM376" s="68">
        <f t="shared" si="180"/>
        <v>36.003038152399292</v>
      </c>
      <c r="AN376" s="68">
        <f t="shared" si="186"/>
        <v>8.1615249831120735</v>
      </c>
      <c r="AO376" s="68">
        <f t="shared" si="186"/>
        <v>8.1619163301072017</v>
      </c>
      <c r="AP376" s="68">
        <f t="shared" si="186"/>
        <v>8.1606187695696537</v>
      </c>
      <c r="AQ376" s="68">
        <f t="shared" si="186"/>
        <v>8.1649008672509567</v>
      </c>
      <c r="AR376" s="68">
        <f t="shared" si="186"/>
        <v>8.1505423773604857</v>
      </c>
      <c r="AS376" s="68">
        <f t="shared" si="186"/>
        <v>8.1963944873989067</v>
      </c>
      <c r="AT376" s="68">
        <f t="shared" si="186"/>
        <v>8.0094976054646576</v>
      </c>
      <c r="AU376" s="68">
        <f t="shared" si="182"/>
        <v>7.2113065189368175</v>
      </c>
    </row>
    <row r="377" spans="1:47" s="68" customFormat="1" ht="12.95" customHeight="1" x14ac:dyDescent="0.2">
      <c r="A377" s="86" t="s">
        <v>205</v>
      </c>
      <c r="B377" s="83" t="s">
        <v>198</v>
      </c>
      <c r="C377" s="50">
        <v>53451.608200000002</v>
      </c>
      <c r="D377" s="50">
        <v>2.8E-3</v>
      </c>
      <c r="E377" s="68">
        <f t="shared" si="164"/>
        <v>62861.652709885202</v>
      </c>
      <c r="F377" s="10">
        <f t="shared" si="163"/>
        <v>62862</v>
      </c>
      <c r="G377" s="69">
        <f t="shared" si="165"/>
        <v>-0.1126215999975102</v>
      </c>
      <c r="J377" s="68">
        <f>G377</f>
        <v>-0.1126215999975102</v>
      </c>
      <c r="O377" s="68">
        <f t="shared" ca="1" si="160"/>
        <v>-0.11362590090821661</v>
      </c>
      <c r="Q377" s="82">
        <f t="shared" si="166"/>
        <v>38433.108200000002</v>
      </c>
      <c r="R377" s="68">
        <f t="shared" si="167"/>
        <v>1.268362478599919E-2</v>
      </c>
      <c r="S377" s="74">
        <v>1</v>
      </c>
      <c r="Z377" s="68">
        <f t="shared" si="168"/>
        <v>62862</v>
      </c>
      <c r="AA377" s="68">
        <f t="shared" si="169"/>
        <v>-0.11165400329474896</v>
      </c>
      <c r="AB377" s="68">
        <f t="shared" si="170"/>
        <v>-8.8596074256520538E-2</v>
      </c>
      <c r="AC377" s="68">
        <f t="shared" si="171"/>
        <v>-0.1126215999975102</v>
      </c>
      <c r="AD377" s="68">
        <f t="shared" si="172"/>
        <v>-9.6759670276123921E-4</v>
      </c>
      <c r="AE377" s="68">
        <f t="shared" si="173"/>
        <v>9.3624337919442196E-7</v>
      </c>
      <c r="AF377" s="68">
        <f t="shared" si="174"/>
        <v>-0.1126215999975102</v>
      </c>
      <c r="AG377" s="74"/>
      <c r="AH377" s="68">
        <f t="shared" si="175"/>
        <v>-2.4025525740989668E-2</v>
      </c>
      <c r="AI377" s="68">
        <f t="shared" si="176"/>
        <v>4.4157850914982033E-3</v>
      </c>
      <c r="AJ377" s="68">
        <f t="shared" si="177"/>
        <v>-0.36524020258962114</v>
      </c>
      <c r="AK377" s="68">
        <f t="shared" si="178"/>
        <v>5.5347352656785198E-2</v>
      </c>
      <c r="AL377" s="68">
        <f t="shared" si="179"/>
        <v>3.0860569800086752</v>
      </c>
      <c r="AM377" s="68">
        <f t="shared" si="180"/>
        <v>36.003631710362804</v>
      </c>
      <c r="AN377" s="68">
        <f t="shared" si="186"/>
        <v>8.1615406957365657</v>
      </c>
      <c r="AO377" s="68">
        <f t="shared" si="186"/>
        <v>8.1619321201855524</v>
      </c>
      <c r="AP377" s="68">
        <f t="shared" si="186"/>
        <v>8.1606343670194619</v>
      </c>
      <c r="AQ377" s="68">
        <f t="shared" si="186"/>
        <v>8.1649168881498539</v>
      </c>
      <c r="AR377" s="68">
        <f t="shared" si="186"/>
        <v>8.1505576962249293</v>
      </c>
      <c r="AS377" s="68">
        <f t="shared" si="186"/>
        <v>8.1964099172387517</v>
      </c>
      <c r="AT377" s="68">
        <f t="shared" si="186"/>
        <v>8.0095303320955153</v>
      </c>
      <c r="AU377" s="68">
        <f t="shared" si="182"/>
        <v>7.2113270037363577</v>
      </c>
    </row>
    <row r="378" spans="1:47" s="68" customFormat="1" ht="12.95" customHeight="1" x14ac:dyDescent="0.2">
      <c r="A378" s="86" t="s">
        <v>205</v>
      </c>
      <c r="B378" s="83" t="s">
        <v>198</v>
      </c>
      <c r="C378" s="50">
        <v>53463.607199999999</v>
      </c>
      <c r="D378" s="50">
        <v>2.5999999999999999E-3</v>
      </c>
      <c r="E378" s="68">
        <f t="shared" si="164"/>
        <v>62898.653907590429</v>
      </c>
      <c r="F378" s="10">
        <f t="shared" si="163"/>
        <v>62899</v>
      </c>
      <c r="G378" s="69">
        <f t="shared" si="165"/>
        <v>-0.11223320000135573</v>
      </c>
      <c r="J378" s="68">
        <f>G378</f>
        <v>-0.11223320000135573</v>
      </c>
      <c r="O378" s="68">
        <f t="shared" ca="1" si="160"/>
        <v>-0.11373835024627715</v>
      </c>
      <c r="Q378" s="82">
        <f t="shared" si="166"/>
        <v>38445.107199999999</v>
      </c>
      <c r="R378" s="68">
        <f t="shared" si="167"/>
        <v>1.2596291182544316E-2</v>
      </c>
      <c r="S378" s="74">
        <v>1</v>
      </c>
      <c r="Z378" s="68">
        <f t="shared" si="168"/>
        <v>62899</v>
      </c>
      <c r="AA378" s="68">
        <f t="shared" si="169"/>
        <v>-0.1117940519171001</v>
      </c>
      <c r="AB378" s="68">
        <f t="shared" si="170"/>
        <v>-8.8160433563062107E-2</v>
      </c>
      <c r="AC378" s="68">
        <f t="shared" si="171"/>
        <v>-0.11223320000135573</v>
      </c>
      <c r="AD378" s="68">
        <f t="shared" si="172"/>
        <v>-4.3914808425563057E-4</v>
      </c>
      <c r="AE378" s="68">
        <f t="shared" si="173"/>
        <v>1.9285103990539041E-7</v>
      </c>
      <c r="AF378" s="68">
        <f t="shared" si="174"/>
        <v>-0.11223320000135573</v>
      </c>
      <c r="AG378" s="74"/>
      <c r="AH378" s="68">
        <f t="shared" si="175"/>
        <v>-2.4072766438293612E-2</v>
      </c>
      <c r="AI378" s="68">
        <f t="shared" si="176"/>
        <v>4.4120425915726846E-3</v>
      </c>
      <c r="AJ378" s="68">
        <f t="shared" si="177"/>
        <v>-0.36517721654835383</v>
      </c>
      <c r="AK378" s="68">
        <f t="shared" si="178"/>
        <v>5.5279991718594976E-2</v>
      </c>
      <c r="AL378" s="68">
        <f t="shared" si="179"/>
        <v>3.0861246395904041</v>
      </c>
      <c r="AM378" s="68">
        <f t="shared" si="180"/>
        <v>36.047571313728618</v>
      </c>
      <c r="AN378" s="68">
        <f t="shared" si="186"/>
        <v>8.1627029252875083</v>
      </c>
      <c r="AO378" s="68">
        <f t="shared" si="186"/>
        <v>8.1631000826167401</v>
      </c>
      <c r="AP378" s="68">
        <f t="shared" si="186"/>
        <v>8.1617881204632994</v>
      </c>
      <c r="AQ378" s="68">
        <f t="shared" si="186"/>
        <v>8.1661017219677845</v>
      </c>
      <c r="AR378" s="68">
        <f t="shared" si="186"/>
        <v>8.1516916060228404</v>
      </c>
      <c r="AS378" s="68">
        <f t="shared" si="186"/>
        <v>8.19754894382827</v>
      </c>
      <c r="AT378" s="68">
        <f t="shared" si="186"/>
        <v>8.0119511729525268</v>
      </c>
      <c r="AU378" s="68">
        <f t="shared" si="182"/>
        <v>7.2128428789023333</v>
      </c>
    </row>
    <row r="379" spans="1:47" s="68" customFormat="1" ht="12.95" customHeight="1" x14ac:dyDescent="0.2">
      <c r="A379" s="49" t="s">
        <v>210</v>
      </c>
      <c r="B379" s="83" t="s">
        <v>198</v>
      </c>
      <c r="C379" s="50">
        <v>53502.358500000002</v>
      </c>
      <c r="D379" s="50">
        <v>1.4E-3</v>
      </c>
      <c r="E379" s="68">
        <f t="shared" si="164"/>
        <v>63018.150908393436</v>
      </c>
      <c r="F379" s="10">
        <f t="shared" si="163"/>
        <v>63018.5</v>
      </c>
      <c r="G379" s="69">
        <f t="shared" si="165"/>
        <v>-0.11320580000028713</v>
      </c>
      <c r="K379" s="68">
        <f>G379</f>
        <v>-0.11320580000028713</v>
      </c>
      <c r="O379" s="68">
        <f t="shared" ca="1" si="160"/>
        <v>-0.11410153121649971</v>
      </c>
      <c r="Q379" s="82">
        <f t="shared" si="166"/>
        <v>38483.858500000002</v>
      </c>
      <c r="R379" s="68">
        <f t="shared" si="167"/>
        <v>1.2815553153705009E-2</v>
      </c>
      <c r="S379" s="74">
        <v>1</v>
      </c>
      <c r="Z379" s="68">
        <f t="shared" si="168"/>
        <v>63018.5</v>
      </c>
      <c r="AA379" s="68">
        <f t="shared" si="169"/>
        <v>-0.1122460706263952</v>
      </c>
      <c r="AB379" s="68">
        <f t="shared" si="170"/>
        <v>-8.8980955757712213E-2</v>
      </c>
      <c r="AC379" s="68">
        <f t="shared" si="171"/>
        <v>-0.11320580000028713</v>
      </c>
      <c r="AD379" s="68">
        <f t="shared" si="172"/>
        <v>-9.5972937389192381E-4</v>
      </c>
      <c r="AE379" s="68">
        <f t="shared" si="173"/>
        <v>9.2108047111098413E-7</v>
      </c>
      <c r="AF379" s="68">
        <f t="shared" si="174"/>
        <v>-0.11320580000028713</v>
      </c>
      <c r="AG379" s="74"/>
      <c r="AH379" s="68">
        <f t="shared" si="175"/>
        <v>-2.4224844242574914E-2</v>
      </c>
      <c r="AI379" s="68">
        <f t="shared" si="176"/>
        <v>4.4000296113257953E-3</v>
      </c>
      <c r="AJ379" s="68">
        <f t="shared" si="177"/>
        <v>-0.36497450687361621</v>
      </c>
      <c r="AK379" s="68">
        <f t="shared" si="178"/>
        <v>5.5063212612085057E-2</v>
      </c>
      <c r="AL379" s="68">
        <f t="shared" si="179"/>
        <v>3.0863423780596135</v>
      </c>
      <c r="AM379" s="68">
        <f t="shared" si="180"/>
        <v>36.189705651886946</v>
      </c>
      <c r="AN379" s="68">
        <f t="shared" si="186"/>
        <v>8.1664498430733801</v>
      </c>
      <c r="AO379" s="68">
        <f t="shared" si="186"/>
        <v>8.1668655136416799</v>
      </c>
      <c r="AP379" s="68">
        <f t="shared" si="186"/>
        <v>8.1655083278144964</v>
      </c>
      <c r="AQ379" s="68">
        <f t="shared" si="186"/>
        <v>8.1699187570556262</v>
      </c>
      <c r="AR379" s="68">
        <f t="shared" si="186"/>
        <v>8.1553581810007394</v>
      </c>
      <c r="AS379" s="68">
        <f t="shared" si="186"/>
        <v>8.2011903514992266</v>
      </c>
      <c r="AT379" s="68">
        <f t="shared" si="186"/>
        <v>8.0197572816934493</v>
      </c>
      <c r="AU379" s="68">
        <f t="shared" si="182"/>
        <v>7.2177387459924436</v>
      </c>
    </row>
    <row r="380" spans="1:47" s="68" customFormat="1" ht="12.95" customHeight="1" x14ac:dyDescent="0.2">
      <c r="A380" s="49" t="s">
        <v>210</v>
      </c>
      <c r="B380" s="83" t="s">
        <v>201</v>
      </c>
      <c r="C380" s="50">
        <v>53502.522199999999</v>
      </c>
      <c r="D380" s="50">
        <v>6.9999999999999999E-4</v>
      </c>
      <c r="E380" s="68">
        <f t="shared" si="164"/>
        <v>63018.655708465463</v>
      </c>
      <c r="F380" s="10">
        <f t="shared" si="163"/>
        <v>63019</v>
      </c>
      <c r="G380" s="69">
        <f t="shared" si="165"/>
        <v>-0.11164920000737766</v>
      </c>
      <c r="K380" s="68">
        <f>G380</f>
        <v>-0.11164920000737766</v>
      </c>
      <c r="O380" s="68">
        <f t="shared" ca="1" si="160"/>
        <v>-0.11410305080214916</v>
      </c>
      <c r="Q380" s="82">
        <f t="shared" si="166"/>
        <v>38484.022199999999</v>
      </c>
      <c r="R380" s="68">
        <f t="shared" si="167"/>
        <v>1.2465543862287419E-2</v>
      </c>
      <c r="S380" s="74">
        <v>1</v>
      </c>
      <c r="Z380" s="68">
        <f t="shared" si="168"/>
        <v>63019</v>
      </c>
      <c r="AA380" s="68">
        <f t="shared" si="169"/>
        <v>-0.11224796095888179</v>
      </c>
      <c r="AB380" s="68">
        <f t="shared" si="170"/>
        <v>-8.7423721045252784E-2</v>
      </c>
      <c r="AC380" s="68">
        <f t="shared" si="171"/>
        <v>-0.11164920000737766</v>
      </c>
      <c r="AD380" s="68">
        <f t="shared" si="172"/>
        <v>5.9876095150412922E-4</v>
      </c>
      <c r="AE380" s="68">
        <f t="shared" si="173"/>
        <v>3.5851467704613018E-7</v>
      </c>
      <c r="AF380" s="68">
        <f t="shared" si="174"/>
        <v>-0.11164920000737766</v>
      </c>
      <c r="AG380" s="74"/>
      <c r="AH380" s="68">
        <f t="shared" si="175"/>
        <v>-2.4225478962124881E-2</v>
      </c>
      <c r="AI380" s="68">
        <f t="shared" si="176"/>
        <v>4.3999795846287881E-3</v>
      </c>
      <c r="AJ380" s="68">
        <f t="shared" si="177"/>
        <v>-0.36497366100720746</v>
      </c>
      <c r="AK380" s="68">
        <f t="shared" si="178"/>
        <v>5.5062308070084699E-2</v>
      </c>
      <c r="AL380" s="68">
        <f t="shared" si="179"/>
        <v>3.0863432865991922</v>
      </c>
      <c r="AM380" s="68">
        <f t="shared" si="180"/>
        <v>36.19030107072426</v>
      </c>
      <c r="AN380" s="68">
        <f t="shared" si="186"/>
        <v>8.166465498940056</v>
      </c>
      <c r="AO380" s="68">
        <f t="shared" si="186"/>
        <v>8.1668812468967804</v>
      </c>
      <c r="AP380" s="68">
        <f t="shared" si="186"/>
        <v>8.165523874165503</v>
      </c>
      <c r="AQ380" s="68">
        <f t="shared" si="186"/>
        <v>8.1699346967630113</v>
      </c>
      <c r="AR380" s="68">
        <f t="shared" si="186"/>
        <v>8.1553735366716449</v>
      </c>
      <c r="AS380" s="68">
        <f t="shared" si="186"/>
        <v>8.2012054682043765</v>
      </c>
      <c r="AT380" s="68">
        <f t="shared" si="186"/>
        <v>8.0197899028990243</v>
      </c>
      <c r="AU380" s="68">
        <f t="shared" si="182"/>
        <v>7.2177592307919838</v>
      </c>
    </row>
    <row r="381" spans="1:47" s="68" customFormat="1" ht="12.95" customHeight="1" x14ac:dyDescent="0.2">
      <c r="A381" s="86" t="s">
        <v>205</v>
      </c>
      <c r="B381" s="83" t="s">
        <v>198</v>
      </c>
      <c r="C381" s="50">
        <v>53503.494500000001</v>
      </c>
      <c r="D381" s="50">
        <v>2.8999999999999998E-3</v>
      </c>
      <c r="E381" s="68">
        <f t="shared" si="164"/>
        <v>63021.653980365525</v>
      </c>
      <c r="F381" s="10">
        <f t="shared" si="163"/>
        <v>63022</v>
      </c>
      <c r="G381" s="69">
        <f t="shared" si="165"/>
        <v>-0.11220960000355262</v>
      </c>
      <c r="J381" s="68">
        <f>G381</f>
        <v>-0.11220960000355262</v>
      </c>
      <c r="O381" s="68">
        <f t="shared" ca="1" si="160"/>
        <v>-0.11411216831604598</v>
      </c>
      <c r="Q381" s="82">
        <f t="shared" si="166"/>
        <v>38484.994500000001</v>
      </c>
      <c r="R381" s="68">
        <f t="shared" si="167"/>
        <v>1.2590994332957278E-2</v>
      </c>
      <c r="S381" s="74">
        <v>1</v>
      </c>
      <c r="Z381" s="68">
        <f t="shared" si="168"/>
        <v>63022</v>
      </c>
      <c r="AA381" s="68">
        <f t="shared" si="169"/>
        <v>-0.11225930278661911</v>
      </c>
      <c r="AB381" s="68">
        <f t="shared" si="170"/>
        <v>-8.7980313001572469E-2</v>
      </c>
      <c r="AC381" s="68">
        <f t="shared" si="171"/>
        <v>-0.11220960000355262</v>
      </c>
      <c r="AD381" s="68">
        <f t="shared" si="172"/>
        <v>4.9702783066485345E-5</v>
      </c>
      <c r="AE381" s="68">
        <f t="shared" si="173"/>
        <v>2.4703666445541024E-9</v>
      </c>
      <c r="AF381" s="68">
        <f t="shared" si="174"/>
        <v>-0.11220960000355262</v>
      </c>
      <c r="AG381" s="74"/>
      <c r="AH381" s="68">
        <f t="shared" si="175"/>
        <v>-2.4229287001980158E-2</v>
      </c>
      <c r="AI381" s="68">
        <f t="shared" si="176"/>
        <v>4.3996794656848692E-3</v>
      </c>
      <c r="AJ381" s="68">
        <f t="shared" si="177"/>
        <v>-0.36496858620793782</v>
      </c>
      <c r="AK381" s="68">
        <f t="shared" si="178"/>
        <v>5.5056881250770941E-2</v>
      </c>
      <c r="AL381" s="68">
        <f t="shared" si="179"/>
        <v>3.0863487374011052</v>
      </c>
      <c r="AM381" s="68">
        <f t="shared" si="180"/>
        <v>36.193873709407882</v>
      </c>
      <c r="AN381" s="68">
        <f t="shared" ref="AN381:AT390" si="187">$AU381+$AB$7*SIN(AO381)</f>
        <v>8.166559430372109</v>
      </c>
      <c r="AO381" s="68">
        <f t="shared" si="187"/>
        <v>8.1669756426375333</v>
      </c>
      <c r="AP381" s="68">
        <f t="shared" si="187"/>
        <v>8.1656171489112488</v>
      </c>
      <c r="AQ381" s="68">
        <f t="shared" si="187"/>
        <v>8.1700303295332386</v>
      </c>
      <c r="AR381" s="68">
        <f t="shared" si="187"/>
        <v>8.155465673261272</v>
      </c>
      <c r="AS381" s="68">
        <f t="shared" si="187"/>
        <v>8.2012961476229425</v>
      </c>
      <c r="AT381" s="68">
        <f t="shared" si="187"/>
        <v>8.0199856230646738</v>
      </c>
      <c r="AU381" s="68">
        <f t="shared" si="182"/>
        <v>7.217882139589225</v>
      </c>
    </row>
    <row r="382" spans="1:47" s="68" customFormat="1" ht="12.95" customHeight="1" x14ac:dyDescent="0.2">
      <c r="A382" s="49" t="s">
        <v>208</v>
      </c>
      <c r="B382" s="100"/>
      <c r="C382" s="50">
        <v>53519.5458</v>
      </c>
      <c r="D382" s="50">
        <v>1.8E-3</v>
      </c>
      <c r="E382" s="68">
        <f t="shared" si="164"/>
        <v>63071.151215528967</v>
      </c>
      <c r="F382" s="10">
        <f t="shared" si="163"/>
        <v>63071.5</v>
      </c>
      <c r="G382" s="69">
        <f t="shared" si="165"/>
        <v>-0.11310619999858318</v>
      </c>
      <c r="J382" s="68">
        <f>G382</f>
        <v>-0.11310619999858318</v>
      </c>
      <c r="O382" s="68">
        <f t="shared" ref="O382:O445" ca="1" si="188">+C$11+C$12*F382</f>
        <v>-0.11426260729534318</v>
      </c>
      <c r="Q382" s="82">
        <f t="shared" si="166"/>
        <v>38501.0458</v>
      </c>
      <c r="R382" s="68">
        <f t="shared" si="167"/>
        <v>1.2793012478119498E-2</v>
      </c>
      <c r="S382" s="74">
        <v>1</v>
      </c>
      <c r="Z382" s="68">
        <f t="shared" si="168"/>
        <v>63071.5</v>
      </c>
      <c r="AA382" s="68">
        <f t="shared" si="169"/>
        <v>-0.11244640163595987</v>
      </c>
      <c r="AB382" s="68">
        <f t="shared" si="170"/>
        <v>-8.8814148937242293E-2</v>
      </c>
      <c r="AC382" s="68">
        <f t="shared" si="171"/>
        <v>-0.11310619999858318</v>
      </c>
      <c r="AD382" s="68">
        <f t="shared" si="172"/>
        <v>-6.5979836262330949E-4</v>
      </c>
      <c r="AE382" s="68">
        <f t="shared" si="173"/>
        <v>4.3533387932040018E-7</v>
      </c>
      <c r="AF382" s="68">
        <f t="shared" si="174"/>
        <v>-0.11310619999858318</v>
      </c>
      <c r="AG382" s="74"/>
      <c r="AH382" s="68">
        <f t="shared" si="175"/>
        <v>-2.4292051061340886E-2</v>
      </c>
      <c r="AI382" s="68">
        <f t="shared" si="176"/>
        <v>4.3947376879941435E-3</v>
      </c>
      <c r="AJ382" s="68">
        <f t="shared" si="177"/>
        <v>-0.36488495063069021</v>
      </c>
      <c r="AK382" s="68">
        <f t="shared" si="178"/>
        <v>5.4967445617696745E-2</v>
      </c>
      <c r="AL382" s="68">
        <f t="shared" si="179"/>
        <v>3.086438568038167</v>
      </c>
      <c r="AM382" s="68">
        <f t="shared" si="180"/>
        <v>36.252853415484189</v>
      </c>
      <c r="AN382" s="68">
        <f t="shared" si="187"/>
        <v>8.1681083679578403</v>
      </c>
      <c r="AO382" s="68">
        <f t="shared" si="187"/>
        <v>8.1685322349151299</v>
      </c>
      <c r="AP382" s="68">
        <f t="shared" si="187"/>
        <v>8.1671553536979822</v>
      </c>
      <c r="AQ382" s="68">
        <f t="shared" si="187"/>
        <v>8.1716069129818365</v>
      </c>
      <c r="AR382" s="68">
        <f t="shared" si="187"/>
        <v>8.1569865671267721</v>
      </c>
      <c r="AS382" s="68">
        <f t="shared" si="187"/>
        <v>8.2027872141329006</v>
      </c>
      <c r="AT382" s="68">
        <f t="shared" si="187"/>
        <v>8.0232132555812132</v>
      </c>
      <c r="AU382" s="68">
        <f t="shared" si="182"/>
        <v>7.2199101347437056</v>
      </c>
    </row>
    <row r="383" spans="1:47" s="68" customFormat="1" ht="12.95" customHeight="1" x14ac:dyDescent="0.2">
      <c r="A383" s="11" t="s">
        <v>812</v>
      </c>
      <c r="B383" s="99" t="s">
        <v>198</v>
      </c>
      <c r="C383" s="30">
        <v>53574.673300000002</v>
      </c>
      <c r="D383" s="30" t="s">
        <v>255</v>
      </c>
      <c r="E383" s="68">
        <f t="shared" si="164"/>
        <v>63241.147342414188</v>
      </c>
      <c r="F383" s="10">
        <f t="shared" si="163"/>
        <v>63241.5</v>
      </c>
      <c r="G383" s="69">
        <f t="shared" si="165"/>
        <v>-0.11436220000177855</v>
      </c>
      <c r="K383" s="68">
        <f>G383</f>
        <v>-0.11436220000177855</v>
      </c>
      <c r="O383" s="68">
        <f t="shared" ca="1" si="188"/>
        <v>-0.11477926641616187</v>
      </c>
      <c r="Q383" s="82">
        <f t="shared" si="166"/>
        <v>38556.173300000002</v>
      </c>
      <c r="R383" s="68">
        <f t="shared" si="167"/>
        <v>1.3078712789246797E-2</v>
      </c>
      <c r="S383" s="74">
        <v>1</v>
      </c>
      <c r="Z383" s="68">
        <f t="shared" si="168"/>
        <v>63241.5</v>
      </c>
      <c r="AA383" s="68">
        <f t="shared" si="169"/>
        <v>-0.11308837449316719</v>
      </c>
      <c r="AB383" s="68">
        <f t="shared" si="170"/>
        <v>-8.9855576304173637E-2</v>
      </c>
      <c r="AC383" s="68">
        <f t="shared" si="171"/>
        <v>-0.11436220000177855</v>
      </c>
      <c r="AD383" s="68">
        <f t="shared" si="172"/>
        <v>-1.2738255086113537E-3</v>
      </c>
      <c r="AE383" s="68">
        <f t="shared" si="173"/>
        <v>1.6226314263889738E-6</v>
      </c>
      <c r="AF383" s="68">
        <f t="shared" si="174"/>
        <v>-0.11436220000177855</v>
      </c>
      <c r="AG383" s="74"/>
      <c r="AH383" s="68">
        <f t="shared" si="175"/>
        <v>-2.4506623697604913E-2</v>
      </c>
      <c r="AI383" s="68">
        <f t="shared" si="176"/>
        <v>4.3779108716447412E-3</v>
      </c>
      <c r="AJ383" s="68">
        <f t="shared" si="177"/>
        <v>-0.36459912195216965</v>
      </c>
      <c r="AK383" s="68">
        <f t="shared" si="178"/>
        <v>5.4661815381321796E-2</v>
      </c>
      <c r="AL383" s="68">
        <f t="shared" si="179"/>
        <v>3.0867455447716412</v>
      </c>
      <c r="AM383" s="68">
        <f t="shared" si="180"/>
        <v>36.455861583024742</v>
      </c>
      <c r="AN383" s="68">
        <f t="shared" si="187"/>
        <v>8.1734146755908803</v>
      </c>
      <c r="AO383" s="68">
        <f t="shared" si="187"/>
        <v>8.173864677927396</v>
      </c>
      <c r="AP383" s="68">
        <f t="shared" si="187"/>
        <v>8.1724263713800802</v>
      </c>
      <c r="AQ383" s="68">
        <f t="shared" si="187"/>
        <v>8.1770018073417052</v>
      </c>
      <c r="AR383" s="68">
        <f t="shared" si="187"/>
        <v>8.1622193550450977</v>
      </c>
      <c r="AS383" s="68">
        <f t="shared" si="187"/>
        <v>8.2078346209911128</v>
      </c>
      <c r="AT383" s="68">
        <f t="shared" si="187"/>
        <v>8.0342728669063224</v>
      </c>
      <c r="AU383" s="68">
        <f t="shared" si="182"/>
        <v>7.2268749665873777</v>
      </c>
    </row>
    <row r="384" spans="1:47" s="68" customFormat="1" ht="12.95" customHeight="1" x14ac:dyDescent="0.2">
      <c r="A384" s="49" t="s">
        <v>208</v>
      </c>
      <c r="B384" s="83" t="s">
        <v>198</v>
      </c>
      <c r="C384" s="50">
        <v>53765.514499999997</v>
      </c>
      <c r="D384" s="50">
        <v>2.9999999999999997E-4</v>
      </c>
      <c r="E384" s="68">
        <f t="shared" si="164"/>
        <v>63829.642464633143</v>
      </c>
      <c r="F384" s="10">
        <f t="shared" si="163"/>
        <v>63830</v>
      </c>
      <c r="G384" s="69">
        <f t="shared" si="165"/>
        <v>-0.11594400000467431</v>
      </c>
      <c r="J384" s="68">
        <f>G384</f>
        <v>-0.11594400000467431</v>
      </c>
      <c r="O384" s="68">
        <f t="shared" ca="1" si="188"/>
        <v>-0.11656781872558428</v>
      </c>
      <c r="Q384" s="82">
        <f t="shared" si="166"/>
        <v>38747.014499999997</v>
      </c>
      <c r="R384" s="68">
        <f t="shared" si="167"/>
        <v>1.3443011137083917E-2</v>
      </c>
      <c r="S384" s="74">
        <v>1</v>
      </c>
      <c r="Z384" s="68">
        <f t="shared" si="168"/>
        <v>63830</v>
      </c>
      <c r="AA384" s="68">
        <f t="shared" si="169"/>
        <v>-0.1153038762251596</v>
      </c>
      <c r="AB384" s="68">
        <f t="shared" si="170"/>
        <v>-9.0706121060481384E-2</v>
      </c>
      <c r="AC384" s="68">
        <f t="shared" si="171"/>
        <v>-0.11594400000467431</v>
      </c>
      <c r="AD384" s="68">
        <f t="shared" si="172"/>
        <v>-6.4012377951470911E-4</v>
      </c>
      <c r="AE384" s="68">
        <f t="shared" si="173"/>
        <v>4.0975845310019594E-7</v>
      </c>
      <c r="AF384" s="68">
        <f t="shared" si="174"/>
        <v>-0.11594400000467431</v>
      </c>
      <c r="AG384" s="74"/>
      <c r="AH384" s="68">
        <f t="shared" si="175"/>
        <v>-2.523787894419292E-2</v>
      </c>
      <c r="AI384" s="68">
        <f t="shared" si="176"/>
        <v>4.3213394217389567E-3</v>
      </c>
      <c r="AJ384" s="68">
        <f t="shared" si="177"/>
        <v>-0.36362596924230706</v>
      </c>
      <c r="AK384" s="68">
        <f t="shared" si="178"/>
        <v>5.3621481611127828E-2</v>
      </c>
      <c r="AL384" s="68">
        <f t="shared" si="179"/>
        <v>3.0877904232770068</v>
      </c>
      <c r="AM384" s="68">
        <f t="shared" si="180"/>
        <v>37.164212681036176</v>
      </c>
      <c r="AN384" s="68">
        <f t="shared" si="187"/>
        <v>8.1916291030550532</v>
      </c>
      <c r="AO384" s="68">
        <f t="shared" si="187"/>
        <v>8.1921648020803524</v>
      </c>
      <c r="AP384" s="68">
        <f t="shared" si="187"/>
        <v>8.1905417431731991</v>
      </c>
      <c r="AQ384" s="68">
        <f t="shared" si="187"/>
        <v>8.1954364659612047</v>
      </c>
      <c r="AR384" s="68">
        <f t="shared" si="187"/>
        <v>8.1804608806630341</v>
      </c>
      <c r="AS384" s="68">
        <f t="shared" si="187"/>
        <v>8.2244481738101172</v>
      </c>
      <c r="AT384" s="68">
        <f t="shared" si="187"/>
        <v>8.0722549274068935</v>
      </c>
      <c r="AU384" s="68">
        <f t="shared" si="182"/>
        <v>7.2509855756462054</v>
      </c>
    </row>
    <row r="385" spans="1:47" s="68" customFormat="1" ht="12.95" customHeight="1" x14ac:dyDescent="0.2">
      <c r="A385" s="11" t="s">
        <v>812</v>
      </c>
      <c r="B385" s="99" t="s">
        <v>198</v>
      </c>
      <c r="C385" s="30">
        <v>53834.749900000003</v>
      </c>
      <c r="D385" s="30" t="s">
        <v>255</v>
      </c>
      <c r="E385" s="68">
        <f t="shared" si="164"/>
        <v>64043.142983309837</v>
      </c>
      <c r="F385" s="10">
        <f t="shared" si="163"/>
        <v>64043.5</v>
      </c>
      <c r="G385" s="69">
        <f t="shared" si="165"/>
        <v>-0.11577579999720911</v>
      </c>
      <c r="K385" s="68">
        <f t="shared" ref="K385:K426" si="189">G385</f>
        <v>-0.11577579999720911</v>
      </c>
      <c r="O385" s="68">
        <f t="shared" ca="1" si="188"/>
        <v>-0.11721668179790659</v>
      </c>
      <c r="Q385" s="82">
        <f t="shared" si="166"/>
        <v>38816.249900000003</v>
      </c>
      <c r="R385" s="68">
        <f t="shared" si="167"/>
        <v>1.3404035864993764E-2</v>
      </c>
      <c r="S385" s="74">
        <v>1</v>
      </c>
      <c r="Z385" s="68">
        <f t="shared" si="168"/>
        <v>64043.5</v>
      </c>
      <c r="AA385" s="68">
        <f t="shared" si="169"/>
        <v>-0.11610508699732133</v>
      </c>
      <c r="AB385" s="68">
        <f t="shared" si="170"/>
        <v>-9.0276973318056272E-2</v>
      </c>
      <c r="AC385" s="68">
        <f t="shared" si="171"/>
        <v>-0.11577579999720911</v>
      </c>
      <c r="AD385" s="68">
        <f t="shared" si="172"/>
        <v>3.2928700011222722E-4</v>
      </c>
      <c r="AE385" s="68">
        <f t="shared" si="173"/>
        <v>1.0842992844290993E-7</v>
      </c>
      <c r="AF385" s="68">
        <f t="shared" si="174"/>
        <v>-0.11577579999720911</v>
      </c>
      <c r="AG385" s="74"/>
      <c r="AH385" s="68">
        <f t="shared" si="175"/>
        <v>-2.5498826679152837E-2</v>
      </c>
      <c r="AI385" s="68">
        <f t="shared" si="176"/>
        <v>4.3014356269444054E-3</v>
      </c>
      <c r="AJ385" s="68">
        <f t="shared" si="177"/>
        <v>-0.36327896323801373</v>
      </c>
      <c r="AK385" s="68">
        <f t="shared" si="178"/>
        <v>5.3250608696320388E-2</v>
      </c>
      <c r="AL385" s="68">
        <f t="shared" si="179"/>
        <v>3.0881629020880252</v>
      </c>
      <c r="AM385" s="68">
        <f t="shared" si="180"/>
        <v>37.423422932641692</v>
      </c>
      <c r="AN385" s="68">
        <f t="shared" si="187"/>
        <v>8.1981795786931198</v>
      </c>
      <c r="AO385" s="68">
        <f t="shared" si="187"/>
        <v>8.1987430194599096</v>
      </c>
      <c r="AP385" s="68">
        <f t="shared" si="187"/>
        <v>8.1970671735463618</v>
      </c>
      <c r="AQ385" s="68">
        <f t="shared" si="187"/>
        <v>8.2020289048089872</v>
      </c>
      <c r="AR385" s="68">
        <f t="shared" si="187"/>
        <v>8.1871327141364247</v>
      </c>
      <c r="AS385" s="68">
        <f t="shared" si="187"/>
        <v>8.2301545649200207</v>
      </c>
      <c r="AT385" s="68">
        <f t="shared" si="187"/>
        <v>8.0859167172498214</v>
      </c>
      <c r="AU385" s="68">
        <f t="shared" si="182"/>
        <v>7.2597325850498757</v>
      </c>
    </row>
    <row r="386" spans="1:47" s="68" customFormat="1" ht="12.95" customHeight="1" x14ac:dyDescent="0.2">
      <c r="A386" s="11" t="s">
        <v>206</v>
      </c>
      <c r="B386" s="99" t="s">
        <v>198</v>
      </c>
      <c r="C386" s="30">
        <v>53845.774819999999</v>
      </c>
      <c r="D386" s="30" t="s">
        <v>255</v>
      </c>
      <c r="E386" s="68">
        <f t="shared" si="164"/>
        <v>64077.140420146599</v>
      </c>
      <c r="F386" s="10">
        <f t="shared" si="163"/>
        <v>64077.5</v>
      </c>
      <c r="G386" s="69">
        <f t="shared" si="165"/>
        <v>-0.11660700000356883</v>
      </c>
      <c r="K386" s="68">
        <f t="shared" si="189"/>
        <v>-0.11660700000356883</v>
      </c>
      <c r="O386" s="68">
        <f t="shared" ca="1" si="188"/>
        <v>-0.11732001362207031</v>
      </c>
      <c r="Q386" s="82">
        <f t="shared" si="166"/>
        <v>38827.274819999999</v>
      </c>
      <c r="R386" s="68">
        <f t="shared" si="167"/>
        <v>1.3597192449832301E-2</v>
      </c>
      <c r="S386" s="74">
        <v>1</v>
      </c>
      <c r="Z386" s="68">
        <f t="shared" si="168"/>
        <v>64077.5</v>
      </c>
      <c r="AA386" s="68">
        <f t="shared" si="169"/>
        <v>-0.11623255893377971</v>
      </c>
      <c r="AB386" s="68">
        <f t="shared" si="170"/>
        <v>-9.1066826960326058E-2</v>
      </c>
      <c r="AC386" s="68">
        <f t="shared" si="171"/>
        <v>-0.11660700000356883</v>
      </c>
      <c r="AD386" s="68">
        <f t="shared" si="172"/>
        <v>-3.7444106978912206E-4</v>
      </c>
      <c r="AE386" s="68">
        <f t="shared" si="173"/>
        <v>1.4020611474482216E-7</v>
      </c>
      <c r="AF386" s="68">
        <f t="shared" si="174"/>
        <v>-0.11660700000356883</v>
      </c>
      <c r="AG386" s="74"/>
      <c r="AH386" s="68">
        <f t="shared" si="175"/>
        <v>-2.5540173043242777E-2</v>
      </c>
      <c r="AI386" s="68">
        <f t="shared" si="176"/>
        <v>4.298295383390327E-3</v>
      </c>
      <c r="AJ386" s="68">
        <f t="shared" si="177"/>
        <v>-0.36322399012178902</v>
      </c>
      <c r="AK386" s="68">
        <f t="shared" si="178"/>
        <v>5.3191858819467551E-2</v>
      </c>
      <c r="AL386" s="68">
        <f t="shared" si="179"/>
        <v>3.0882219056723379</v>
      </c>
      <c r="AM386" s="68">
        <f t="shared" si="180"/>
        <v>37.464815765701822</v>
      </c>
      <c r="AN386" s="68">
        <f t="shared" si="187"/>
        <v>8.1992200017422281</v>
      </c>
      <c r="AO386" s="68">
        <f t="shared" si="187"/>
        <v>8.1997876252273763</v>
      </c>
      <c r="AP386" s="68">
        <f t="shared" si="187"/>
        <v>8.1981042297770426</v>
      </c>
      <c r="AQ386" s="68">
        <f t="shared" si="187"/>
        <v>8.2030739449727825</v>
      </c>
      <c r="AR386" s="68">
        <f t="shared" si="187"/>
        <v>8.1881980671880861</v>
      </c>
      <c r="AS386" s="68">
        <f t="shared" si="187"/>
        <v>8.2310479247721737</v>
      </c>
      <c r="AT386" s="68">
        <f t="shared" si="187"/>
        <v>8.0880865401992885</v>
      </c>
      <c r="AU386" s="68">
        <f t="shared" si="182"/>
        <v>7.2611255514186093</v>
      </c>
    </row>
    <row r="387" spans="1:47" s="68" customFormat="1" ht="12.95" customHeight="1" x14ac:dyDescent="0.2">
      <c r="A387" s="11" t="s">
        <v>1415</v>
      </c>
      <c r="B387" s="99" t="s">
        <v>198</v>
      </c>
      <c r="C387" s="30">
        <v>53845.775159999997</v>
      </c>
      <c r="D387" s="30" t="s">
        <v>255</v>
      </c>
      <c r="E387" s="68">
        <f t="shared" si="164"/>
        <v>64077.141468601236</v>
      </c>
      <c r="F387" s="10">
        <f t="shared" si="163"/>
        <v>64077.5</v>
      </c>
      <c r="G387" s="69">
        <f t="shared" si="165"/>
        <v>-0.11626700000488199</v>
      </c>
      <c r="K387" s="68">
        <f t="shared" si="189"/>
        <v>-0.11626700000488199</v>
      </c>
      <c r="O387" s="68">
        <f t="shared" ca="1" si="188"/>
        <v>-0.11732001362207031</v>
      </c>
      <c r="Q387" s="82">
        <f t="shared" si="166"/>
        <v>38827.275159999997</v>
      </c>
      <c r="R387" s="68">
        <f t="shared" si="167"/>
        <v>1.351801529013523E-2</v>
      </c>
      <c r="S387" s="74">
        <v>1</v>
      </c>
      <c r="Z387" s="68">
        <f t="shared" si="168"/>
        <v>64077.5</v>
      </c>
      <c r="AA387" s="68">
        <f t="shared" si="169"/>
        <v>-0.11623255893377971</v>
      </c>
      <c r="AB387" s="68">
        <f t="shared" si="170"/>
        <v>-9.0726826961639223E-2</v>
      </c>
      <c r="AC387" s="68">
        <f t="shared" si="171"/>
        <v>-0.11626700000488199</v>
      </c>
      <c r="AD387" s="68">
        <f t="shared" si="172"/>
        <v>-3.4441071102286891E-5</v>
      </c>
      <c r="AE387" s="68">
        <f t="shared" si="173"/>
        <v>1.1861873786727812E-9</v>
      </c>
      <c r="AF387" s="68">
        <f t="shared" si="174"/>
        <v>-0.11626700000488199</v>
      </c>
      <c r="AG387" s="74"/>
      <c r="AH387" s="68">
        <f t="shared" si="175"/>
        <v>-2.5540173043242777E-2</v>
      </c>
      <c r="AI387" s="68">
        <f t="shared" si="176"/>
        <v>4.298295383390327E-3</v>
      </c>
      <c r="AJ387" s="68">
        <f t="shared" si="177"/>
        <v>-0.36322399012178902</v>
      </c>
      <c r="AK387" s="68">
        <f t="shared" si="178"/>
        <v>5.3191858819467551E-2</v>
      </c>
      <c r="AL387" s="68">
        <f t="shared" si="179"/>
        <v>3.0882219056723379</v>
      </c>
      <c r="AM387" s="68">
        <f t="shared" si="180"/>
        <v>37.464815765701822</v>
      </c>
      <c r="AN387" s="68">
        <f t="shared" si="187"/>
        <v>8.1992200017422281</v>
      </c>
      <c r="AO387" s="68">
        <f t="shared" si="187"/>
        <v>8.1997876252273763</v>
      </c>
      <c r="AP387" s="68">
        <f t="shared" si="187"/>
        <v>8.1981042297770426</v>
      </c>
      <c r="AQ387" s="68">
        <f t="shared" si="187"/>
        <v>8.2030739449727825</v>
      </c>
      <c r="AR387" s="68">
        <f t="shared" si="187"/>
        <v>8.1881980671880861</v>
      </c>
      <c r="AS387" s="68">
        <f t="shared" si="187"/>
        <v>8.2310479247721737</v>
      </c>
      <c r="AT387" s="68">
        <f t="shared" si="187"/>
        <v>8.0880865401992885</v>
      </c>
      <c r="AU387" s="68">
        <f t="shared" si="182"/>
        <v>7.2611255514186093</v>
      </c>
    </row>
    <row r="388" spans="1:47" s="68" customFormat="1" ht="12.95" customHeight="1" x14ac:dyDescent="0.2">
      <c r="A388" s="11" t="s">
        <v>1230</v>
      </c>
      <c r="B388" s="99" t="s">
        <v>198</v>
      </c>
      <c r="C388" s="30">
        <v>53845.775320000001</v>
      </c>
      <c r="D388" s="30" t="s">
        <v>255</v>
      </c>
      <c r="E388" s="68">
        <f t="shared" si="164"/>
        <v>64077.141961991663</v>
      </c>
      <c r="F388" s="10">
        <f t="shared" si="163"/>
        <v>64077.5</v>
      </c>
      <c r="G388" s="69">
        <f t="shared" si="165"/>
        <v>-0.11610700000164798</v>
      </c>
      <c r="K388" s="68">
        <f t="shared" si="189"/>
        <v>-0.11610700000164798</v>
      </c>
      <c r="O388" s="68">
        <f t="shared" ca="1" si="188"/>
        <v>-0.11732001362207031</v>
      </c>
      <c r="Q388" s="82">
        <f t="shared" si="166"/>
        <v>38827.275320000001</v>
      </c>
      <c r="R388" s="68">
        <f t="shared" si="167"/>
        <v>1.3480835449382682E-2</v>
      </c>
      <c r="S388" s="74">
        <v>1</v>
      </c>
      <c r="Z388" s="68">
        <f t="shared" si="168"/>
        <v>64077.5</v>
      </c>
      <c r="AA388" s="68">
        <f t="shared" si="169"/>
        <v>-0.11623255893377971</v>
      </c>
      <c r="AB388" s="68">
        <f t="shared" si="170"/>
        <v>-9.0566826958405205E-2</v>
      </c>
      <c r="AC388" s="68">
        <f t="shared" si="171"/>
        <v>-0.11610700000164798</v>
      </c>
      <c r="AD388" s="68">
        <f t="shared" si="172"/>
        <v>1.2555893213173075E-4</v>
      </c>
      <c r="AE388" s="68">
        <f t="shared" si="173"/>
        <v>1.5765045438060569E-8</v>
      </c>
      <c r="AF388" s="68">
        <f t="shared" si="174"/>
        <v>-0.11610700000164798</v>
      </c>
      <c r="AG388" s="74"/>
      <c r="AH388" s="68">
        <f t="shared" si="175"/>
        <v>-2.5540173043242777E-2</v>
      </c>
      <c r="AI388" s="68">
        <f t="shared" si="176"/>
        <v>4.298295383390327E-3</v>
      </c>
      <c r="AJ388" s="68">
        <f t="shared" si="177"/>
        <v>-0.36322399012178902</v>
      </c>
      <c r="AK388" s="68">
        <f t="shared" si="178"/>
        <v>5.3191858819467551E-2</v>
      </c>
      <c r="AL388" s="68">
        <f t="shared" si="179"/>
        <v>3.0882219056723379</v>
      </c>
      <c r="AM388" s="68">
        <f t="shared" si="180"/>
        <v>37.464815765701822</v>
      </c>
      <c r="AN388" s="68">
        <f t="shared" si="187"/>
        <v>8.1992200017422281</v>
      </c>
      <c r="AO388" s="68">
        <f t="shared" si="187"/>
        <v>8.1997876252273763</v>
      </c>
      <c r="AP388" s="68">
        <f t="shared" si="187"/>
        <v>8.1981042297770426</v>
      </c>
      <c r="AQ388" s="68">
        <f t="shared" si="187"/>
        <v>8.2030739449727825</v>
      </c>
      <c r="AR388" s="68">
        <f t="shared" si="187"/>
        <v>8.1881980671880861</v>
      </c>
      <c r="AS388" s="68">
        <f t="shared" si="187"/>
        <v>8.2310479247721737</v>
      </c>
      <c r="AT388" s="68">
        <f t="shared" si="187"/>
        <v>8.0880865401992885</v>
      </c>
      <c r="AU388" s="68">
        <f t="shared" si="182"/>
        <v>7.2611255514186093</v>
      </c>
    </row>
    <row r="389" spans="1:47" s="68" customFormat="1" ht="12.95" customHeight="1" x14ac:dyDescent="0.2">
      <c r="A389" s="11" t="s">
        <v>1422</v>
      </c>
      <c r="B389" s="99" t="s">
        <v>201</v>
      </c>
      <c r="C389" s="30">
        <v>53845.936529999999</v>
      </c>
      <c r="D389" s="30" t="s">
        <v>255</v>
      </c>
      <c r="E389" s="68">
        <f t="shared" si="164"/>
        <v>64077.639083675305</v>
      </c>
      <c r="F389" s="10">
        <f t="shared" si="163"/>
        <v>64078</v>
      </c>
      <c r="G389" s="69">
        <f t="shared" si="165"/>
        <v>-0.11704040000768146</v>
      </c>
      <c r="K389" s="68">
        <f t="shared" si="189"/>
        <v>-0.11704040000768146</v>
      </c>
      <c r="O389" s="68">
        <f t="shared" ca="1" si="188"/>
        <v>-0.11732153320771979</v>
      </c>
      <c r="Q389" s="82">
        <f t="shared" si="166"/>
        <v>38827.436529999999</v>
      </c>
      <c r="R389" s="68">
        <f t="shared" si="167"/>
        <v>1.3698455233958082E-2</v>
      </c>
      <c r="S389" s="74">
        <v>1</v>
      </c>
      <c r="Z389" s="68">
        <f t="shared" si="168"/>
        <v>64078</v>
      </c>
      <c r="AA389" s="68">
        <f t="shared" si="169"/>
        <v>-0.11623443327457234</v>
      </c>
      <c r="AB389" s="68">
        <f t="shared" si="170"/>
        <v>-9.1499619357326145E-2</v>
      </c>
      <c r="AC389" s="68">
        <f t="shared" si="171"/>
        <v>-0.11704040000768146</v>
      </c>
      <c r="AD389" s="68">
        <f t="shared" si="172"/>
        <v>-8.0596673310912026E-4</v>
      </c>
      <c r="AE389" s="68">
        <f t="shared" si="173"/>
        <v>6.495823748785879E-7</v>
      </c>
      <c r="AF389" s="68">
        <f t="shared" si="174"/>
        <v>-0.11704040000768146</v>
      </c>
      <c r="AG389" s="74"/>
      <c r="AH389" s="68">
        <f t="shared" si="175"/>
        <v>-2.554078065035531E-2</v>
      </c>
      <c r="AI389" s="68">
        <f t="shared" si="176"/>
        <v>4.2982492631092883E-3</v>
      </c>
      <c r="AJ389" s="68">
        <f t="shared" si="177"/>
        <v>-0.36322318227810946</v>
      </c>
      <c r="AK389" s="68">
        <f t="shared" si="178"/>
        <v>5.3190995484042124E-2</v>
      </c>
      <c r="AL389" s="68">
        <f t="shared" si="179"/>
        <v>3.0882227727346332</v>
      </c>
      <c r="AM389" s="68">
        <f t="shared" si="180"/>
        <v>37.465424718827137</v>
      </c>
      <c r="AN389" s="68">
        <f t="shared" si="187"/>
        <v>8.199235296505762</v>
      </c>
      <c r="AO389" s="68">
        <f t="shared" si="187"/>
        <v>8.1998029809730983</v>
      </c>
      <c r="AP389" s="68">
        <f t="shared" si="187"/>
        <v>8.1981194763556164</v>
      </c>
      <c r="AQ389" s="68">
        <f t="shared" si="187"/>
        <v>8.2030893032789631</v>
      </c>
      <c r="AR389" s="68">
        <f t="shared" si="187"/>
        <v>8.1882137401184352</v>
      </c>
      <c r="AS389" s="68">
        <f t="shared" si="187"/>
        <v>8.2310610311088279</v>
      </c>
      <c r="AT389" s="68">
        <f t="shared" si="187"/>
        <v>8.0881184373919783</v>
      </c>
      <c r="AU389" s="68">
        <f t="shared" si="182"/>
        <v>7.2611460362181495</v>
      </c>
    </row>
    <row r="390" spans="1:47" s="68" customFormat="1" ht="12.95" customHeight="1" x14ac:dyDescent="0.2">
      <c r="A390" s="11" t="s">
        <v>1134</v>
      </c>
      <c r="B390" s="99" t="s">
        <v>201</v>
      </c>
      <c r="C390" s="30">
        <v>53845.936560000002</v>
      </c>
      <c r="D390" s="30" t="s">
        <v>255</v>
      </c>
      <c r="E390" s="68">
        <f t="shared" si="164"/>
        <v>64077.639176186021</v>
      </c>
      <c r="F390" s="10">
        <f t="shared" si="163"/>
        <v>64078</v>
      </c>
      <c r="G390" s="69">
        <f t="shared" si="165"/>
        <v>-0.11701040000480134</v>
      </c>
      <c r="K390" s="68">
        <f t="shared" si="189"/>
        <v>-0.11701040000480134</v>
      </c>
      <c r="O390" s="68">
        <f t="shared" ca="1" si="188"/>
        <v>-0.11732153320771979</v>
      </c>
      <c r="Q390" s="82">
        <f t="shared" si="166"/>
        <v>38827.436560000002</v>
      </c>
      <c r="R390" s="68">
        <f t="shared" si="167"/>
        <v>1.3691433709283614E-2</v>
      </c>
      <c r="S390" s="74">
        <v>1</v>
      </c>
      <c r="Z390" s="68">
        <f t="shared" si="168"/>
        <v>64078</v>
      </c>
      <c r="AA390" s="68">
        <f t="shared" si="169"/>
        <v>-0.11623443327457234</v>
      </c>
      <c r="AB390" s="68">
        <f t="shared" si="170"/>
        <v>-9.146961935444603E-2</v>
      </c>
      <c r="AC390" s="68">
        <f t="shared" si="171"/>
        <v>-0.11701040000480134</v>
      </c>
      <c r="AD390" s="68">
        <f t="shared" si="172"/>
        <v>-7.759667302290052E-4</v>
      </c>
      <c r="AE390" s="68">
        <f t="shared" si="173"/>
        <v>6.0212436642229368E-7</v>
      </c>
      <c r="AF390" s="68">
        <f t="shared" si="174"/>
        <v>-0.11701040000480134</v>
      </c>
      <c r="AG390" s="74"/>
      <c r="AH390" s="68">
        <f t="shared" si="175"/>
        <v>-2.554078065035531E-2</v>
      </c>
      <c r="AI390" s="68">
        <f t="shared" si="176"/>
        <v>4.2982492631092883E-3</v>
      </c>
      <c r="AJ390" s="68">
        <f t="shared" si="177"/>
        <v>-0.36322318227810946</v>
      </c>
      <c r="AK390" s="68">
        <f t="shared" si="178"/>
        <v>5.3190995484042124E-2</v>
      </c>
      <c r="AL390" s="68">
        <f t="shared" si="179"/>
        <v>3.0882227727346332</v>
      </c>
      <c r="AM390" s="68">
        <f t="shared" si="180"/>
        <v>37.465424718827137</v>
      </c>
      <c r="AN390" s="68">
        <f t="shared" si="187"/>
        <v>8.199235296505762</v>
      </c>
      <c r="AO390" s="68">
        <f t="shared" si="187"/>
        <v>8.1998029809730983</v>
      </c>
      <c r="AP390" s="68">
        <f t="shared" si="187"/>
        <v>8.1981194763556164</v>
      </c>
      <c r="AQ390" s="68">
        <f t="shared" si="187"/>
        <v>8.2030893032789631</v>
      </c>
      <c r="AR390" s="68">
        <f t="shared" si="187"/>
        <v>8.1882137401184352</v>
      </c>
      <c r="AS390" s="68">
        <f t="shared" si="187"/>
        <v>8.2310610311088279</v>
      </c>
      <c r="AT390" s="68">
        <f t="shared" si="187"/>
        <v>8.0881184373919783</v>
      </c>
      <c r="AU390" s="68">
        <f t="shared" si="182"/>
        <v>7.2611460362181495</v>
      </c>
    </row>
    <row r="391" spans="1:47" s="68" customFormat="1" ht="12.95" customHeight="1" x14ac:dyDescent="0.2">
      <c r="A391" s="11" t="s">
        <v>211</v>
      </c>
      <c r="B391" s="99" t="s">
        <v>201</v>
      </c>
      <c r="C391" s="30">
        <v>53845.936600000001</v>
      </c>
      <c r="D391" s="30" t="s">
        <v>255</v>
      </c>
      <c r="E391" s="68">
        <f t="shared" si="164"/>
        <v>64077.639299533621</v>
      </c>
      <c r="F391" s="10">
        <f t="shared" si="163"/>
        <v>64078</v>
      </c>
      <c r="G391" s="69">
        <f t="shared" si="165"/>
        <v>-0.11697040000581183</v>
      </c>
      <c r="K391" s="68">
        <f t="shared" si="189"/>
        <v>-0.11697040000581183</v>
      </c>
      <c r="O391" s="68">
        <f t="shared" ca="1" si="188"/>
        <v>-0.11732153320771979</v>
      </c>
      <c r="Q391" s="82">
        <f t="shared" si="166"/>
        <v>38827.436600000001</v>
      </c>
      <c r="R391" s="68">
        <f t="shared" si="167"/>
        <v>1.3682074477519623E-2</v>
      </c>
      <c r="S391" s="74">
        <v>1</v>
      </c>
      <c r="Z391" s="68">
        <f t="shared" si="168"/>
        <v>64078</v>
      </c>
      <c r="AA391" s="68">
        <f t="shared" si="169"/>
        <v>-0.11623443327457234</v>
      </c>
      <c r="AB391" s="68">
        <f t="shared" si="170"/>
        <v>-9.1429619355456515E-2</v>
      </c>
      <c r="AC391" s="68">
        <f t="shared" si="171"/>
        <v>-0.11697040000581183</v>
      </c>
      <c r="AD391" s="68">
        <f t="shared" si="172"/>
        <v>-7.3596673123949019E-4</v>
      </c>
      <c r="AE391" s="68">
        <f t="shared" si="173"/>
        <v>5.4164702949133994E-7</v>
      </c>
      <c r="AF391" s="68">
        <f t="shared" si="174"/>
        <v>-0.11697040000581183</v>
      </c>
      <c r="AG391" s="74"/>
      <c r="AH391" s="68">
        <f t="shared" si="175"/>
        <v>-2.554078065035531E-2</v>
      </c>
      <c r="AI391" s="68">
        <f t="shared" si="176"/>
        <v>4.2982492631092883E-3</v>
      </c>
      <c r="AJ391" s="68">
        <f t="shared" si="177"/>
        <v>-0.36322318227810946</v>
      </c>
      <c r="AK391" s="68">
        <f t="shared" si="178"/>
        <v>5.3190995484042124E-2</v>
      </c>
      <c r="AL391" s="68">
        <f t="shared" si="179"/>
        <v>3.0882227727346332</v>
      </c>
      <c r="AM391" s="68">
        <f t="shared" si="180"/>
        <v>37.465424718827137</v>
      </c>
      <c r="AN391" s="68">
        <f t="shared" ref="AN391:AT400" si="190">$AU391+$AB$7*SIN(AO391)</f>
        <v>8.199235296505762</v>
      </c>
      <c r="AO391" s="68">
        <f t="shared" si="190"/>
        <v>8.1998029809730983</v>
      </c>
      <c r="AP391" s="68">
        <f t="shared" si="190"/>
        <v>8.1981194763556164</v>
      </c>
      <c r="AQ391" s="68">
        <f t="shared" si="190"/>
        <v>8.2030893032789631</v>
      </c>
      <c r="AR391" s="68">
        <f t="shared" si="190"/>
        <v>8.1882137401184352</v>
      </c>
      <c r="AS391" s="68">
        <f t="shared" si="190"/>
        <v>8.2310610311088279</v>
      </c>
      <c r="AT391" s="68">
        <f t="shared" si="190"/>
        <v>8.0881184373919783</v>
      </c>
      <c r="AU391" s="68">
        <f t="shared" si="182"/>
        <v>7.2611460362181495</v>
      </c>
    </row>
    <row r="392" spans="1:47" s="68" customFormat="1" ht="12.95" customHeight="1" x14ac:dyDescent="0.2">
      <c r="A392" s="11" t="s">
        <v>1230</v>
      </c>
      <c r="B392" s="99" t="s">
        <v>201</v>
      </c>
      <c r="C392" s="30">
        <v>53845.937039999997</v>
      </c>
      <c r="D392" s="30" t="s">
        <v>255</v>
      </c>
      <c r="E392" s="68">
        <f t="shared" si="164"/>
        <v>64077.64065635726</v>
      </c>
      <c r="F392" s="10">
        <f t="shared" si="163"/>
        <v>64078</v>
      </c>
      <c r="G392" s="69">
        <f t="shared" si="165"/>
        <v>-0.1165304000096512</v>
      </c>
      <c r="K392" s="68">
        <f t="shared" si="189"/>
        <v>-0.1165304000096512</v>
      </c>
      <c r="O392" s="68">
        <f t="shared" ca="1" si="188"/>
        <v>-0.11732153320771979</v>
      </c>
      <c r="Q392" s="82">
        <f t="shared" si="166"/>
        <v>38827.437039999997</v>
      </c>
      <c r="R392" s="68">
        <f t="shared" si="167"/>
        <v>1.3579334126409317E-2</v>
      </c>
      <c r="S392" s="74">
        <v>1</v>
      </c>
      <c r="Z392" s="68">
        <f t="shared" si="168"/>
        <v>64078</v>
      </c>
      <c r="AA392" s="68">
        <f t="shared" si="169"/>
        <v>-0.11623443327457234</v>
      </c>
      <c r="AB392" s="68">
        <f t="shared" si="170"/>
        <v>-9.0989619359295892E-2</v>
      </c>
      <c r="AC392" s="68">
        <f t="shared" si="171"/>
        <v>-0.1165304000096512</v>
      </c>
      <c r="AD392" s="68">
        <f t="shared" si="172"/>
        <v>-2.959667350788675E-4</v>
      </c>
      <c r="AE392" s="68">
        <f t="shared" si="173"/>
        <v>8.7596308273244535E-8</v>
      </c>
      <c r="AF392" s="68">
        <f t="shared" si="174"/>
        <v>-0.1165304000096512</v>
      </c>
      <c r="AG392" s="74"/>
      <c r="AH392" s="68">
        <f t="shared" si="175"/>
        <v>-2.554078065035531E-2</v>
      </c>
      <c r="AI392" s="68">
        <f t="shared" si="176"/>
        <v>4.2982492631092883E-3</v>
      </c>
      <c r="AJ392" s="68">
        <f t="shared" si="177"/>
        <v>-0.36322318227810946</v>
      </c>
      <c r="AK392" s="68">
        <f t="shared" si="178"/>
        <v>5.3190995484042124E-2</v>
      </c>
      <c r="AL392" s="68">
        <f t="shared" si="179"/>
        <v>3.0882227727346332</v>
      </c>
      <c r="AM392" s="68">
        <f t="shared" si="180"/>
        <v>37.465424718827137</v>
      </c>
      <c r="AN392" s="68">
        <f t="shared" si="190"/>
        <v>8.199235296505762</v>
      </c>
      <c r="AO392" s="68">
        <f t="shared" si="190"/>
        <v>8.1998029809730983</v>
      </c>
      <c r="AP392" s="68">
        <f t="shared" si="190"/>
        <v>8.1981194763556164</v>
      </c>
      <c r="AQ392" s="68">
        <f t="shared" si="190"/>
        <v>8.2030893032789631</v>
      </c>
      <c r="AR392" s="68">
        <f t="shared" si="190"/>
        <v>8.1882137401184352</v>
      </c>
      <c r="AS392" s="68">
        <f t="shared" si="190"/>
        <v>8.2310610311088279</v>
      </c>
      <c r="AT392" s="68">
        <f t="shared" si="190"/>
        <v>8.0881184373919783</v>
      </c>
      <c r="AU392" s="68">
        <f t="shared" si="182"/>
        <v>7.2611460362181495</v>
      </c>
    </row>
    <row r="393" spans="1:47" s="68" customFormat="1" ht="12.95" customHeight="1" x14ac:dyDescent="0.2">
      <c r="A393" s="11" t="s">
        <v>1435</v>
      </c>
      <c r="B393" s="99" t="s">
        <v>198</v>
      </c>
      <c r="C393" s="30">
        <v>53846.74783</v>
      </c>
      <c r="D393" s="30" t="s">
        <v>255</v>
      </c>
      <c r="E393" s="68">
        <f t="shared" si="164"/>
        <v>64080.14088146665</v>
      </c>
      <c r="F393" s="10">
        <f t="shared" si="163"/>
        <v>64080.5</v>
      </c>
      <c r="G393" s="69">
        <f t="shared" si="165"/>
        <v>-0.11645739999949001</v>
      </c>
      <c r="K393" s="68">
        <f t="shared" si="189"/>
        <v>-0.11645739999949001</v>
      </c>
      <c r="O393" s="68">
        <f t="shared" ca="1" si="188"/>
        <v>-0.11732913113596713</v>
      </c>
      <c r="Q393" s="82">
        <f t="shared" si="166"/>
        <v>38828.24783</v>
      </c>
      <c r="R393" s="68">
        <f t="shared" si="167"/>
        <v>1.3562326014641215E-2</v>
      </c>
      <c r="S393" s="74">
        <v>1</v>
      </c>
      <c r="Z393" s="68">
        <f t="shared" si="168"/>
        <v>64080.5</v>
      </c>
      <c r="AA393" s="68">
        <f t="shared" si="169"/>
        <v>-0.11624380487149219</v>
      </c>
      <c r="AB393" s="68">
        <f t="shared" si="170"/>
        <v>-9.0913581499374063E-2</v>
      </c>
      <c r="AC393" s="68">
        <f t="shared" si="171"/>
        <v>-0.11645739999949001</v>
      </c>
      <c r="AD393" s="68">
        <f t="shared" si="172"/>
        <v>-2.1359512799781766E-4</v>
      </c>
      <c r="AE393" s="68">
        <f t="shared" si="173"/>
        <v>4.5622878704404112E-8</v>
      </c>
      <c r="AF393" s="68">
        <f t="shared" si="174"/>
        <v>-0.11645739999949001</v>
      </c>
      <c r="AG393" s="74"/>
      <c r="AH393" s="68">
        <f t="shared" si="175"/>
        <v>-2.5543818500115938E-2</v>
      </c>
      <c r="AI393" s="68">
        <f t="shared" si="176"/>
        <v>4.2980186876541149E-3</v>
      </c>
      <c r="AJ393" s="68">
        <f t="shared" si="177"/>
        <v>-0.3632191433134922</v>
      </c>
      <c r="AK393" s="68">
        <f t="shared" si="178"/>
        <v>5.3186679081902388E-2</v>
      </c>
      <c r="AL393" s="68">
        <f t="shared" si="179"/>
        <v>3.0882271077693328</v>
      </c>
      <c r="AM393" s="68">
        <f t="shared" si="180"/>
        <v>37.468469586783925</v>
      </c>
      <c r="AN393" s="68">
        <f t="shared" si="190"/>
        <v>8.199311767902568</v>
      </c>
      <c r="AO393" s="68">
        <f t="shared" si="190"/>
        <v>8.1998797570480484</v>
      </c>
      <c r="AP393" s="68">
        <f t="shared" si="190"/>
        <v>8.1981957074080292</v>
      </c>
      <c r="AQ393" s="68">
        <f t="shared" si="190"/>
        <v>8.2031660904871408</v>
      </c>
      <c r="AR393" s="68">
        <f t="shared" si="190"/>
        <v>8.188292107374469</v>
      </c>
      <c r="AS393" s="68">
        <f t="shared" si="190"/>
        <v>8.2311265491949275</v>
      </c>
      <c r="AT393" s="68">
        <f t="shared" si="190"/>
        <v>8.0882779181500339</v>
      </c>
      <c r="AU393" s="68">
        <f t="shared" si="182"/>
        <v>7.2612484602158514</v>
      </c>
    </row>
    <row r="394" spans="1:47" s="68" customFormat="1" ht="12.95" customHeight="1" x14ac:dyDescent="0.2">
      <c r="A394" s="11" t="s">
        <v>1230</v>
      </c>
      <c r="B394" s="99" t="s">
        <v>198</v>
      </c>
      <c r="C394" s="30">
        <v>53846.747920000002</v>
      </c>
      <c r="D394" s="30" t="s">
        <v>255</v>
      </c>
      <c r="E394" s="68">
        <f t="shared" si="164"/>
        <v>64080.141158998762</v>
      </c>
      <c r="F394" s="10">
        <f t="shared" si="163"/>
        <v>64080.5</v>
      </c>
      <c r="G394" s="69">
        <f t="shared" si="165"/>
        <v>-0.11636739999812562</v>
      </c>
      <c r="K394" s="68">
        <f t="shared" si="189"/>
        <v>-0.11636739999812562</v>
      </c>
      <c r="O394" s="68">
        <f t="shared" ca="1" si="188"/>
        <v>-0.11732913113596713</v>
      </c>
      <c r="Q394" s="82">
        <f t="shared" si="166"/>
        <v>38828.247920000002</v>
      </c>
      <c r="R394" s="68">
        <f t="shared" si="167"/>
        <v>1.3541371782323766E-2</v>
      </c>
      <c r="S394" s="74">
        <v>1</v>
      </c>
      <c r="Z394" s="68">
        <f t="shared" si="168"/>
        <v>64080.5</v>
      </c>
      <c r="AA394" s="68">
        <f t="shared" si="169"/>
        <v>-0.11624380487149219</v>
      </c>
      <c r="AB394" s="68">
        <f t="shared" si="170"/>
        <v>-9.0823581498009676E-2</v>
      </c>
      <c r="AC394" s="68">
        <f t="shared" si="171"/>
        <v>-0.11636739999812562</v>
      </c>
      <c r="AD394" s="68">
        <f t="shared" si="172"/>
        <v>-1.2359512663343009E-4</v>
      </c>
      <c r="AE394" s="68">
        <f t="shared" si="173"/>
        <v>1.527575532753362E-8</v>
      </c>
      <c r="AF394" s="68">
        <f t="shared" si="174"/>
        <v>-0.11636739999812562</v>
      </c>
      <c r="AG394" s="74"/>
      <c r="AH394" s="68">
        <f t="shared" si="175"/>
        <v>-2.5543818500115938E-2</v>
      </c>
      <c r="AI394" s="68">
        <f t="shared" si="176"/>
        <v>4.2980186876541149E-3</v>
      </c>
      <c r="AJ394" s="68">
        <f t="shared" si="177"/>
        <v>-0.3632191433134922</v>
      </c>
      <c r="AK394" s="68">
        <f t="shared" si="178"/>
        <v>5.3186679081902388E-2</v>
      </c>
      <c r="AL394" s="68">
        <f t="shared" si="179"/>
        <v>3.0882271077693328</v>
      </c>
      <c r="AM394" s="68">
        <f t="shared" si="180"/>
        <v>37.468469586783925</v>
      </c>
      <c r="AN394" s="68">
        <f t="shared" si="190"/>
        <v>8.199311767902568</v>
      </c>
      <c r="AO394" s="68">
        <f t="shared" si="190"/>
        <v>8.1998797570480484</v>
      </c>
      <c r="AP394" s="68">
        <f t="shared" si="190"/>
        <v>8.1981957074080292</v>
      </c>
      <c r="AQ394" s="68">
        <f t="shared" si="190"/>
        <v>8.2031660904871408</v>
      </c>
      <c r="AR394" s="68">
        <f t="shared" si="190"/>
        <v>8.188292107374469</v>
      </c>
      <c r="AS394" s="68">
        <f t="shared" si="190"/>
        <v>8.2311265491949275</v>
      </c>
      <c r="AT394" s="68">
        <f t="shared" si="190"/>
        <v>8.0882779181500339</v>
      </c>
      <c r="AU394" s="68">
        <f t="shared" si="182"/>
        <v>7.2612484602158514</v>
      </c>
    </row>
    <row r="395" spans="1:47" s="68" customFormat="1" ht="12.95" customHeight="1" x14ac:dyDescent="0.2">
      <c r="A395" s="11" t="s">
        <v>1440</v>
      </c>
      <c r="B395" s="99" t="s">
        <v>198</v>
      </c>
      <c r="C395" s="30">
        <v>53846.747929999998</v>
      </c>
      <c r="D395" s="30" t="s">
        <v>255</v>
      </c>
      <c r="E395" s="68">
        <f t="shared" si="164"/>
        <v>64080.141189835653</v>
      </c>
      <c r="F395" s="10">
        <f t="shared" si="163"/>
        <v>64080.5</v>
      </c>
      <c r="G395" s="69">
        <f t="shared" si="165"/>
        <v>-0.11635740000201622</v>
      </c>
      <c r="K395" s="68">
        <f t="shared" si="189"/>
        <v>-0.11635740000201622</v>
      </c>
      <c r="O395" s="68">
        <f t="shared" ca="1" si="188"/>
        <v>-0.11732913113596713</v>
      </c>
      <c r="Q395" s="82">
        <f t="shared" si="166"/>
        <v>38828.247929999998</v>
      </c>
      <c r="R395" s="68">
        <f t="shared" si="167"/>
        <v>1.3539044535229205E-2</v>
      </c>
      <c r="S395" s="74">
        <v>1</v>
      </c>
      <c r="Z395" s="68">
        <f t="shared" si="168"/>
        <v>64080.5</v>
      </c>
      <c r="AA395" s="68">
        <f t="shared" si="169"/>
        <v>-0.11624380487149219</v>
      </c>
      <c r="AB395" s="68">
        <f t="shared" si="170"/>
        <v>-9.0813581501900276E-2</v>
      </c>
      <c r="AC395" s="68">
        <f t="shared" si="171"/>
        <v>-0.11635740000201622</v>
      </c>
      <c r="AD395" s="68">
        <f t="shared" si="172"/>
        <v>-1.1359513052403014E-4</v>
      </c>
      <c r="AE395" s="68">
        <f t="shared" si="173"/>
        <v>1.2903853678771444E-8</v>
      </c>
      <c r="AF395" s="68">
        <f t="shared" si="174"/>
        <v>-0.11635740000201622</v>
      </c>
      <c r="AG395" s="74"/>
      <c r="AH395" s="68">
        <f t="shared" si="175"/>
        <v>-2.5543818500115938E-2</v>
      </c>
      <c r="AI395" s="68">
        <f t="shared" si="176"/>
        <v>4.2980186876541149E-3</v>
      </c>
      <c r="AJ395" s="68">
        <f t="shared" si="177"/>
        <v>-0.3632191433134922</v>
      </c>
      <c r="AK395" s="68">
        <f t="shared" si="178"/>
        <v>5.3186679081902388E-2</v>
      </c>
      <c r="AL395" s="68">
        <f t="shared" si="179"/>
        <v>3.0882271077693328</v>
      </c>
      <c r="AM395" s="68">
        <f t="shared" si="180"/>
        <v>37.468469586783925</v>
      </c>
      <c r="AN395" s="68">
        <f t="shared" si="190"/>
        <v>8.199311767902568</v>
      </c>
      <c r="AO395" s="68">
        <f t="shared" si="190"/>
        <v>8.1998797570480484</v>
      </c>
      <c r="AP395" s="68">
        <f t="shared" si="190"/>
        <v>8.1981957074080292</v>
      </c>
      <c r="AQ395" s="68">
        <f t="shared" si="190"/>
        <v>8.2031660904871408</v>
      </c>
      <c r="AR395" s="68">
        <f t="shared" si="190"/>
        <v>8.188292107374469</v>
      </c>
      <c r="AS395" s="68">
        <f t="shared" si="190"/>
        <v>8.2311265491949275</v>
      </c>
      <c r="AT395" s="68">
        <f t="shared" si="190"/>
        <v>8.0882779181500339</v>
      </c>
      <c r="AU395" s="68">
        <f t="shared" si="182"/>
        <v>7.2612484602158514</v>
      </c>
    </row>
    <row r="396" spans="1:47" s="68" customFormat="1" ht="12.95" customHeight="1" x14ac:dyDescent="0.2">
      <c r="A396" s="11" t="s">
        <v>1444</v>
      </c>
      <c r="B396" s="99" t="s">
        <v>198</v>
      </c>
      <c r="C396" s="30">
        <v>53846.748039999999</v>
      </c>
      <c r="D396" s="30" t="s">
        <v>255</v>
      </c>
      <c r="E396" s="68">
        <f t="shared" si="164"/>
        <v>64080.141529041568</v>
      </c>
      <c r="F396" s="10">
        <f t="shared" ref="F396:F459" si="191">ROUND(2*E396,0)/2+0.5</f>
        <v>64080.5</v>
      </c>
      <c r="G396" s="69">
        <f t="shared" si="165"/>
        <v>-0.11624740000115708</v>
      </c>
      <c r="K396" s="68">
        <f t="shared" si="189"/>
        <v>-0.11624740000115708</v>
      </c>
      <c r="O396" s="68">
        <f t="shared" ca="1" si="188"/>
        <v>-0.11732913113596713</v>
      </c>
      <c r="Q396" s="82">
        <f t="shared" si="166"/>
        <v>38828.248039999999</v>
      </c>
      <c r="R396" s="68">
        <f t="shared" si="167"/>
        <v>1.3513458007029014E-2</v>
      </c>
      <c r="S396" s="74">
        <v>1</v>
      </c>
      <c r="Z396" s="68">
        <f t="shared" si="168"/>
        <v>64080.5</v>
      </c>
      <c r="AA396" s="68">
        <f t="shared" si="169"/>
        <v>-0.11624380487149219</v>
      </c>
      <c r="AB396" s="68">
        <f t="shared" si="170"/>
        <v>-9.0703581501041131E-2</v>
      </c>
      <c r="AC396" s="68">
        <f t="shared" si="171"/>
        <v>-0.11624740000115708</v>
      </c>
      <c r="AD396" s="68">
        <f t="shared" si="172"/>
        <v>-3.5951296648850661E-6</v>
      </c>
      <c r="AE396" s="68">
        <f t="shared" si="173"/>
        <v>1.2924957307336609E-11</v>
      </c>
      <c r="AF396" s="68">
        <f t="shared" si="174"/>
        <v>-0.11624740000115708</v>
      </c>
      <c r="AG396" s="74"/>
      <c r="AH396" s="68">
        <f t="shared" si="175"/>
        <v>-2.5543818500115938E-2</v>
      </c>
      <c r="AI396" s="68">
        <f t="shared" si="176"/>
        <v>4.2980186876541149E-3</v>
      </c>
      <c r="AJ396" s="68">
        <f t="shared" si="177"/>
        <v>-0.3632191433134922</v>
      </c>
      <c r="AK396" s="68">
        <f t="shared" si="178"/>
        <v>5.3186679081902388E-2</v>
      </c>
      <c r="AL396" s="68">
        <f t="shared" si="179"/>
        <v>3.0882271077693328</v>
      </c>
      <c r="AM396" s="68">
        <f t="shared" si="180"/>
        <v>37.468469586783925</v>
      </c>
      <c r="AN396" s="68">
        <f t="shared" si="190"/>
        <v>8.199311767902568</v>
      </c>
      <c r="AO396" s="68">
        <f t="shared" si="190"/>
        <v>8.1998797570480484</v>
      </c>
      <c r="AP396" s="68">
        <f t="shared" si="190"/>
        <v>8.1981957074080292</v>
      </c>
      <c r="AQ396" s="68">
        <f t="shared" si="190"/>
        <v>8.2031660904871408</v>
      </c>
      <c r="AR396" s="68">
        <f t="shared" si="190"/>
        <v>8.188292107374469</v>
      </c>
      <c r="AS396" s="68">
        <f t="shared" si="190"/>
        <v>8.2311265491949275</v>
      </c>
      <c r="AT396" s="68">
        <f t="shared" si="190"/>
        <v>8.0882779181500339</v>
      </c>
      <c r="AU396" s="68">
        <f t="shared" si="182"/>
        <v>7.2612484602158514</v>
      </c>
    </row>
    <row r="397" spans="1:47" s="68" customFormat="1" ht="12.95" customHeight="1" x14ac:dyDescent="0.2">
      <c r="A397" s="11" t="s">
        <v>1444</v>
      </c>
      <c r="B397" s="99" t="s">
        <v>198</v>
      </c>
      <c r="C397" s="30">
        <v>53846.748189999998</v>
      </c>
      <c r="D397" s="30" t="s">
        <v>255</v>
      </c>
      <c r="E397" s="68">
        <f t="shared" si="164"/>
        <v>64080.141991595083</v>
      </c>
      <c r="F397" s="10">
        <f t="shared" si="191"/>
        <v>64080.5</v>
      </c>
      <c r="G397" s="69">
        <f t="shared" si="165"/>
        <v>-0.11609740000130842</v>
      </c>
      <c r="K397" s="68">
        <f t="shared" si="189"/>
        <v>-0.11609740000130842</v>
      </c>
      <c r="O397" s="68">
        <f t="shared" ca="1" si="188"/>
        <v>-0.11732913113596713</v>
      </c>
      <c r="Q397" s="82">
        <f t="shared" si="166"/>
        <v>38828.248189999998</v>
      </c>
      <c r="R397" s="68">
        <f t="shared" si="167"/>
        <v>1.3478606287063807E-2</v>
      </c>
      <c r="S397" s="74">
        <v>1</v>
      </c>
      <c r="Z397" s="68">
        <f t="shared" si="168"/>
        <v>64080.5</v>
      </c>
      <c r="AA397" s="68">
        <f t="shared" si="169"/>
        <v>-0.11624380487149219</v>
      </c>
      <c r="AB397" s="68">
        <f t="shared" si="170"/>
        <v>-9.0553581501192471E-2</v>
      </c>
      <c r="AC397" s="68">
        <f t="shared" si="171"/>
        <v>-0.11609740000130842</v>
      </c>
      <c r="AD397" s="68">
        <f t="shared" si="172"/>
        <v>1.4640487018377502E-4</v>
      </c>
      <c r="AE397" s="68">
        <f t="shared" si="173"/>
        <v>2.1434386013528015E-8</v>
      </c>
      <c r="AF397" s="68">
        <f t="shared" si="174"/>
        <v>-0.11609740000130842</v>
      </c>
      <c r="AG397" s="74"/>
      <c r="AH397" s="68">
        <f t="shared" si="175"/>
        <v>-2.5543818500115938E-2</v>
      </c>
      <c r="AI397" s="68">
        <f t="shared" si="176"/>
        <v>4.2980186876541149E-3</v>
      </c>
      <c r="AJ397" s="68">
        <f t="shared" si="177"/>
        <v>-0.3632191433134922</v>
      </c>
      <c r="AK397" s="68">
        <f t="shared" si="178"/>
        <v>5.3186679081902388E-2</v>
      </c>
      <c r="AL397" s="68">
        <f t="shared" si="179"/>
        <v>3.0882271077693328</v>
      </c>
      <c r="AM397" s="68">
        <f t="shared" si="180"/>
        <v>37.468469586783925</v>
      </c>
      <c r="AN397" s="68">
        <f t="shared" si="190"/>
        <v>8.199311767902568</v>
      </c>
      <c r="AO397" s="68">
        <f t="shared" si="190"/>
        <v>8.1998797570480484</v>
      </c>
      <c r="AP397" s="68">
        <f t="shared" si="190"/>
        <v>8.1981957074080292</v>
      </c>
      <c r="AQ397" s="68">
        <f t="shared" si="190"/>
        <v>8.2031660904871408</v>
      </c>
      <c r="AR397" s="68">
        <f t="shared" si="190"/>
        <v>8.188292107374469</v>
      </c>
      <c r="AS397" s="68">
        <f t="shared" si="190"/>
        <v>8.2311265491949275</v>
      </c>
      <c r="AT397" s="68">
        <f t="shared" si="190"/>
        <v>8.0882779181500339</v>
      </c>
      <c r="AU397" s="68">
        <f t="shared" si="182"/>
        <v>7.2612484602158514</v>
      </c>
    </row>
    <row r="398" spans="1:47" s="68" customFormat="1" ht="12.95" customHeight="1" x14ac:dyDescent="0.2">
      <c r="A398" s="11" t="s">
        <v>1444</v>
      </c>
      <c r="B398" s="99" t="s">
        <v>198</v>
      </c>
      <c r="C398" s="30">
        <v>53847.720439999997</v>
      </c>
      <c r="D398" s="30" t="s">
        <v>255</v>
      </c>
      <c r="E398" s="68">
        <f t="shared" si="164"/>
        <v>64083.140109310632</v>
      </c>
      <c r="F398" s="10">
        <f t="shared" si="191"/>
        <v>64083.5</v>
      </c>
      <c r="G398" s="69">
        <f t="shared" si="165"/>
        <v>-0.11670780000713421</v>
      </c>
      <c r="K398" s="68">
        <f t="shared" si="189"/>
        <v>-0.11670780000713421</v>
      </c>
      <c r="O398" s="68">
        <f t="shared" ca="1" si="188"/>
        <v>-0.11733824864986392</v>
      </c>
      <c r="Q398" s="82">
        <f t="shared" si="166"/>
        <v>38829.220439999997</v>
      </c>
      <c r="R398" s="68">
        <f t="shared" si="167"/>
        <v>1.3620710582505236E-2</v>
      </c>
      <c r="S398" s="74">
        <v>1</v>
      </c>
      <c r="Z398" s="68">
        <f t="shared" si="168"/>
        <v>64083.5</v>
      </c>
      <c r="AA398" s="68">
        <f t="shared" si="169"/>
        <v>-0.11625505055237842</v>
      </c>
      <c r="AB398" s="68">
        <f t="shared" si="170"/>
        <v>-9.1160336495992506E-2</v>
      </c>
      <c r="AC398" s="68">
        <f t="shared" si="171"/>
        <v>-0.11670780000713421</v>
      </c>
      <c r="AD398" s="68">
        <f t="shared" si="172"/>
        <v>-4.5274945475579087E-4</v>
      </c>
      <c r="AE398" s="68">
        <f t="shared" si="173"/>
        <v>2.0498206878166592E-7</v>
      </c>
      <c r="AF398" s="68">
        <f t="shared" si="174"/>
        <v>-0.11670780000713421</v>
      </c>
      <c r="AG398" s="74"/>
      <c r="AH398" s="68">
        <f t="shared" si="175"/>
        <v>-2.5547463511141701E-2</v>
      </c>
      <c r="AI398" s="68">
        <f t="shared" si="176"/>
        <v>4.2977420541827627E-3</v>
      </c>
      <c r="AJ398" s="68">
        <f t="shared" si="177"/>
        <v>-0.36321429711413888</v>
      </c>
      <c r="AK398" s="68">
        <f t="shared" si="178"/>
        <v>5.3181500004172835E-2</v>
      </c>
      <c r="AL398" s="68">
        <f t="shared" si="179"/>
        <v>3.0882323092021986</v>
      </c>
      <c r="AM398" s="68">
        <f t="shared" si="180"/>
        <v>37.472123653514906</v>
      </c>
      <c r="AN398" s="68">
        <f t="shared" si="190"/>
        <v>8.1994035282539741</v>
      </c>
      <c r="AO398" s="68">
        <f t="shared" si="190"/>
        <v>8.1999718824999768</v>
      </c>
      <c r="AP398" s="68">
        <f t="shared" si="190"/>
        <v>8.1982871806242859</v>
      </c>
      <c r="AQ398" s="68">
        <f t="shared" si="190"/>
        <v>8.203258225625305</v>
      </c>
      <c r="AR398" s="68">
        <f t="shared" si="190"/>
        <v>8.1883861538136138</v>
      </c>
      <c r="AS398" s="68">
        <f t="shared" si="190"/>
        <v>8.2312051409898537</v>
      </c>
      <c r="AT398" s="68">
        <f t="shared" si="190"/>
        <v>8.0884692836071999</v>
      </c>
      <c r="AU398" s="68">
        <f t="shared" si="182"/>
        <v>7.2613713690130925</v>
      </c>
    </row>
    <row r="399" spans="1:47" s="68" customFormat="1" ht="12.95" customHeight="1" x14ac:dyDescent="0.2">
      <c r="A399" s="11" t="s">
        <v>1444</v>
      </c>
      <c r="B399" s="99" t="s">
        <v>198</v>
      </c>
      <c r="C399" s="30">
        <v>53847.720560000002</v>
      </c>
      <c r="D399" s="30" t="s">
        <v>255</v>
      </c>
      <c r="E399" s="68">
        <f t="shared" si="164"/>
        <v>64083.14047935346</v>
      </c>
      <c r="F399" s="10">
        <f t="shared" si="191"/>
        <v>64083.5</v>
      </c>
      <c r="G399" s="69">
        <f t="shared" si="165"/>
        <v>-0.11658780000288971</v>
      </c>
      <c r="K399" s="68">
        <f t="shared" si="189"/>
        <v>-0.11658780000288971</v>
      </c>
      <c r="O399" s="68">
        <f t="shared" ca="1" si="188"/>
        <v>-0.11733824864986392</v>
      </c>
      <c r="Q399" s="82">
        <f t="shared" si="166"/>
        <v>38829.220560000002</v>
      </c>
      <c r="R399" s="68">
        <f t="shared" si="167"/>
        <v>1.3592715109513809E-2</v>
      </c>
      <c r="S399" s="74">
        <v>1</v>
      </c>
      <c r="Z399" s="68">
        <f t="shared" si="168"/>
        <v>64083.5</v>
      </c>
      <c r="AA399" s="68">
        <f t="shared" si="169"/>
        <v>-0.11625505055237842</v>
      </c>
      <c r="AB399" s="68">
        <f t="shared" si="170"/>
        <v>-9.1040336491748003E-2</v>
      </c>
      <c r="AC399" s="68">
        <f t="shared" si="171"/>
        <v>-0.11658780000288971</v>
      </c>
      <c r="AD399" s="68">
        <f t="shared" si="172"/>
        <v>-3.3274945051128824E-4</v>
      </c>
      <c r="AE399" s="68">
        <f t="shared" si="173"/>
        <v>1.1072219681556426E-7</v>
      </c>
      <c r="AF399" s="68">
        <f t="shared" si="174"/>
        <v>-0.11658780000288971</v>
      </c>
      <c r="AG399" s="74"/>
      <c r="AH399" s="68">
        <f t="shared" si="175"/>
        <v>-2.5547463511141701E-2</v>
      </c>
      <c r="AI399" s="68">
        <f t="shared" si="176"/>
        <v>4.2977420541827627E-3</v>
      </c>
      <c r="AJ399" s="68">
        <f t="shared" si="177"/>
        <v>-0.36321429711413888</v>
      </c>
      <c r="AK399" s="68">
        <f t="shared" si="178"/>
        <v>5.3181500004172835E-2</v>
      </c>
      <c r="AL399" s="68">
        <f t="shared" si="179"/>
        <v>3.0882323092021986</v>
      </c>
      <c r="AM399" s="68">
        <f t="shared" si="180"/>
        <v>37.472123653514906</v>
      </c>
      <c r="AN399" s="68">
        <f t="shared" si="190"/>
        <v>8.1994035282539741</v>
      </c>
      <c r="AO399" s="68">
        <f t="shared" si="190"/>
        <v>8.1999718824999768</v>
      </c>
      <c r="AP399" s="68">
        <f t="shared" si="190"/>
        <v>8.1982871806242859</v>
      </c>
      <c r="AQ399" s="68">
        <f t="shared" si="190"/>
        <v>8.203258225625305</v>
      </c>
      <c r="AR399" s="68">
        <f t="shared" si="190"/>
        <v>8.1883861538136138</v>
      </c>
      <c r="AS399" s="68">
        <f t="shared" si="190"/>
        <v>8.2312051409898537</v>
      </c>
      <c r="AT399" s="68">
        <f t="shared" si="190"/>
        <v>8.0884692836071999</v>
      </c>
      <c r="AU399" s="68">
        <f t="shared" si="182"/>
        <v>7.2613713690130925</v>
      </c>
    </row>
    <row r="400" spans="1:47" s="68" customFormat="1" ht="12.95" customHeight="1" x14ac:dyDescent="0.2">
      <c r="A400" s="11" t="s">
        <v>1455</v>
      </c>
      <c r="B400" s="99" t="s">
        <v>198</v>
      </c>
      <c r="C400" s="30">
        <v>53847.720959999999</v>
      </c>
      <c r="D400" s="30" t="s">
        <v>255</v>
      </c>
      <c r="E400" s="68">
        <f t="shared" si="164"/>
        <v>64083.1417128295</v>
      </c>
      <c r="F400" s="10">
        <f t="shared" si="191"/>
        <v>64083.5</v>
      </c>
      <c r="G400" s="69">
        <f t="shared" si="165"/>
        <v>-0.1161878000057186</v>
      </c>
      <c r="K400" s="68">
        <f t="shared" si="189"/>
        <v>-0.1161878000057186</v>
      </c>
      <c r="O400" s="68">
        <f t="shared" ca="1" si="188"/>
        <v>-0.11733824864986392</v>
      </c>
      <c r="Q400" s="82">
        <f t="shared" si="166"/>
        <v>38829.220959999999</v>
      </c>
      <c r="R400" s="68">
        <f t="shared" si="167"/>
        <v>1.3499604870168862E-2</v>
      </c>
      <c r="S400" s="74">
        <v>1</v>
      </c>
      <c r="Z400" s="68">
        <f t="shared" si="168"/>
        <v>64083.5</v>
      </c>
      <c r="AA400" s="68">
        <f t="shared" si="169"/>
        <v>-0.11625505055237842</v>
      </c>
      <c r="AB400" s="68">
        <f t="shared" si="170"/>
        <v>-9.0640336494576895E-2</v>
      </c>
      <c r="AC400" s="68">
        <f t="shared" si="171"/>
        <v>-0.1161878000057186</v>
      </c>
      <c r="AD400" s="68">
        <f t="shared" si="172"/>
        <v>6.7250546659819443E-5</v>
      </c>
      <c r="AE400" s="68">
        <f t="shared" si="173"/>
        <v>4.5226360260445525E-9</v>
      </c>
      <c r="AF400" s="68">
        <f t="shared" si="174"/>
        <v>-0.1161878000057186</v>
      </c>
      <c r="AG400" s="74"/>
      <c r="AH400" s="68">
        <f t="shared" si="175"/>
        <v>-2.5547463511141701E-2</v>
      </c>
      <c r="AI400" s="68">
        <f t="shared" si="176"/>
        <v>4.2977420541827627E-3</v>
      </c>
      <c r="AJ400" s="68">
        <f t="shared" si="177"/>
        <v>-0.36321429711413888</v>
      </c>
      <c r="AK400" s="68">
        <f t="shared" si="178"/>
        <v>5.3181500004172835E-2</v>
      </c>
      <c r="AL400" s="68">
        <f t="shared" si="179"/>
        <v>3.0882323092021986</v>
      </c>
      <c r="AM400" s="68">
        <f t="shared" si="180"/>
        <v>37.472123653514906</v>
      </c>
      <c r="AN400" s="68">
        <f t="shared" si="190"/>
        <v>8.1994035282539741</v>
      </c>
      <c r="AO400" s="68">
        <f t="shared" si="190"/>
        <v>8.1999718824999768</v>
      </c>
      <c r="AP400" s="68">
        <f t="shared" si="190"/>
        <v>8.1982871806242859</v>
      </c>
      <c r="AQ400" s="68">
        <f t="shared" si="190"/>
        <v>8.203258225625305</v>
      </c>
      <c r="AR400" s="68">
        <f t="shared" si="190"/>
        <v>8.1883861538136138</v>
      </c>
      <c r="AS400" s="68">
        <f t="shared" si="190"/>
        <v>8.2312051409898537</v>
      </c>
      <c r="AT400" s="68">
        <f t="shared" si="190"/>
        <v>8.0884692836071999</v>
      </c>
      <c r="AU400" s="68">
        <f t="shared" si="182"/>
        <v>7.2613713690130925</v>
      </c>
    </row>
    <row r="401" spans="1:47" s="68" customFormat="1" ht="12.95" customHeight="1" x14ac:dyDescent="0.2">
      <c r="A401" s="11" t="s">
        <v>222</v>
      </c>
      <c r="B401" s="99" t="s">
        <v>198</v>
      </c>
      <c r="C401" s="30">
        <v>53847.721140000001</v>
      </c>
      <c r="D401" s="30" t="s">
        <v>255</v>
      </c>
      <c r="E401" s="68">
        <f t="shared" si="164"/>
        <v>64083.142267893731</v>
      </c>
      <c r="F401" s="10">
        <f t="shared" si="191"/>
        <v>64083.5</v>
      </c>
      <c r="G401" s="69">
        <f t="shared" si="165"/>
        <v>-0.11600780000298982</v>
      </c>
      <c r="K401" s="68">
        <f t="shared" si="189"/>
        <v>-0.11600780000298982</v>
      </c>
      <c r="O401" s="68">
        <f t="shared" ca="1" si="188"/>
        <v>-0.11733824864986392</v>
      </c>
      <c r="Q401" s="82">
        <f t="shared" si="166"/>
        <v>38829.221140000001</v>
      </c>
      <c r="R401" s="68">
        <f t="shared" si="167"/>
        <v>1.3457809661533687E-2</v>
      </c>
      <c r="S401" s="74">
        <v>1</v>
      </c>
      <c r="Z401" s="68">
        <f t="shared" si="168"/>
        <v>64083.5</v>
      </c>
      <c r="AA401" s="68">
        <f t="shared" si="169"/>
        <v>-0.11625505055237842</v>
      </c>
      <c r="AB401" s="68">
        <f t="shared" si="170"/>
        <v>-9.046033649184812E-2</v>
      </c>
      <c r="AC401" s="68">
        <f t="shared" si="171"/>
        <v>-0.11600780000298982</v>
      </c>
      <c r="AD401" s="68">
        <f t="shared" si="172"/>
        <v>2.4725054938859459E-4</v>
      </c>
      <c r="AE401" s="68">
        <f t="shared" si="173"/>
        <v>6.1132834172961854E-8</v>
      </c>
      <c r="AF401" s="68">
        <f t="shared" si="174"/>
        <v>-0.11600780000298982</v>
      </c>
      <c r="AG401" s="74"/>
      <c r="AH401" s="68">
        <f t="shared" si="175"/>
        <v>-2.5547463511141701E-2</v>
      </c>
      <c r="AI401" s="68">
        <f t="shared" si="176"/>
        <v>4.2977420541827627E-3</v>
      </c>
      <c r="AJ401" s="68">
        <f t="shared" si="177"/>
        <v>-0.36321429711413888</v>
      </c>
      <c r="AK401" s="68">
        <f t="shared" si="178"/>
        <v>5.3181500004172835E-2</v>
      </c>
      <c r="AL401" s="68">
        <f t="shared" si="179"/>
        <v>3.0882323092021986</v>
      </c>
      <c r="AM401" s="68">
        <f t="shared" si="180"/>
        <v>37.472123653514906</v>
      </c>
      <c r="AN401" s="68">
        <f t="shared" ref="AN401:AT410" si="192">$AU401+$AB$7*SIN(AO401)</f>
        <v>8.1994035282539741</v>
      </c>
      <c r="AO401" s="68">
        <f t="shared" si="192"/>
        <v>8.1999718824999768</v>
      </c>
      <c r="AP401" s="68">
        <f t="shared" si="192"/>
        <v>8.1982871806242859</v>
      </c>
      <c r="AQ401" s="68">
        <f t="shared" si="192"/>
        <v>8.203258225625305</v>
      </c>
      <c r="AR401" s="68">
        <f t="shared" si="192"/>
        <v>8.1883861538136138</v>
      </c>
      <c r="AS401" s="68">
        <f t="shared" si="192"/>
        <v>8.2312051409898537</v>
      </c>
      <c r="AT401" s="68">
        <f t="shared" si="192"/>
        <v>8.0884692836071999</v>
      </c>
      <c r="AU401" s="68">
        <f t="shared" si="182"/>
        <v>7.2613713690130925</v>
      </c>
    </row>
    <row r="402" spans="1:47" s="68" customFormat="1" ht="12.95" customHeight="1" x14ac:dyDescent="0.2">
      <c r="A402" s="11" t="s">
        <v>1463</v>
      </c>
      <c r="B402" s="99" t="s">
        <v>198</v>
      </c>
      <c r="C402" s="30">
        <v>53847.721420000002</v>
      </c>
      <c r="D402" s="30" t="s">
        <v>255</v>
      </c>
      <c r="E402" s="68">
        <f t="shared" si="164"/>
        <v>64083.143131326964</v>
      </c>
      <c r="F402" s="10">
        <f t="shared" si="191"/>
        <v>64083.5</v>
      </c>
      <c r="G402" s="69">
        <f t="shared" si="165"/>
        <v>-0.11572780000278726</v>
      </c>
      <c r="K402" s="68">
        <f t="shared" si="189"/>
        <v>-0.11572780000278726</v>
      </c>
      <c r="O402" s="68">
        <f t="shared" ca="1" si="188"/>
        <v>-0.11733824864986392</v>
      </c>
      <c r="Q402" s="82">
        <f t="shared" si="166"/>
        <v>38829.221420000002</v>
      </c>
      <c r="R402" s="68">
        <f t="shared" si="167"/>
        <v>1.3392923693485128E-2</v>
      </c>
      <c r="S402" s="74">
        <v>1</v>
      </c>
      <c r="Z402" s="68">
        <f t="shared" si="168"/>
        <v>64083.5</v>
      </c>
      <c r="AA402" s="68">
        <f t="shared" si="169"/>
        <v>-0.11625505055237842</v>
      </c>
      <c r="AB402" s="68">
        <f t="shared" si="170"/>
        <v>-9.0180336491645557E-2</v>
      </c>
      <c r="AC402" s="68">
        <f t="shared" si="171"/>
        <v>-0.11572780000278726</v>
      </c>
      <c r="AD402" s="68">
        <f t="shared" si="172"/>
        <v>5.2725054959115725E-4</v>
      </c>
      <c r="AE402" s="68">
        <f t="shared" si="173"/>
        <v>2.7799314204417735E-7</v>
      </c>
      <c r="AF402" s="68">
        <f t="shared" si="174"/>
        <v>-0.11572780000278726</v>
      </c>
      <c r="AG402" s="74"/>
      <c r="AH402" s="68">
        <f t="shared" si="175"/>
        <v>-2.5547463511141701E-2</v>
      </c>
      <c r="AI402" s="68">
        <f t="shared" si="176"/>
        <v>4.2977420541827627E-3</v>
      </c>
      <c r="AJ402" s="68">
        <f t="shared" si="177"/>
        <v>-0.36321429711413888</v>
      </c>
      <c r="AK402" s="68">
        <f t="shared" si="178"/>
        <v>5.3181500004172835E-2</v>
      </c>
      <c r="AL402" s="68">
        <f t="shared" si="179"/>
        <v>3.0882323092021986</v>
      </c>
      <c r="AM402" s="68">
        <f t="shared" si="180"/>
        <v>37.472123653514906</v>
      </c>
      <c r="AN402" s="68">
        <f t="shared" si="192"/>
        <v>8.1994035282539741</v>
      </c>
      <c r="AO402" s="68">
        <f t="shared" si="192"/>
        <v>8.1999718824999768</v>
      </c>
      <c r="AP402" s="68">
        <f t="shared" si="192"/>
        <v>8.1982871806242859</v>
      </c>
      <c r="AQ402" s="68">
        <f t="shared" si="192"/>
        <v>8.203258225625305</v>
      </c>
      <c r="AR402" s="68">
        <f t="shared" si="192"/>
        <v>8.1883861538136138</v>
      </c>
      <c r="AS402" s="68">
        <f t="shared" si="192"/>
        <v>8.2312051409898537</v>
      </c>
      <c r="AT402" s="68">
        <f t="shared" si="192"/>
        <v>8.0884692836071999</v>
      </c>
      <c r="AU402" s="68">
        <f t="shared" si="182"/>
        <v>7.2613713690130925</v>
      </c>
    </row>
    <row r="403" spans="1:47" s="68" customFormat="1" ht="12.95" customHeight="1" x14ac:dyDescent="0.2">
      <c r="A403" s="11" t="s">
        <v>1467</v>
      </c>
      <c r="B403" s="99" t="s">
        <v>201</v>
      </c>
      <c r="C403" s="30">
        <v>53847.881939999999</v>
      </c>
      <c r="D403" s="30" t="s">
        <v>255</v>
      </c>
      <c r="E403" s="68">
        <f t="shared" si="164"/>
        <v>64083.638125264421</v>
      </c>
      <c r="F403" s="10">
        <f t="shared" si="191"/>
        <v>64084</v>
      </c>
      <c r="G403" s="69">
        <f t="shared" si="165"/>
        <v>-0.11735120000230381</v>
      </c>
      <c r="K403" s="68">
        <f t="shared" si="189"/>
        <v>-0.11735120000230381</v>
      </c>
      <c r="O403" s="68">
        <f t="shared" ca="1" si="188"/>
        <v>-0.1173397682355134</v>
      </c>
      <c r="Q403" s="82">
        <f t="shared" si="166"/>
        <v>38829.381939999999</v>
      </c>
      <c r="R403" s="68">
        <f t="shared" si="167"/>
        <v>1.377130414198071E-2</v>
      </c>
      <c r="S403" s="74">
        <v>1</v>
      </c>
      <c r="Z403" s="68">
        <f t="shared" si="168"/>
        <v>64084</v>
      </c>
      <c r="AA403" s="68">
        <f t="shared" si="169"/>
        <v>-0.11625692480756182</v>
      </c>
      <c r="AB403" s="68">
        <f t="shared" si="170"/>
        <v>-9.1803129032665839E-2</v>
      </c>
      <c r="AC403" s="68">
        <f t="shared" si="171"/>
        <v>-0.11735120000230381</v>
      </c>
      <c r="AD403" s="68">
        <f t="shared" si="172"/>
        <v>-1.0942751947419921E-3</v>
      </c>
      <c r="AE403" s="68">
        <f t="shared" si="173"/>
        <v>1.1974382018276246E-6</v>
      </c>
      <c r="AF403" s="68">
        <f t="shared" si="174"/>
        <v>-0.11735120000230381</v>
      </c>
      <c r="AG403" s="74"/>
      <c r="AH403" s="68">
        <f t="shared" si="175"/>
        <v>-2.554807096963797E-2</v>
      </c>
      <c r="AI403" s="68">
        <f t="shared" si="176"/>
        <v>4.2976959546562332E-3</v>
      </c>
      <c r="AJ403" s="68">
        <f t="shared" si="177"/>
        <v>-0.36321348947343512</v>
      </c>
      <c r="AK403" s="68">
        <f t="shared" si="178"/>
        <v>5.3180636888686295E-2</v>
      </c>
      <c r="AL403" s="68">
        <f t="shared" si="179"/>
        <v>3.0882331760431239</v>
      </c>
      <c r="AM403" s="68">
        <f t="shared" si="180"/>
        <v>37.472732688525845</v>
      </c>
      <c r="AN403" s="68">
        <f t="shared" si="192"/>
        <v>8.1994188210812506</v>
      </c>
      <c r="AO403" s="68">
        <f t="shared" si="192"/>
        <v>8.1999872361227872</v>
      </c>
      <c r="AP403" s="68">
        <f t="shared" si="192"/>
        <v>8.1983024257313915</v>
      </c>
      <c r="AQ403" s="68">
        <f t="shared" si="192"/>
        <v>8.2032735804726773</v>
      </c>
      <c r="AR403" s="68">
        <f t="shared" si="192"/>
        <v>8.1884018288283329</v>
      </c>
      <c r="AS403" s="68">
        <f t="shared" si="192"/>
        <v>8.2312182364508111</v>
      </c>
      <c r="AT403" s="68">
        <f t="shared" si="192"/>
        <v>8.0885011766353347</v>
      </c>
      <c r="AU403" s="68">
        <f t="shared" si="182"/>
        <v>7.2613918538126327</v>
      </c>
    </row>
    <row r="404" spans="1:47" s="68" customFormat="1" ht="12.95" customHeight="1" x14ac:dyDescent="0.2">
      <c r="A404" s="11" t="s">
        <v>1467</v>
      </c>
      <c r="B404" s="99" t="s">
        <v>201</v>
      </c>
      <c r="C404" s="30">
        <v>53847.882129999998</v>
      </c>
      <c r="D404" s="30" t="s">
        <v>255</v>
      </c>
      <c r="E404" s="68">
        <f t="shared" si="164"/>
        <v>64083.638711165535</v>
      </c>
      <c r="F404" s="10">
        <f t="shared" si="191"/>
        <v>64084</v>
      </c>
      <c r="G404" s="69">
        <f t="shared" si="165"/>
        <v>-0.11716120000346564</v>
      </c>
      <c r="K404" s="68">
        <f t="shared" si="189"/>
        <v>-0.11716120000346564</v>
      </c>
      <c r="O404" s="68">
        <f t="shared" ca="1" si="188"/>
        <v>-0.1173397682355134</v>
      </c>
      <c r="Q404" s="82">
        <f t="shared" si="166"/>
        <v>38829.382129999998</v>
      </c>
      <c r="R404" s="68">
        <f t="shared" si="167"/>
        <v>1.3726746786252077E-2</v>
      </c>
      <c r="S404" s="74">
        <v>1</v>
      </c>
      <c r="Z404" s="68">
        <f t="shared" si="168"/>
        <v>64084</v>
      </c>
      <c r="AA404" s="68">
        <f t="shared" si="169"/>
        <v>-0.11625692480756182</v>
      </c>
      <c r="AB404" s="68">
        <f t="shared" si="170"/>
        <v>-9.1613129033827664E-2</v>
      </c>
      <c r="AC404" s="68">
        <f t="shared" si="171"/>
        <v>-0.11716120000346564</v>
      </c>
      <c r="AD404" s="68">
        <f t="shared" si="172"/>
        <v>-9.04275195903817E-4</v>
      </c>
      <c r="AE404" s="68">
        <f t="shared" si="173"/>
        <v>8.1771362992688657E-7</v>
      </c>
      <c r="AF404" s="68">
        <f t="shared" si="174"/>
        <v>-0.11716120000346564</v>
      </c>
      <c r="AG404" s="74"/>
      <c r="AH404" s="68">
        <f t="shared" si="175"/>
        <v>-2.554807096963797E-2</v>
      </c>
      <c r="AI404" s="68">
        <f t="shared" si="176"/>
        <v>4.2976959546562332E-3</v>
      </c>
      <c r="AJ404" s="68">
        <f t="shared" si="177"/>
        <v>-0.36321348947343512</v>
      </c>
      <c r="AK404" s="68">
        <f t="shared" si="178"/>
        <v>5.3180636888686295E-2</v>
      </c>
      <c r="AL404" s="68">
        <f t="shared" si="179"/>
        <v>3.0882331760431239</v>
      </c>
      <c r="AM404" s="68">
        <f t="shared" si="180"/>
        <v>37.472732688525845</v>
      </c>
      <c r="AN404" s="68">
        <f t="shared" si="192"/>
        <v>8.1994188210812506</v>
      </c>
      <c r="AO404" s="68">
        <f t="shared" si="192"/>
        <v>8.1999872361227872</v>
      </c>
      <c r="AP404" s="68">
        <f t="shared" si="192"/>
        <v>8.1983024257313915</v>
      </c>
      <c r="AQ404" s="68">
        <f t="shared" si="192"/>
        <v>8.2032735804726773</v>
      </c>
      <c r="AR404" s="68">
        <f t="shared" si="192"/>
        <v>8.1884018288283329</v>
      </c>
      <c r="AS404" s="68">
        <f t="shared" si="192"/>
        <v>8.2312182364508111</v>
      </c>
      <c r="AT404" s="68">
        <f t="shared" si="192"/>
        <v>8.0885011766353347</v>
      </c>
      <c r="AU404" s="68">
        <f t="shared" si="182"/>
        <v>7.2613918538126327</v>
      </c>
    </row>
    <row r="405" spans="1:47" s="68" customFormat="1" ht="12.95" customHeight="1" x14ac:dyDescent="0.2">
      <c r="A405" s="11" t="s">
        <v>215</v>
      </c>
      <c r="B405" s="99" t="s">
        <v>201</v>
      </c>
      <c r="C405" s="30">
        <v>53847.882360000003</v>
      </c>
      <c r="D405" s="30" t="s">
        <v>255</v>
      </c>
      <c r="E405" s="68">
        <f t="shared" ref="E405:E468" si="193">+(C405-C$7)/C$8</f>
        <v>64083.639420414278</v>
      </c>
      <c r="F405" s="10">
        <f t="shared" si="191"/>
        <v>64084</v>
      </c>
      <c r="G405" s="69">
        <f t="shared" ref="G405:G468" si="194">+C405-(C$7+F405*C$8)</f>
        <v>-0.11693119999836199</v>
      </c>
      <c r="K405" s="68">
        <f t="shared" si="189"/>
        <v>-0.11693119999836199</v>
      </c>
      <c r="O405" s="68">
        <f t="shared" ca="1" si="188"/>
        <v>-0.1173397682355134</v>
      </c>
      <c r="Q405" s="82">
        <f t="shared" ref="Q405:Q468" si="195">+C405-15018.5</f>
        <v>38829.382360000003</v>
      </c>
      <c r="R405" s="68">
        <f t="shared" ref="R405:R468" si="196">+(P405-G405)^2</f>
        <v>1.3672905533056931E-2</v>
      </c>
      <c r="S405" s="74">
        <v>1</v>
      </c>
      <c r="Z405" s="68">
        <f t="shared" ref="Z405:Z468" si="197">F405</f>
        <v>64084</v>
      </c>
      <c r="AA405" s="68">
        <f t="shared" ref="AA405:AA468" si="198">AB$3+AB$4*Z405+AB$5*Z405^2+AH405</f>
        <v>-0.11625692480756182</v>
      </c>
      <c r="AB405" s="68">
        <f t="shared" ref="AB405:AB468" si="199">IF(S405&lt;&gt;0,G405-AH405, -9999)</f>
        <v>-9.1383129028724017E-2</v>
      </c>
      <c r="AC405" s="68">
        <f t="shared" ref="AC405:AC468" si="200">+G405-P405</f>
        <v>-0.11693119999836199</v>
      </c>
      <c r="AD405" s="68">
        <f t="shared" ref="AD405:AD468" si="201">IF(S405&lt;&gt;0,G405-AA405, -9999)</f>
        <v>-6.7427519080016929E-4</v>
      </c>
      <c r="AE405" s="68">
        <f t="shared" ref="AE405:AE468" si="202">+(G405-AA405)^2*S405</f>
        <v>4.546470329286047E-7</v>
      </c>
      <c r="AF405" s="68">
        <f t="shared" ref="AF405:AF468" si="203">IF(S405&lt;&gt;0,G405-P405, -9999)</f>
        <v>-0.11693119999836199</v>
      </c>
      <c r="AG405" s="74"/>
      <c r="AH405" s="68">
        <f t="shared" ref="AH405:AH468" si="204">$AB$6*($AB$11/AI405*AJ405+$AB$12)</f>
        <v>-2.554807096963797E-2</v>
      </c>
      <c r="AI405" s="68">
        <f t="shared" ref="AI405:AI468" si="205">1+$AB$7*COS(AL405)</f>
        <v>4.2976959546562332E-3</v>
      </c>
      <c r="AJ405" s="68">
        <f t="shared" ref="AJ405:AJ468" si="206">SIN(AL405+RADIANS($AB$9))</f>
        <v>-0.36321348947343512</v>
      </c>
      <c r="AK405" s="68">
        <f t="shared" ref="AK405:AK468" si="207">$AB$7*SIN(AL405)</f>
        <v>5.3180636888686295E-2</v>
      </c>
      <c r="AL405" s="68">
        <f t="shared" ref="AL405:AL468" si="208">2*ATAN(AM405)</f>
        <v>3.0882331760431239</v>
      </c>
      <c r="AM405" s="68">
        <f t="shared" ref="AM405:AM468" si="209">SQRT((1+$AB$7)/(1-$AB$7))*TAN(AN405/2)</f>
        <v>37.472732688525845</v>
      </c>
      <c r="AN405" s="68">
        <f t="shared" si="192"/>
        <v>8.1994188210812506</v>
      </c>
      <c r="AO405" s="68">
        <f t="shared" si="192"/>
        <v>8.1999872361227872</v>
      </c>
      <c r="AP405" s="68">
        <f t="shared" si="192"/>
        <v>8.1983024257313915</v>
      </c>
      <c r="AQ405" s="68">
        <f t="shared" si="192"/>
        <v>8.2032735804726773</v>
      </c>
      <c r="AR405" s="68">
        <f t="shared" si="192"/>
        <v>8.1884018288283329</v>
      </c>
      <c r="AS405" s="68">
        <f t="shared" si="192"/>
        <v>8.2312182364508111</v>
      </c>
      <c r="AT405" s="68">
        <f t="shared" si="192"/>
        <v>8.0885011766353347</v>
      </c>
      <c r="AU405" s="68">
        <f t="shared" ref="AU405:AU468" si="210">RADIANS($AB$9)+$AB$18*(F405-AB$15)</f>
        <v>7.2613918538126327</v>
      </c>
    </row>
    <row r="406" spans="1:47" s="68" customFormat="1" ht="12.95" customHeight="1" x14ac:dyDescent="0.2">
      <c r="A406" s="11" t="s">
        <v>1477</v>
      </c>
      <c r="B406" s="99" t="s">
        <v>201</v>
      </c>
      <c r="C406" s="30">
        <v>53847.882469999997</v>
      </c>
      <c r="D406" s="30" t="s">
        <v>255</v>
      </c>
      <c r="E406" s="68">
        <f t="shared" si="193"/>
        <v>64083.639759620171</v>
      </c>
      <c r="F406" s="10">
        <f t="shared" si="191"/>
        <v>64084</v>
      </c>
      <c r="G406" s="69">
        <f t="shared" si="194"/>
        <v>-0.1168212000047788</v>
      </c>
      <c r="K406" s="68">
        <f t="shared" si="189"/>
        <v>-0.1168212000047788</v>
      </c>
      <c r="O406" s="68">
        <f t="shared" ca="1" si="188"/>
        <v>-0.1173397682355134</v>
      </c>
      <c r="Q406" s="82">
        <f t="shared" si="195"/>
        <v>38829.382469999997</v>
      </c>
      <c r="R406" s="68">
        <f t="shared" si="196"/>
        <v>1.3647192770556531E-2</v>
      </c>
      <c r="S406" s="74">
        <v>1</v>
      </c>
      <c r="Z406" s="68">
        <f t="shared" si="197"/>
        <v>64084</v>
      </c>
      <c r="AA406" s="68">
        <f t="shared" si="198"/>
        <v>-0.11625692480756182</v>
      </c>
      <c r="AB406" s="68">
        <f t="shared" si="199"/>
        <v>-9.1273129035140829E-2</v>
      </c>
      <c r="AC406" s="68">
        <f t="shared" si="200"/>
        <v>-0.1168212000047788</v>
      </c>
      <c r="AD406" s="68">
        <f t="shared" si="201"/>
        <v>-5.6427519721698183E-4</v>
      </c>
      <c r="AE406" s="68">
        <f t="shared" si="202"/>
        <v>3.1840649819426373E-7</v>
      </c>
      <c r="AF406" s="68">
        <f t="shared" si="203"/>
        <v>-0.1168212000047788</v>
      </c>
      <c r="AG406" s="74"/>
      <c r="AH406" s="68">
        <f t="shared" si="204"/>
        <v>-2.554807096963797E-2</v>
      </c>
      <c r="AI406" s="68">
        <f t="shared" si="205"/>
        <v>4.2976959546562332E-3</v>
      </c>
      <c r="AJ406" s="68">
        <f t="shared" si="206"/>
        <v>-0.36321348947343512</v>
      </c>
      <c r="AK406" s="68">
        <f t="shared" si="207"/>
        <v>5.3180636888686295E-2</v>
      </c>
      <c r="AL406" s="68">
        <f t="shared" si="208"/>
        <v>3.0882331760431239</v>
      </c>
      <c r="AM406" s="68">
        <f t="shared" si="209"/>
        <v>37.472732688525845</v>
      </c>
      <c r="AN406" s="68">
        <f t="shared" si="192"/>
        <v>8.1994188210812506</v>
      </c>
      <c r="AO406" s="68">
        <f t="shared" si="192"/>
        <v>8.1999872361227872</v>
      </c>
      <c r="AP406" s="68">
        <f t="shared" si="192"/>
        <v>8.1983024257313915</v>
      </c>
      <c r="AQ406" s="68">
        <f t="shared" si="192"/>
        <v>8.2032735804726773</v>
      </c>
      <c r="AR406" s="68">
        <f t="shared" si="192"/>
        <v>8.1884018288283329</v>
      </c>
      <c r="AS406" s="68">
        <f t="shared" si="192"/>
        <v>8.2312182364508111</v>
      </c>
      <c r="AT406" s="68">
        <f t="shared" si="192"/>
        <v>8.0885011766353347</v>
      </c>
      <c r="AU406" s="68">
        <f t="shared" si="210"/>
        <v>7.2613918538126327</v>
      </c>
    </row>
    <row r="407" spans="1:47" s="68" customFormat="1" ht="12.95" customHeight="1" x14ac:dyDescent="0.2">
      <c r="A407" s="11" t="s">
        <v>1477</v>
      </c>
      <c r="B407" s="99" t="s">
        <v>201</v>
      </c>
      <c r="C407" s="30">
        <v>53847.882469999997</v>
      </c>
      <c r="D407" s="30" t="s">
        <v>255</v>
      </c>
      <c r="E407" s="68">
        <f t="shared" si="193"/>
        <v>64083.639759620171</v>
      </c>
      <c r="F407" s="10">
        <f t="shared" si="191"/>
        <v>64084</v>
      </c>
      <c r="G407" s="69">
        <f t="shared" si="194"/>
        <v>-0.1168212000047788</v>
      </c>
      <c r="K407" s="68">
        <f t="shared" si="189"/>
        <v>-0.1168212000047788</v>
      </c>
      <c r="O407" s="68">
        <f t="shared" ca="1" si="188"/>
        <v>-0.1173397682355134</v>
      </c>
      <c r="Q407" s="82">
        <f t="shared" si="195"/>
        <v>38829.382469999997</v>
      </c>
      <c r="R407" s="68">
        <f t="shared" si="196"/>
        <v>1.3647192770556531E-2</v>
      </c>
      <c r="S407" s="74">
        <v>1</v>
      </c>
      <c r="Z407" s="68">
        <f t="shared" si="197"/>
        <v>64084</v>
      </c>
      <c r="AA407" s="68">
        <f t="shared" si="198"/>
        <v>-0.11625692480756182</v>
      </c>
      <c r="AB407" s="68">
        <f t="shared" si="199"/>
        <v>-9.1273129035140829E-2</v>
      </c>
      <c r="AC407" s="68">
        <f t="shared" si="200"/>
        <v>-0.1168212000047788</v>
      </c>
      <c r="AD407" s="68">
        <f t="shared" si="201"/>
        <v>-5.6427519721698183E-4</v>
      </c>
      <c r="AE407" s="68">
        <f t="shared" si="202"/>
        <v>3.1840649819426373E-7</v>
      </c>
      <c r="AF407" s="68">
        <f t="shared" si="203"/>
        <v>-0.1168212000047788</v>
      </c>
      <c r="AG407" s="74"/>
      <c r="AH407" s="68">
        <f t="shared" si="204"/>
        <v>-2.554807096963797E-2</v>
      </c>
      <c r="AI407" s="68">
        <f t="shared" si="205"/>
        <v>4.2976959546562332E-3</v>
      </c>
      <c r="AJ407" s="68">
        <f t="shared" si="206"/>
        <v>-0.36321348947343512</v>
      </c>
      <c r="AK407" s="68">
        <f t="shared" si="207"/>
        <v>5.3180636888686295E-2</v>
      </c>
      <c r="AL407" s="68">
        <f t="shared" si="208"/>
        <v>3.0882331760431239</v>
      </c>
      <c r="AM407" s="68">
        <f t="shared" si="209"/>
        <v>37.472732688525845</v>
      </c>
      <c r="AN407" s="68">
        <f t="shared" si="192"/>
        <v>8.1994188210812506</v>
      </c>
      <c r="AO407" s="68">
        <f t="shared" si="192"/>
        <v>8.1999872361227872</v>
      </c>
      <c r="AP407" s="68">
        <f t="shared" si="192"/>
        <v>8.1983024257313915</v>
      </c>
      <c r="AQ407" s="68">
        <f t="shared" si="192"/>
        <v>8.2032735804726773</v>
      </c>
      <c r="AR407" s="68">
        <f t="shared" si="192"/>
        <v>8.1884018288283329</v>
      </c>
      <c r="AS407" s="68">
        <f t="shared" si="192"/>
        <v>8.2312182364508111</v>
      </c>
      <c r="AT407" s="68">
        <f t="shared" si="192"/>
        <v>8.0885011766353347</v>
      </c>
      <c r="AU407" s="68">
        <f t="shared" si="210"/>
        <v>7.2613918538126327</v>
      </c>
    </row>
    <row r="408" spans="1:47" s="68" customFormat="1" ht="12.95" customHeight="1" x14ac:dyDescent="0.2">
      <c r="A408" s="11" t="s">
        <v>1477</v>
      </c>
      <c r="B408" s="99" t="s">
        <v>198</v>
      </c>
      <c r="C408" s="30">
        <v>53848.693500000001</v>
      </c>
      <c r="D408" s="30" t="s">
        <v>255</v>
      </c>
      <c r="E408" s="68">
        <f t="shared" si="193"/>
        <v>64086.140724815195</v>
      </c>
      <c r="F408" s="10">
        <f t="shared" si="191"/>
        <v>64086.5</v>
      </c>
      <c r="G408" s="69">
        <f t="shared" si="194"/>
        <v>-0.11650820000068052</v>
      </c>
      <c r="K408" s="68">
        <f t="shared" si="189"/>
        <v>-0.11650820000068052</v>
      </c>
      <c r="O408" s="68">
        <f t="shared" ca="1" si="188"/>
        <v>-0.11734736616376071</v>
      </c>
      <c r="Q408" s="82">
        <f t="shared" si="195"/>
        <v>38830.193500000001</v>
      </c>
      <c r="R408" s="68">
        <f t="shared" si="196"/>
        <v>1.3574160667398572E-2</v>
      </c>
      <c r="S408" s="74">
        <v>1</v>
      </c>
      <c r="Z408" s="68">
        <f t="shared" si="197"/>
        <v>64086.5</v>
      </c>
      <c r="AA408" s="68">
        <f t="shared" si="198"/>
        <v>-0.11626629597652072</v>
      </c>
      <c r="AB408" s="68">
        <f t="shared" si="199"/>
        <v>-9.0957091924278088E-2</v>
      </c>
      <c r="AC408" s="68">
        <f t="shared" si="200"/>
        <v>-0.11650820000068052</v>
      </c>
      <c r="AD408" s="68">
        <f t="shared" si="201"/>
        <v>-2.4190402415980028E-4</v>
      </c>
      <c r="AE408" s="68">
        <f t="shared" si="202"/>
        <v>5.8517556904705236E-8</v>
      </c>
      <c r="AF408" s="68">
        <f t="shared" si="203"/>
        <v>-0.11650820000068052</v>
      </c>
      <c r="AG408" s="74"/>
      <c r="AH408" s="68">
        <f t="shared" si="204"/>
        <v>-2.5551108076402422E-2</v>
      </c>
      <c r="AI408" s="68">
        <f t="shared" si="205"/>
        <v>4.297465482954177E-3</v>
      </c>
      <c r="AJ408" s="68">
        <f t="shared" si="206"/>
        <v>-0.36320945152352369</v>
      </c>
      <c r="AK408" s="68">
        <f t="shared" si="207"/>
        <v>5.3176321586055404E-2</v>
      </c>
      <c r="AL408" s="68">
        <f t="shared" si="208"/>
        <v>3.0882375099711603</v>
      </c>
      <c r="AM408" s="68">
        <f t="shared" si="209"/>
        <v>37.47577796598825</v>
      </c>
      <c r="AN408" s="68">
        <f t="shared" si="192"/>
        <v>8.1994952827983365</v>
      </c>
      <c r="AO408" s="68">
        <f t="shared" si="192"/>
        <v>8.2000640015832484</v>
      </c>
      <c r="AP408" s="68">
        <f t="shared" si="192"/>
        <v>8.1983786494296993</v>
      </c>
      <c r="AQ408" s="68">
        <f t="shared" si="192"/>
        <v>8.2033503503845537</v>
      </c>
      <c r="AR408" s="68">
        <f t="shared" si="192"/>
        <v>8.1884802065095919</v>
      </c>
      <c r="AS408" s="68">
        <f t="shared" si="192"/>
        <v>8.2312837001657719</v>
      </c>
      <c r="AT408" s="68">
        <f t="shared" si="192"/>
        <v>8.0886606365697507</v>
      </c>
      <c r="AU408" s="68">
        <f t="shared" si="210"/>
        <v>7.2614942778103337</v>
      </c>
    </row>
    <row r="409" spans="1:47" s="68" customFormat="1" ht="12.95" customHeight="1" x14ac:dyDescent="0.2">
      <c r="A409" s="11" t="s">
        <v>1487</v>
      </c>
      <c r="B409" s="99" t="s">
        <v>198</v>
      </c>
      <c r="C409" s="30">
        <v>53848.693659999997</v>
      </c>
      <c r="D409" s="30" t="s">
        <v>255</v>
      </c>
      <c r="E409" s="68">
        <f t="shared" si="193"/>
        <v>64086.141218205601</v>
      </c>
      <c r="F409" s="10">
        <f t="shared" si="191"/>
        <v>64086.5</v>
      </c>
      <c r="G409" s="69">
        <f t="shared" si="194"/>
        <v>-0.11634820000472246</v>
      </c>
      <c r="K409" s="68">
        <f t="shared" si="189"/>
        <v>-0.11634820000472246</v>
      </c>
      <c r="O409" s="68">
        <f t="shared" ca="1" si="188"/>
        <v>-0.11734736616376071</v>
      </c>
      <c r="Q409" s="82">
        <f t="shared" si="195"/>
        <v>38830.193659999997</v>
      </c>
      <c r="R409" s="68">
        <f t="shared" si="196"/>
        <v>1.3536903644338899E-2</v>
      </c>
      <c r="S409" s="74">
        <v>1</v>
      </c>
      <c r="Z409" s="68">
        <f t="shared" si="197"/>
        <v>64086.5</v>
      </c>
      <c r="AA409" s="68">
        <f t="shared" si="198"/>
        <v>-0.11626629597652072</v>
      </c>
      <c r="AB409" s="68">
        <f t="shared" si="199"/>
        <v>-9.0797091928320028E-2</v>
      </c>
      <c r="AC409" s="68">
        <f t="shared" si="200"/>
        <v>-0.11634820000472246</v>
      </c>
      <c r="AD409" s="68">
        <f t="shared" si="201"/>
        <v>-8.1904028201740253E-5</v>
      </c>
      <c r="AE409" s="68">
        <f t="shared" si="202"/>
        <v>6.7082698356714629E-9</v>
      </c>
      <c r="AF409" s="68">
        <f t="shared" si="203"/>
        <v>-0.11634820000472246</v>
      </c>
      <c r="AG409" s="74"/>
      <c r="AH409" s="68">
        <f t="shared" si="204"/>
        <v>-2.5551108076402422E-2</v>
      </c>
      <c r="AI409" s="68">
        <f t="shared" si="205"/>
        <v>4.297465482954177E-3</v>
      </c>
      <c r="AJ409" s="68">
        <f t="shared" si="206"/>
        <v>-0.36320945152352369</v>
      </c>
      <c r="AK409" s="68">
        <f t="shared" si="207"/>
        <v>5.3176321586055404E-2</v>
      </c>
      <c r="AL409" s="68">
        <f t="shared" si="208"/>
        <v>3.0882375099711603</v>
      </c>
      <c r="AM409" s="68">
        <f t="shared" si="209"/>
        <v>37.47577796598825</v>
      </c>
      <c r="AN409" s="68">
        <f t="shared" si="192"/>
        <v>8.1994952827983365</v>
      </c>
      <c r="AO409" s="68">
        <f t="shared" si="192"/>
        <v>8.2000640015832484</v>
      </c>
      <c r="AP409" s="68">
        <f t="shared" si="192"/>
        <v>8.1983786494296993</v>
      </c>
      <c r="AQ409" s="68">
        <f t="shared" si="192"/>
        <v>8.2033503503845537</v>
      </c>
      <c r="AR409" s="68">
        <f t="shared" si="192"/>
        <v>8.1884802065095919</v>
      </c>
      <c r="AS409" s="68">
        <f t="shared" si="192"/>
        <v>8.2312837001657719</v>
      </c>
      <c r="AT409" s="68">
        <f t="shared" si="192"/>
        <v>8.0886606365697507</v>
      </c>
      <c r="AU409" s="68">
        <f t="shared" si="210"/>
        <v>7.2614942778103337</v>
      </c>
    </row>
    <row r="410" spans="1:47" s="68" customFormat="1" ht="12.95" customHeight="1" x14ac:dyDescent="0.2">
      <c r="A410" s="11" t="s">
        <v>1487</v>
      </c>
      <c r="B410" s="99" t="s">
        <v>198</v>
      </c>
      <c r="C410" s="30">
        <v>53848.69371</v>
      </c>
      <c r="D410" s="30" t="s">
        <v>255</v>
      </c>
      <c r="E410" s="68">
        <f t="shared" si="193"/>
        <v>64086.141372390113</v>
      </c>
      <c r="F410" s="10">
        <f t="shared" si="191"/>
        <v>64086.5</v>
      </c>
      <c r="G410" s="69">
        <f t="shared" si="194"/>
        <v>-0.11629820000234758</v>
      </c>
      <c r="K410" s="68">
        <f t="shared" si="189"/>
        <v>-0.11629820000234758</v>
      </c>
      <c r="O410" s="68">
        <f t="shared" ca="1" si="188"/>
        <v>-0.11734736616376071</v>
      </c>
      <c r="Q410" s="82">
        <f t="shared" si="195"/>
        <v>38830.19371</v>
      </c>
      <c r="R410" s="68">
        <f t="shared" si="196"/>
        <v>1.352527132378604E-2</v>
      </c>
      <c r="S410" s="74">
        <v>1</v>
      </c>
      <c r="Z410" s="68">
        <f t="shared" si="197"/>
        <v>64086.5</v>
      </c>
      <c r="AA410" s="68">
        <f t="shared" si="198"/>
        <v>-0.11626629597652072</v>
      </c>
      <c r="AB410" s="68">
        <f t="shared" si="199"/>
        <v>-9.0747091925945156E-2</v>
      </c>
      <c r="AC410" s="68">
        <f t="shared" si="200"/>
        <v>-0.11629820000234758</v>
      </c>
      <c r="AD410" s="68">
        <f t="shared" si="201"/>
        <v>-3.1904025826867688E-5</v>
      </c>
      <c r="AE410" s="68">
        <f t="shared" si="202"/>
        <v>1.0178668639614405E-9</v>
      </c>
      <c r="AF410" s="68">
        <f t="shared" si="203"/>
        <v>-0.11629820000234758</v>
      </c>
      <c r="AG410" s="74"/>
      <c r="AH410" s="68">
        <f t="shared" si="204"/>
        <v>-2.5551108076402422E-2</v>
      </c>
      <c r="AI410" s="68">
        <f t="shared" si="205"/>
        <v>4.297465482954177E-3</v>
      </c>
      <c r="AJ410" s="68">
        <f t="shared" si="206"/>
        <v>-0.36320945152352369</v>
      </c>
      <c r="AK410" s="68">
        <f t="shared" si="207"/>
        <v>5.3176321586055404E-2</v>
      </c>
      <c r="AL410" s="68">
        <f t="shared" si="208"/>
        <v>3.0882375099711603</v>
      </c>
      <c r="AM410" s="68">
        <f t="shared" si="209"/>
        <v>37.47577796598825</v>
      </c>
      <c r="AN410" s="68">
        <f t="shared" si="192"/>
        <v>8.1994952827983365</v>
      </c>
      <c r="AO410" s="68">
        <f t="shared" si="192"/>
        <v>8.2000640015832484</v>
      </c>
      <c r="AP410" s="68">
        <f t="shared" si="192"/>
        <v>8.1983786494296993</v>
      </c>
      <c r="AQ410" s="68">
        <f t="shared" si="192"/>
        <v>8.2033503503845537</v>
      </c>
      <c r="AR410" s="68">
        <f t="shared" si="192"/>
        <v>8.1884802065095919</v>
      </c>
      <c r="AS410" s="68">
        <f t="shared" si="192"/>
        <v>8.2312837001657719</v>
      </c>
      <c r="AT410" s="68">
        <f t="shared" si="192"/>
        <v>8.0886606365697507</v>
      </c>
      <c r="AU410" s="68">
        <f t="shared" si="210"/>
        <v>7.2614942778103337</v>
      </c>
    </row>
    <row r="411" spans="1:47" s="68" customFormat="1" ht="12.95" customHeight="1" x14ac:dyDescent="0.2">
      <c r="A411" s="11" t="s">
        <v>1494</v>
      </c>
      <c r="B411" s="99" t="s">
        <v>198</v>
      </c>
      <c r="C411" s="30">
        <v>53848.693720000003</v>
      </c>
      <c r="D411" s="30" t="s">
        <v>255</v>
      </c>
      <c r="E411" s="68">
        <f t="shared" si="193"/>
        <v>64086.141403227026</v>
      </c>
      <c r="F411" s="10">
        <f t="shared" si="191"/>
        <v>64086.5</v>
      </c>
      <c r="G411" s="69">
        <f t="shared" si="194"/>
        <v>-0.11628819999896223</v>
      </c>
      <c r="K411" s="68">
        <f t="shared" si="189"/>
        <v>-0.11628819999896223</v>
      </c>
      <c r="O411" s="68">
        <f t="shared" ca="1" si="188"/>
        <v>-0.11734736616376071</v>
      </c>
      <c r="Q411" s="82">
        <f t="shared" si="195"/>
        <v>38830.193720000003</v>
      </c>
      <c r="R411" s="68">
        <f t="shared" si="196"/>
        <v>1.3522945458998639E-2</v>
      </c>
      <c r="S411" s="74">
        <v>1</v>
      </c>
      <c r="Z411" s="68">
        <f t="shared" si="197"/>
        <v>64086.5</v>
      </c>
      <c r="AA411" s="68">
        <f t="shared" si="198"/>
        <v>-0.11626629597652072</v>
      </c>
      <c r="AB411" s="68">
        <f t="shared" si="199"/>
        <v>-9.0737091922559798E-2</v>
      </c>
      <c r="AC411" s="68">
        <f t="shared" si="200"/>
        <v>-0.11628819999896223</v>
      </c>
      <c r="AD411" s="68">
        <f t="shared" si="201"/>
        <v>-2.1904022441510129E-5</v>
      </c>
      <c r="AE411" s="68">
        <f t="shared" si="202"/>
        <v>4.7978619911817933E-10</v>
      </c>
      <c r="AF411" s="68">
        <f t="shared" si="203"/>
        <v>-0.11628819999896223</v>
      </c>
      <c r="AG411" s="74"/>
      <c r="AH411" s="68">
        <f t="shared" si="204"/>
        <v>-2.5551108076402422E-2</v>
      </c>
      <c r="AI411" s="68">
        <f t="shared" si="205"/>
        <v>4.297465482954177E-3</v>
      </c>
      <c r="AJ411" s="68">
        <f t="shared" si="206"/>
        <v>-0.36320945152352369</v>
      </c>
      <c r="AK411" s="68">
        <f t="shared" si="207"/>
        <v>5.3176321586055404E-2</v>
      </c>
      <c r="AL411" s="68">
        <f t="shared" si="208"/>
        <v>3.0882375099711603</v>
      </c>
      <c r="AM411" s="68">
        <f t="shared" si="209"/>
        <v>37.47577796598825</v>
      </c>
      <c r="AN411" s="68">
        <f t="shared" ref="AN411:AT420" si="211">$AU411+$AB$7*SIN(AO411)</f>
        <v>8.1994952827983365</v>
      </c>
      <c r="AO411" s="68">
        <f t="shared" si="211"/>
        <v>8.2000640015832484</v>
      </c>
      <c r="AP411" s="68">
        <f t="shared" si="211"/>
        <v>8.1983786494296993</v>
      </c>
      <c r="AQ411" s="68">
        <f t="shared" si="211"/>
        <v>8.2033503503845537</v>
      </c>
      <c r="AR411" s="68">
        <f t="shared" si="211"/>
        <v>8.1884802065095919</v>
      </c>
      <c r="AS411" s="68">
        <f t="shared" si="211"/>
        <v>8.2312837001657719</v>
      </c>
      <c r="AT411" s="68">
        <f t="shared" si="211"/>
        <v>8.0886606365697507</v>
      </c>
      <c r="AU411" s="68">
        <f t="shared" si="210"/>
        <v>7.2614942778103337</v>
      </c>
    </row>
    <row r="412" spans="1:47" s="68" customFormat="1" ht="12.95" customHeight="1" x14ac:dyDescent="0.2">
      <c r="A412" s="11" t="s">
        <v>220</v>
      </c>
      <c r="B412" s="99" t="s">
        <v>198</v>
      </c>
      <c r="C412" s="30">
        <v>53848.693780000001</v>
      </c>
      <c r="D412" s="30" t="s">
        <v>255</v>
      </c>
      <c r="E412" s="68">
        <f t="shared" si="193"/>
        <v>64086.141588248429</v>
      </c>
      <c r="F412" s="10">
        <f t="shared" si="191"/>
        <v>64086.5</v>
      </c>
      <c r="G412" s="69">
        <f t="shared" si="194"/>
        <v>-0.11622820000047795</v>
      </c>
      <c r="K412" s="68">
        <f t="shared" si="189"/>
        <v>-0.11622820000047795</v>
      </c>
      <c r="O412" s="68">
        <f t="shared" ca="1" si="188"/>
        <v>-0.11734736616376071</v>
      </c>
      <c r="Q412" s="82">
        <f t="shared" si="195"/>
        <v>38830.193780000001</v>
      </c>
      <c r="R412" s="68">
        <f t="shared" si="196"/>
        <v>1.3508994475351104E-2</v>
      </c>
      <c r="S412" s="74">
        <v>1</v>
      </c>
      <c r="Z412" s="68">
        <f t="shared" si="197"/>
        <v>64086.5</v>
      </c>
      <c r="AA412" s="68">
        <f t="shared" si="198"/>
        <v>-0.11626629597652072</v>
      </c>
      <c r="AB412" s="68">
        <f t="shared" si="199"/>
        <v>-9.0677091924075526E-2</v>
      </c>
      <c r="AC412" s="68">
        <f t="shared" si="200"/>
        <v>-0.11622820000047795</v>
      </c>
      <c r="AD412" s="68">
        <f t="shared" si="201"/>
        <v>3.8095976042762381E-5</v>
      </c>
      <c r="AE412" s="68">
        <f t="shared" si="202"/>
        <v>1.4513033906507251E-9</v>
      </c>
      <c r="AF412" s="68">
        <f t="shared" si="203"/>
        <v>-0.11622820000047795</v>
      </c>
      <c r="AG412" s="74"/>
      <c r="AH412" s="68">
        <f t="shared" si="204"/>
        <v>-2.5551108076402422E-2</v>
      </c>
      <c r="AI412" s="68">
        <f t="shared" si="205"/>
        <v>4.297465482954177E-3</v>
      </c>
      <c r="AJ412" s="68">
        <f t="shared" si="206"/>
        <v>-0.36320945152352369</v>
      </c>
      <c r="AK412" s="68">
        <f t="shared" si="207"/>
        <v>5.3176321586055404E-2</v>
      </c>
      <c r="AL412" s="68">
        <f t="shared" si="208"/>
        <v>3.0882375099711603</v>
      </c>
      <c r="AM412" s="68">
        <f t="shared" si="209"/>
        <v>37.47577796598825</v>
      </c>
      <c r="AN412" s="68">
        <f t="shared" si="211"/>
        <v>8.1994952827983365</v>
      </c>
      <c r="AO412" s="68">
        <f t="shared" si="211"/>
        <v>8.2000640015832484</v>
      </c>
      <c r="AP412" s="68">
        <f t="shared" si="211"/>
        <v>8.1983786494296993</v>
      </c>
      <c r="AQ412" s="68">
        <f t="shared" si="211"/>
        <v>8.2033503503845537</v>
      </c>
      <c r="AR412" s="68">
        <f t="shared" si="211"/>
        <v>8.1884802065095919</v>
      </c>
      <c r="AS412" s="68">
        <f t="shared" si="211"/>
        <v>8.2312837001657719</v>
      </c>
      <c r="AT412" s="68">
        <f t="shared" si="211"/>
        <v>8.0886606365697507</v>
      </c>
      <c r="AU412" s="68">
        <f t="shared" si="210"/>
        <v>7.2614942778103337</v>
      </c>
    </row>
    <row r="413" spans="1:47" s="68" customFormat="1" ht="12.95" customHeight="1" x14ac:dyDescent="0.2">
      <c r="A413" s="11" t="s">
        <v>1494</v>
      </c>
      <c r="B413" s="99" t="s">
        <v>201</v>
      </c>
      <c r="C413" s="30">
        <v>53848.855009999999</v>
      </c>
      <c r="D413" s="30" t="s">
        <v>255</v>
      </c>
      <c r="E413" s="68">
        <f t="shared" si="193"/>
        <v>64086.638771605867</v>
      </c>
      <c r="F413" s="10">
        <f t="shared" si="191"/>
        <v>64087</v>
      </c>
      <c r="G413" s="69">
        <f t="shared" si="194"/>
        <v>-0.11714159999974072</v>
      </c>
      <c r="K413" s="68">
        <f t="shared" si="189"/>
        <v>-0.11714159999974072</v>
      </c>
      <c r="O413" s="68">
        <f t="shared" ca="1" si="188"/>
        <v>-0.11734888574941019</v>
      </c>
      <c r="Q413" s="82">
        <f t="shared" si="195"/>
        <v>38830.355009999999</v>
      </c>
      <c r="R413" s="68">
        <f t="shared" si="196"/>
        <v>1.3722154450499255E-2</v>
      </c>
      <c r="S413" s="74">
        <v>1</v>
      </c>
      <c r="Z413" s="68">
        <f t="shared" si="197"/>
        <v>64087</v>
      </c>
      <c r="AA413" s="68">
        <f t="shared" si="198"/>
        <v>-0.11626817018892421</v>
      </c>
      <c r="AB413" s="68">
        <f t="shared" si="199"/>
        <v>-9.1589884539125449E-2</v>
      </c>
      <c r="AC413" s="68">
        <f t="shared" si="200"/>
        <v>-0.11714159999974072</v>
      </c>
      <c r="AD413" s="68">
        <f t="shared" si="201"/>
        <v>-8.7342981081650617E-4</v>
      </c>
      <c r="AE413" s="68">
        <f t="shared" si="202"/>
        <v>7.628796344229577E-7</v>
      </c>
      <c r="AF413" s="68">
        <f t="shared" si="203"/>
        <v>-0.11714159999974072</v>
      </c>
      <c r="AG413" s="74"/>
      <c r="AH413" s="68">
        <f t="shared" si="204"/>
        <v>-2.5551715460615264E-2</v>
      </c>
      <c r="AI413" s="68">
        <f t="shared" si="205"/>
        <v>4.297419393799129E-3</v>
      </c>
      <c r="AJ413" s="68">
        <f t="shared" si="206"/>
        <v>-0.36320864398425623</v>
      </c>
      <c r="AK413" s="68">
        <f t="shared" si="207"/>
        <v>5.3175458580482539E-2</v>
      </c>
      <c r="AL413" s="68">
        <f t="shared" si="208"/>
        <v>3.0882383767014567</v>
      </c>
      <c r="AM413" s="68">
        <f t="shared" si="209"/>
        <v>37.476387041965218</v>
      </c>
      <c r="AN413" s="68">
        <f t="shared" si="211"/>
        <v>8.1995105746579533</v>
      </c>
      <c r="AO413" s="68">
        <f t="shared" si="211"/>
        <v>8.2000793541446253</v>
      </c>
      <c r="AP413" s="68">
        <f t="shared" si="211"/>
        <v>8.1983938938020433</v>
      </c>
      <c r="AQ413" s="68">
        <f t="shared" si="211"/>
        <v>8.2033657035018415</v>
      </c>
      <c r="AR413" s="68">
        <f t="shared" si="211"/>
        <v>8.1884958825675103</v>
      </c>
      <c r="AS413" s="68">
        <f t="shared" si="211"/>
        <v>8.2312967901910845</v>
      </c>
      <c r="AT413" s="68">
        <f t="shared" si="211"/>
        <v>8.0886925275153487</v>
      </c>
      <c r="AU413" s="68">
        <f t="shared" si="210"/>
        <v>7.2615147626098739</v>
      </c>
    </row>
    <row r="414" spans="1:47" s="68" customFormat="1" ht="12.95" customHeight="1" x14ac:dyDescent="0.2">
      <c r="A414" s="11" t="s">
        <v>1505</v>
      </c>
      <c r="B414" s="99" t="s">
        <v>201</v>
      </c>
      <c r="C414" s="30">
        <v>53848.855100000001</v>
      </c>
      <c r="D414" s="30" t="s">
        <v>255</v>
      </c>
      <c r="E414" s="68">
        <f t="shared" si="193"/>
        <v>64086.639049137986</v>
      </c>
      <c r="F414" s="10">
        <f t="shared" si="191"/>
        <v>64087</v>
      </c>
      <c r="G414" s="69">
        <f t="shared" si="194"/>
        <v>-0.11705159999837633</v>
      </c>
      <c r="K414" s="68">
        <f t="shared" si="189"/>
        <v>-0.11705159999837633</v>
      </c>
      <c r="O414" s="68">
        <f t="shared" ca="1" si="188"/>
        <v>-0.11734888574941019</v>
      </c>
      <c r="Q414" s="82">
        <f t="shared" si="195"/>
        <v>38830.355100000001</v>
      </c>
      <c r="R414" s="68">
        <f t="shared" si="196"/>
        <v>1.3701077062179894E-2</v>
      </c>
      <c r="S414" s="74">
        <v>1</v>
      </c>
      <c r="Z414" s="68">
        <f t="shared" si="197"/>
        <v>64087</v>
      </c>
      <c r="AA414" s="68">
        <f t="shared" si="198"/>
        <v>-0.11626817018892421</v>
      </c>
      <c r="AB414" s="68">
        <f t="shared" si="199"/>
        <v>-9.1499884537761061E-2</v>
      </c>
      <c r="AC414" s="68">
        <f t="shared" si="200"/>
        <v>-0.11705159999837633</v>
      </c>
      <c r="AD414" s="68">
        <f t="shared" si="201"/>
        <v>-7.834298094521186E-4</v>
      </c>
      <c r="AE414" s="68">
        <f t="shared" si="202"/>
        <v>6.1376226633818285E-7</v>
      </c>
      <c r="AF414" s="68">
        <f t="shared" si="203"/>
        <v>-0.11705159999837633</v>
      </c>
      <c r="AG414" s="74"/>
      <c r="AH414" s="68">
        <f t="shared" si="204"/>
        <v>-2.5551715460615264E-2</v>
      </c>
      <c r="AI414" s="68">
        <f t="shared" si="205"/>
        <v>4.297419393799129E-3</v>
      </c>
      <c r="AJ414" s="68">
        <f t="shared" si="206"/>
        <v>-0.36320864398425623</v>
      </c>
      <c r="AK414" s="68">
        <f t="shared" si="207"/>
        <v>5.3175458580482539E-2</v>
      </c>
      <c r="AL414" s="68">
        <f t="shared" si="208"/>
        <v>3.0882383767014567</v>
      </c>
      <c r="AM414" s="68">
        <f t="shared" si="209"/>
        <v>37.476387041965218</v>
      </c>
      <c r="AN414" s="68">
        <f t="shared" si="211"/>
        <v>8.1995105746579533</v>
      </c>
      <c r="AO414" s="68">
        <f t="shared" si="211"/>
        <v>8.2000793541446253</v>
      </c>
      <c r="AP414" s="68">
        <f t="shared" si="211"/>
        <v>8.1983938938020433</v>
      </c>
      <c r="AQ414" s="68">
        <f t="shared" si="211"/>
        <v>8.2033657035018415</v>
      </c>
      <c r="AR414" s="68">
        <f t="shared" si="211"/>
        <v>8.1884958825675103</v>
      </c>
      <c r="AS414" s="68">
        <f t="shared" si="211"/>
        <v>8.2312967901910845</v>
      </c>
      <c r="AT414" s="68">
        <f t="shared" si="211"/>
        <v>8.0886925275153487</v>
      </c>
      <c r="AU414" s="68">
        <f t="shared" si="210"/>
        <v>7.2615147626098739</v>
      </c>
    </row>
    <row r="415" spans="1:47" s="68" customFormat="1" ht="12.95" customHeight="1" x14ac:dyDescent="0.2">
      <c r="A415" s="11" t="s">
        <v>1509</v>
      </c>
      <c r="B415" s="99" t="s">
        <v>201</v>
      </c>
      <c r="C415" s="30">
        <v>53848.855259999997</v>
      </c>
      <c r="D415" s="30" t="s">
        <v>255</v>
      </c>
      <c r="E415" s="68">
        <f t="shared" si="193"/>
        <v>64086.639542528392</v>
      </c>
      <c r="F415" s="10">
        <f t="shared" si="191"/>
        <v>64087</v>
      </c>
      <c r="G415" s="69">
        <f t="shared" si="194"/>
        <v>-0.11689160000241827</v>
      </c>
      <c r="K415" s="68">
        <f t="shared" si="189"/>
        <v>-0.11689160000241827</v>
      </c>
      <c r="O415" s="68">
        <f t="shared" ca="1" si="188"/>
        <v>-0.11734888574941019</v>
      </c>
      <c r="Q415" s="82">
        <f t="shared" si="195"/>
        <v>38830.355259999997</v>
      </c>
      <c r="R415" s="68">
        <f t="shared" si="196"/>
        <v>1.3663646151125352E-2</v>
      </c>
      <c r="S415" s="74">
        <v>1</v>
      </c>
      <c r="Z415" s="68">
        <f t="shared" si="197"/>
        <v>64087</v>
      </c>
      <c r="AA415" s="68">
        <f t="shared" si="198"/>
        <v>-0.11626817018892421</v>
      </c>
      <c r="AB415" s="68">
        <f t="shared" si="199"/>
        <v>-9.1339884541803001E-2</v>
      </c>
      <c r="AC415" s="68">
        <f t="shared" si="200"/>
        <v>-0.11689160000241827</v>
      </c>
      <c r="AD415" s="68">
        <f t="shared" si="201"/>
        <v>-6.2342981349405857E-4</v>
      </c>
      <c r="AE415" s="68">
        <f t="shared" si="202"/>
        <v>3.8866473235323667E-7</v>
      </c>
      <c r="AF415" s="68">
        <f t="shared" si="203"/>
        <v>-0.11689160000241827</v>
      </c>
      <c r="AG415" s="74"/>
      <c r="AH415" s="68">
        <f t="shared" si="204"/>
        <v>-2.5551715460615264E-2</v>
      </c>
      <c r="AI415" s="68">
        <f t="shared" si="205"/>
        <v>4.297419393799129E-3</v>
      </c>
      <c r="AJ415" s="68">
        <f t="shared" si="206"/>
        <v>-0.36320864398425623</v>
      </c>
      <c r="AK415" s="68">
        <f t="shared" si="207"/>
        <v>5.3175458580482539E-2</v>
      </c>
      <c r="AL415" s="68">
        <f t="shared" si="208"/>
        <v>3.0882383767014567</v>
      </c>
      <c r="AM415" s="68">
        <f t="shared" si="209"/>
        <v>37.476387041965218</v>
      </c>
      <c r="AN415" s="68">
        <f t="shared" si="211"/>
        <v>8.1995105746579533</v>
      </c>
      <c r="AO415" s="68">
        <f t="shared" si="211"/>
        <v>8.2000793541446253</v>
      </c>
      <c r="AP415" s="68">
        <f t="shared" si="211"/>
        <v>8.1983938938020433</v>
      </c>
      <c r="AQ415" s="68">
        <f t="shared" si="211"/>
        <v>8.2033657035018415</v>
      </c>
      <c r="AR415" s="68">
        <f t="shared" si="211"/>
        <v>8.1884958825675103</v>
      </c>
      <c r="AS415" s="68">
        <f t="shared" si="211"/>
        <v>8.2312967901910845</v>
      </c>
      <c r="AT415" s="68">
        <f t="shared" si="211"/>
        <v>8.0886925275153487</v>
      </c>
      <c r="AU415" s="68">
        <f t="shared" si="210"/>
        <v>7.2615147626098739</v>
      </c>
    </row>
    <row r="416" spans="1:47" s="68" customFormat="1" ht="12.95" customHeight="1" x14ac:dyDescent="0.2">
      <c r="A416" s="11" t="s">
        <v>1509</v>
      </c>
      <c r="B416" s="99" t="s">
        <v>201</v>
      </c>
      <c r="C416" s="30">
        <v>53848.855380000001</v>
      </c>
      <c r="D416" s="30" t="s">
        <v>255</v>
      </c>
      <c r="E416" s="68">
        <f t="shared" si="193"/>
        <v>64086.63991257122</v>
      </c>
      <c r="F416" s="10">
        <f t="shared" si="191"/>
        <v>64087</v>
      </c>
      <c r="G416" s="69">
        <f t="shared" si="194"/>
        <v>-0.11677159999817377</v>
      </c>
      <c r="K416" s="68">
        <f t="shared" si="189"/>
        <v>-0.11677159999817377</v>
      </c>
      <c r="O416" s="68">
        <f t="shared" ca="1" si="188"/>
        <v>-0.11734888574941019</v>
      </c>
      <c r="Q416" s="82">
        <f t="shared" si="195"/>
        <v>38830.355380000001</v>
      </c>
      <c r="R416" s="68">
        <f t="shared" si="196"/>
        <v>1.3635606566133496E-2</v>
      </c>
      <c r="S416" s="74">
        <v>1</v>
      </c>
      <c r="Z416" s="68">
        <f t="shared" si="197"/>
        <v>64087</v>
      </c>
      <c r="AA416" s="68">
        <f t="shared" si="198"/>
        <v>-0.11626817018892421</v>
      </c>
      <c r="AB416" s="68">
        <f t="shared" si="199"/>
        <v>-9.1219884537558499E-2</v>
      </c>
      <c r="AC416" s="68">
        <f t="shared" si="200"/>
        <v>-0.11677159999817377</v>
      </c>
      <c r="AD416" s="68">
        <f t="shared" si="201"/>
        <v>-5.0342980924955594E-4</v>
      </c>
      <c r="AE416" s="68">
        <f t="shared" si="202"/>
        <v>2.5344157284104428E-7</v>
      </c>
      <c r="AF416" s="68">
        <f t="shared" si="203"/>
        <v>-0.11677159999817377</v>
      </c>
      <c r="AG416" s="74"/>
      <c r="AH416" s="68">
        <f t="shared" si="204"/>
        <v>-2.5551715460615264E-2</v>
      </c>
      <c r="AI416" s="68">
        <f t="shared" si="205"/>
        <v>4.297419393799129E-3</v>
      </c>
      <c r="AJ416" s="68">
        <f t="shared" si="206"/>
        <v>-0.36320864398425623</v>
      </c>
      <c r="AK416" s="68">
        <f t="shared" si="207"/>
        <v>5.3175458580482539E-2</v>
      </c>
      <c r="AL416" s="68">
        <f t="shared" si="208"/>
        <v>3.0882383767014567</v>
      </c>
      <c r="AM416" s="68">
        <f t="shared" si="209"/>
        <v>37.476387041965218</v>
      </c>
      <c r="AN416" s="68">
        <f t="shared" si="211"/>
        <v>8.1995105746579533</v>
      </c>
      <c r="AO416" s="68">
        <f t="shared" si="211"/>
        <v>8.2000793541446253</v>
      </c>
      <c r="AP416" s="68">
        <f t="shared" si="211"/>
        <v>8.1983938938020433</v>
      </c>
      <c r="AQ416" s="68">
        <f t="shared" si="211"/>
        <v>8.2033657035018415</v>
      </c>
      <c r="AR416" s="68">
        <f t="shared" si="211"/>
        <v>8.1884958825675103</v>
      </c>
      <c r="AS416" s="68">
        <f t="shared" si="211"/>
        <v>8.2312967901910845</v>
      </c>
      <c r="AT416" s="68">
        <f t="shared" si="211"/>
        <v>8.0886925275153487</v>
      </c>
      <c r="AU416" s="68">
        <f t="shared" si="210"/>
        <v>7.2615147626098739</v>
      </c>
    </row>
    <row r="417" spans="1:47" s="68" customFormat="1" ht="12.95" customHeight="1" x14ac:dyDescent="0.2">
      <c r="A417" s="11" t="s">
        <v>220</v>
      </c>
      <c r="B417" s="99" t="s">
        <v>201</v>
      </c>
      <c r="C417" s="30">
        <v>53848.855409999996</v>
      </c>
      <c r="D417" s="30" t="s">
        <v>255</v>
      </c>
      <c r="E417" s="68">
        <f t="shared" si="193"/>
        <v>64086.640005081907</v>
      </c>
      <c r="F417" s="10">
        <f t="shared" si="191"/>
        <v>64087</v>
      </c>
      <c r="G417" s="69">
        <f t="shared" si="194"/>
        <v>-0.11674160000256961</v>
      </c>
      <c r="K417" s="68">
        <f t="shared" si="189"/>
        <v>-0.11674160000256961</v>
      </c>
      <c r="O417" s="68">
        <f t="shared" ca="1" si="188"/>
        <v>-0.11734888574941019</v>
      </c>
      <c r="Q417" s="82">
        <f t="shared" si="195"/>
        <v>38830.355409999996</v>
      </c>
      <c r="R417" s="68">
        <f t="shared" si="196"/>
        <v>1.3628601171159962E-2</v>
      </c>
      <c r="S417" s="74">
        <v>1</v>
      </c>
      <c r="Z417" s="68">
        <f t="shared" si="197"/>
        <v>64087</v>
      </c>
      <c r="AA417" s="68">
        <f t="shared" si="198"/>
        <v>-0.11626817018892421</v>
      </c>
      <c r="AB417" s="68">
        <f t="shared" si="199"/>
        <v>-9.1189884541954341E-2</v>
      </c>
      <c r="AC417" s="68">
        <f t="shared" si="200"/>
        <v>-0.11674160000256961</v>
      </c>
      <c r="AD417" s="68">
        <f t="shared" si="201"/>
        <v>-4.7342981364539849E-4</v>
      </c>
      <c r="AE417" s="68">
        <f t="shared" si="202"/>
        <v>2.2413578844831674E-7</v>
      </c>
      <c r="AF417" s="68">
        <f t="shared" si="203"/>
        <v>-0.11674160000256961</v>
      </c>
      <c r="AG417" s="74"/>
      <c r="AH417" s="68">
        <f t="shared" si="204"/>
        <v>-2.5551715460615264E-2</v>
      </c>
      <c r="AI417" s="68">
        <f t="shared" si="205"/>
        <v>4.297419393799129E-3</v>
      </c>
      <c r="AJ417" s="68">
        <f t="shared" si="206"/>
        <v>-0.36320864398425623</v>
      </c>
      <c r="AK417" s="68">
        <f t="shared" si="207"/>
        <v>5.3175458580482539E-2</v>
      </c>
      <c r="AL417" s="68">
        <f t="shared" si="208"/>
        <v>3.0882383767014567</v>
      </c>
      <c r="AM417" s="68">
        <f t="shared" si="209"/>
        <v>37.476387041965218</v>
      </c>
      <c r="AN417" s="68">
        <f t="shared" si="211"/>
        <v>8.1995105746579533</v>
      </c>
      <c r="AO417" s="68">
        <f t="shared" si="211"/>
        <v>8.2000793541446253</v>
      </c>
      <c r="AP417" s="68">
        <f t="shared" si="211"/>
        <v>8.1983938938020433</v>
      </c>
      <c r="AQ417" s="68">
        <f t="shared" si="211"/>
        <v>8.2033657035018415</v>
      </c>
      <c r="AR417" s="68">
        <f t="shared" si="211"/>
        <v>8.1884958825675103</v>
      </c>
      <c r="AS417" s="68">
        <f t="shared" si="211"/>
        <v>8.2312967901910845</v>
      </c>
      <c r="AT417" s="68">
        <f t="shared" si="211"/>
        <v>8.0886925275153487</v>
      </c>
      <c r="AU417" s="68">
        <f t="shared" si="210"/>
        <v>7.2615147626098739</v>
      </c>
    </row>
    <row r="418" spans="1:47" s="68" customFormat="1" ht="12.95" customHeight="1" x14ac:dyDescent="0.2">
      <c r="A418" s="11" t="s">
        <v>1505</v>
      </c>
      <c r="B418" s="99" t="s">
        <v>198</v>
      </c>
      <c r="C418" s="30">
        <v>53849.666270000002</v>
      </c>
      <c r="D418" s="30" t="s">
        <v>255</v>
      </c>
      <c r="E418" s="68">
        <f t="shared" si="193"/>
        <v>64089.140446049605</v>
      </c>
      <c r="F418" s="10">
        <f t="shared" si="191"/>
        <v>64089.5</v>
      </c>
      <c r="G418" s="69">
        <f t="shared" si="194"/>
        <v>-0.11659859999781474</v>
      </c>
      <c r="K418" s="68">
        <f t="shared" si="189"/>
        <v>-0.11659859999781474</v>
      </c>
      <c r="O418" s="68">
        <f t="shared" ca="1" si="188"/>
        <v>-0.11735648367765752</v>
      </c>
      <c r="Q418" s="82">
        <f t="shared" si="195"/>
        <v>38831.166270000002</v>
      </c>
      <c r="R418" s="68">
        <f t="shared" si="196"/>
        <v>1.3595233521450405E-2</v>
      </c>
      <c r="S418" s="74">
        <v>1</v>
      </c>
      <c r="Z418" s="68">
        <f t="shared" si="197"/>
        <v>64089.5</v>
      </c>
      <c r="AA418" s="68">
        <f t="shared" si="198"/>
        <v>-0.11627754114400882</v>
      </c>
      <c r="AB418" s="68">
        <f t="shared" si="199"/>
        <v>-9.1043847801826949E-2</v>
      </c>
      <c r="AC418" s="68">
        <f t="shared" si="200"/>
        <v>-0.11659859999781474</v>
      </c>
      <c r="AD418" s="68">
        <f t="shared" si="201"/>
        <v>-3.210588538059278E-4</v>
      </c>
      <c r="AE418" s="68">
        <f t="shared" si="202"/>
        <v>1.0307878760717613E-7</v>
      </c>
      <c r="AF418" s="68">
        <f t="shared" si="203"/>
        <v>-0.11659859999781474</v>
      </c>
      <c r="AG418" s="74"/>
      <c r="AH418" s="68">
        <f t="shared" si="204"/>
        <v>-2.5554752195987789E-2</v>
      </c>
      <c r="AI418" s="68">
        <f t="shared" si="205"/>
        <v>4.2971889739458202E-3</v>
      </c>
      <c r="AJ418" s="68">
        <f t="shared" si="206"/>
        <v>-0.36320460654144027</v>
      </c>
      <c r="AK418" s="68">
        <f t="shared" si="207"/>
        <v>5.3171143827327481E-2</v>
      </c>
      <c r="AL418" s="68">
        <f t="shared" si="208"/>
        <v>3.0882427100764422</v>
      </c>
      <c r="AM418" s="68">
        <f t="shared" si="209"/>
        <v>37.479432524297096</v>
      </c>
      <c r="AN418" s="68">
        <f t="shared" si="211"/>
        <v>8.1995870315375363</v>
      </c>
      <c r="AO418" s="68">
        <f t="shared" si="211"/>
        <v>8.2001561142979504</v>
      </c>
      <c r="AP418" s="68">
        <f t="shared" si="211"/>
        <v>8.1984701138281526</v>
      </c>
      <c r="AQ418" s="68">
        <f t="shared" si="211"/>
        <v>8.2034424647621655</v>
      </c>
      <c r="AR418" s="68">
        <f t="shared" si="211"/>
        <v>8.1885742654664639</v>
      </c>
      <c r="AS418" s="68">
        <f t="shared" si="211"/>
        <v>8.2313622267315001</v>
      </c>
      <c r="AT418" s="68">
        <f t="shared" si="211"/>
        <v>8.0888519770366525</v>
      </c>
      <c r="AU418" s="68">
        <f t="shared" si="210"/>
        <v>7.2616171866075749</v>
      </c>
    </row>
    <row r="419" spans="1:47" s="68" customFormat="1" ht="12.95" customHeight="1" x14ac:dyDescent="0.2">
      <c r="A419" s="11" t="s">
        <v>228</v>
      </c>
      <c r="B419" s="99" t="s">
        <v>198</v>
      </c>
      <c r="C419" s="30">
        <v>53849.666319999997</v>
      </c>
      <c r="D419" s="30" t="s">
        <v>255</v>
      </c>
      <c r="E419" s="68">
        <f t="shared" si="193"/>
        <v>64089.140600234095</v>
      </c>
      <c r="F419" s="10">
        <f t="shared" si="191"/>
        <v>64089.5</v>
      </c>
      <c r="G419" s="69">
        <f t="shared" si="194"/>
        <v>-0.11654860000271583</v>
      </c>
      <c r="K419" s="68">
        <f t="shared" si="189"/>
        <v>-0.11654860000271583</v>
      </c>
      <c r="O419" s="68">
        <f t="shared" ca="1" si="188"/>
        <v>-0.11735648367765752</v>
      </c>
      <c r="Q419" s="82">
        <f t="shared" si="195"/>
        <v>38831.166319999997</v>
      </c>
      <c r="R419" s="68">
        <f t="shared" si="196"/>
        <v>1.3583576162593052E-2</v>
      </c>
      <c r="S419" s="74">
        <v>1</v>
      </c>
      <c r="Z419" s="68">
        <f t="shared" si="197"/>
        <v>64089.5</v>
      </c>
      <c r="AA419" s="68">
        <f t="shared" si="198"/>
        <v>-0.11627754114400882</v>
      </c>
      <c r="AB419" s="68">
        <f t="shared" si="199"/>
        <v>-9.0993847806728034E-2</v>
      </c>
      <c r="AC419" s="68">
        <f t="shared" si="200"/>
        <v>-0.11654860000271583</v>
      </c>
      <c r="AD419" s="68">
        <f t="shared" si="201"/>
        <v>-2.7105885870701285E-4</v>
      </c>
      <c r="AE419" s="68">
        <f t="shared" si="202"/>
        <v>7.347290488354836E-8</v>
      </c>
      <c r="AF419" s="68">
        <f t="shared" si="203"/>
        <v>-0.11654860000271583</v>
      </c>
      <c r="AG419" s="74"/>
      <c r="AH419" s="68">
        <f t="shared" si="204"/>
        <v>-2.5554752195987789E-2</v>
      </c>
      <c r="AI419" s="68">
        <f t="shared" si="205"/>
        <v>4.2971889739458202E-3</v>
      </c>
      <c r="AJ419" s="68">
        <f t="shared" si="206"/>
        <v>-0.36320460654144027</v>
      </c>
      <c r="AK419" s="68">
        <f t="shared" si="207"/>
        <v>5.3171143827327481E-2</v>
      </c>
      <c r="AL419" s="68">
        <f t="shared" si="208"/>
        <v>3.0882427100764422</v>
      </c>
      <c r="AM419" s="68">
        <f t="shared" si="209"/>
        <v>37.479432524297096</v>
      </c>
      <c r="AN419" s="68">
        <f t="shared" si="211"/>
        <v>8.1995870315375363</v>
      </c>
      <c r="AO419" s="68">
        <f t="shared" si="211"/>
        <v>8.2001561142979504</v>
      </c>
      <c r="AP419" s="68">
        <f t="shared" si="211"/>
        <v>8.1984701138281526</v>
      </c>
      <c r="AQ419" s="68">
        <f t="shared" si="211"/>
        <v>8.2034424647621655</v>
      </c>
      <c r="AR419" s="68">
        <f t="shared" si="211"/>
        <v>8.1885742654664639</v>
      </c>
      <c r="AS419" s="68">
        <f t="shared" si="211"/>
        <v>8.2313622267315001</v>
      </c>
      <c r="AT419" s="68">
        <f t="shared" si="211"/>
        <v>8.0888519770366525</v>
      </c>
      <c r="AU419" s="68">
        <f t="shared" si="210"/>
        <v>7.2616171866075749</v>
      </c>
    </row>
    <row r="420" spans="1:47" s="68" customFormat="1" ht="12.95" customHeight="1" x14ac:dyDescent="0.2">
      <c r="A420" s="11" t="s">
        <v>1527</v>
      </c>
      <c r="B420" s="99" t="s">
        <v>198</v>
      </c>
      <c r="C420" s="30">
        <v>53849.667220000003</v>
      </c>
      <c r="D420" s="30" t="s">
        <v>255</v>
      </c>
      <c r="E420" s="68">
        <f t="shared" si="193"/>
        <v>64089.143375555221</v>
      </c>
      <c r="F420" s="10">
        <f t="shared" si="191"/>
        <v>64089.5</v>
      </c>
      <c r="G420" s="69">
        <f t="shared" si="194"/>
        <v>-0.11564859999634791</v>
      </c>
      <c r="K420" s="68">
        <f t="shared" si="189"/>
        <v>-0.11564859999634791</v>
      </c>
      <c r="O420" s="68">
        <f t="shared" ca="1" si="188"/>
        <v>-0.11735648367765752</v>
      </c>
      <c r="Q420" s="82">
        <f t="shared" si="195"/>
        <v>38831.167220000003</v>
      </c>
      <c r="R420" s="68">
        <f t="shared" si="196"/>
        <v>1.3374598681115282E-2</v>
      </c>
      <c r="S420" s="74">
        <v>1</v>
      </c>
      <c r="Z420" s="68">
        <f t="shared" si="197"/>
        <v>64089.5</v>
      </c>
      <c r="AA420" s="68">
        <f t="shared" si="198"/>
        <v>-0.11627754114400882</v>
      </c>
      <c r="AB420" s="68">
        <f t="shared" si="199"/>
        <v>-9.0093847800360116E-2</v>
      </c>
      <c r="AC420" s="68">
        <f t="shared" si="200"/>
        <v>-0.11564859999634791</v>
      </c>
      <c r="AD420" s="68">
        <f t="shared" si="201"/>
        <v>6.2894114766090525E-4</v>
      </c>
      <c r="AE420" s="68">
        <f t="shared" si="202"/>
        <v>3.9556696722101662E-7</v>
      </c>
      <c r="AF420" s="68">
        <f t="shared" si="203"/>
        <v>-0.11564859999634791</v>
      </c>
      <c r="AG420" s="74"/>
      <c r="AH420" s="68">
        <f t="shared" si="204"/>
        <v>-2.5554752195987789E-2</v>
      </c>
      <c r="AI420" s="68">
        <f t="shared" si="205"/>
        <v>4.2971889739458202E-3</v>
      </c>
      <c r="AJ420" s="68">
        <f t="shared" si="206"/>
        <v>-0.36320460654144027</v>
      </c>
      <c r="AK420" s="68">
        <f t="shared" si="207"/>
        <v>5.3171143827327481E-2</v>
      </c>
      <c r="AL420" s="68">
        <f t="shared" si="208"/>
        <v>3.0882427100764422</v>
      </c>
      <c r="AM420" s="68">
        <f t="shared" si="209"/>
        <v>37.479432524297096</v>
      </c>
      <c r="AN420" s="68">
        <f t="shared" si="211"/>
        <v>8.1995870315375363</v>
      </c>
      <c r="AO420" s="68">
        <f t="shared" si="211"/>
        <v>8.2001561142979504</v>
      </c>
      <c r="AP420" s="68">
        <f t="shared" si="211"/>
        <v>8.1984701138281526</v>
      </c>
      <c r="AQ420" s="68">
        <f t="shared" si="211"/>
        <v>8.2034424647621655</v>
      </c>
      <c r="AR420" s="68">
        <f t="shared" si="211"/>
        <v>8.1885742654664639</v>
      </c>
      <c r="AS420" s="68">
        <f t="shared" si="211"/>
        <v>8.2313622267315001</v>
      </c>
      <c r="AT420" s="68">
        <f t="shared" si="211"/>
        <v>8.0888519770366525</v>
      </c>
      <c r="AU420" s="68">
        <f t="shared" si="210"/>
        <v>7.2616171866075749</v>
      </c>
    </row>
    <row r="421" spans="1:47" s="68" customFormat="1" ht="12.95" customHeight="1" x14ac:dyDescent="0.2">
      <c r="A421" s="11" t="s">
        <v>1527</v>
      </c>
      <c r="B421" s="99" t="s">
        <v>201</v>
      </c>
      <c r="C421" s="30">
        <v>53849.827940000003</v>
      </c>
      <c r="D421" s="30" t="s">
        <v>255</v>
      </c>
      <c r="E421" s="68">
        <f t="shared" si="193"/>
        <v>64089.638986230711</v>
      </c>
      <c r="F421" s="10">
        <f t="shared" si="191"/>
        <v>64090</v>
      </c>
      <c r="G421" s="69">
        <f t="shared" si="194"/>
        <v>-0.11707199999364093</v>
      </c>
      <c r="K421" s="68">
        <f t="shared" si="189"/>
        <v>-0.11707199999364093</v>
      </c>
      <c r="O421" s="68">
        <f t="shared" ca="1" si="188"/>
        <v>-0.11735800326330698</v>
      </c>
      <c r="Q421" s="82">
        <f t="shared" si="195"/>
        <v>38831.327940000003</v>
      </c>
      <c r="R421" s="68">
        <f t="shared" si="196"/>
        <v>1.3705853182511062E-2</v>
      </c>
      <c r="S421" s="74">
        <v>1</v>
      </c>
      <c r="Z421" s="68">
        <f t="shared" si="197"/>
        <v>64090</v>
      </c>
      <c r="AA421" s="68">
        <f t="shared" si="198"/>
        <v>-0.11627941531364219</v>
      </c>
      <c r="AB421" s="68">
        <f t="shared" si="199"/>
        <v>-9.1516640487713935E-2</v>
      </c>
      <c r="AC421" s="68">
        <f t="shared" si="200"/>
        <v>-0.11707199999364093</v>
      </c>
      <c r="AD421" s="68">
        <f t="shared" si="201"/>
        <v>-7.9258467999873683E-4</v>
      </c>
      <c r="AE421" s="68">
        <f t="shared" si="202"/>
        <v>6.2819047496870006E-7</v>
      </c>
      <c r="AF421" s="68">
        <f t="shared" si="203"/>
        <v>-0.11707199999364093</v>
      </c>
      <c r="AG421" s="74"/>
      <c r="AH421" s="68">
        <f t="shared" si="204"/>
        <v>-2.5555359505926988E-2</v>
      </c>
      <c r="AI421" s="68">
        <f t="shared" si="205"/>
        <v>4.297142895158812E-3</v>
      </c>
      <c r="AJ421" s="68">
        <f t="shared" si="206"/>
        <v>-0.36320379910357503</v>
      </c>
      <c r="AK421" s="68">
        <f t="shared" si="207"/>
        <v>5.3170280931630828E-2</v>
      </c>
      <c r="AL421" s="68">
        <f t="shared" si="208"/>
        <v>3.0882435766961476</v>
      </c>
      <c r="AM421" s="68">
        <f t="shared" si="209"/>
        <v>37.480041641255802</v>
      </c>
      <c r="AN421" s="68">
        <f t="shared" ref="AN421:AT430" si="212">$AU421+$AB$7*SIN(AO421)</f>
        <v>8.1996023224298114</v>
      </c>
      <c r="AO421" s="68">
        <f t="shared" si="212"/>
        <v>8.2001714657979079</v>
      </c>
      <c r="AP421" s="68">
        <f t="shared" si="212"/>
        <v>8.1984853574663781</v>
      </c>
      <c r="AQ421" s="68">
        <f t="shared" si="212"/>
        <v>8.2034578161489176</v>
      </c>
      <c r="AR421" s="68">
        <f t="shared" si="212"/>
        <v>8.1885899425682602</v>
      </c>
      <c r="AS421" s="68">
        <f t="shared" si="212"/>
        <v>8.2313753113226387</v>
      </c>
      <c r="AT421" s="68">
        <f t="shared" si="212"/>
        <v>8.0888838658995414</v>
      </c>
      <c r="AU421" s="68">
        <f t="shared" si="210"/>
        <v>7.2616376714071151</v>
      </c>
    </row>
    <row r="422" spans="1:47" s="68" customFormat="1" ht="12.95" customHeight="1" x14ac:dyDescent="0.2">
      <c r="A422" s="11" t="s">
        <v>229</v>
      </c>
      <c r="B422" s="99" t="s">
        <v>201</v>
      </c>
      <c r="C422" s="30">
        <v>53849.82804</v>
      </c>
      <c r="D422" s="30" t="s">
        <v>255</v>
      </c>
      <c r="E422" s="68">
        <f t="shared" si="193"/>
        <v>64089.639294599714</v>
      </c>
      <c r="F422" s="10">
        <f t="shared" si="191"/>
        <v>64090</v>
      </c>
      <c r="G422" s="69">
        <f t="shared" si="194"/>
        <v>-0.11697199999616714</v>
      </c>
      <c r="K422" s="68">
        <f t="shared" si="189"/>
        <v>-0.11697199999616714</v>
      </c>
      <c r="O422" s="68">
        <f t="shared" ca="1" si="188"/>
        <v>-0.11735800326330698</v>
      </c>
      <c r="Q422" s="82">
        <f t="shared" si="195"/>
        <v>38831.32804</v>
      </c>
      <c r="R422" s="68">
        <f t="shared" si="196"/>
        <v>1.3682448783103325E-2</v>
      </c>
      <c r="S422" s="74">
        <v>1</v>
      </c>
      <c r="Z422" s="68">
        <f t="shared" si="197"/>
        <v>64090</v>
      </c>
      <c r="AA422" s="68">
        <f t="shared" si="198"/>
        <v>-0.11627941531364219</v>
      </c>
      <c r="AB422" s="68">
        <f t="shared" si="199"/>
        <v>-9.1416640490240147E-2</v>
      </c>
      <c r="AC422" s="68">
        <f t="shared" si="200"/>
        <v>-0.11697199999616714</v>
      </c>
      <c r="AD422" s="68">
        <f t="shared" si="201"/>
        <v>-6.9258468252494931E-4</v>
      </c>
      <c r="AE422" s="68">
        <f t="shared" si="202"/>
        <v>4.7967354246818485E-7</v>
      </c>
      <c r="AF422" s="68">
        <f t="shared" si="203"/>
        <v>-0.11697199999616714</v>
      </c>
      <c r="AG422" s="74"/>
      <c r="AH422" s="68">
        <f t="shared" si="204"/>
        <v>-2.5555359505926988E-2</v>
      </c>
      <c r="AI422" s="68">
        <f t="shared" si="205"/>
        <v>4.297142895158812E-3</v>
      </c>
      <c r="AJ422" s="68">
        <f t="shared" si="206"/>
        <v>-0.36320379910357503</v>
      </c>
      <c r="AK422" s="68">
        <f t="shared" si="207"/>
        <v>5.3170280931630828E-2</v>
      </c>
      <c r="AL422" s="68">
        <f t="shared" si="208"/>
        <v>3.0882435766961476</v>
      </c>
      <c r="AM422" s="68">
        <f t="shared" si="209"/>
        <v>37.480041641255802</v>
      </c>
      <c r="AN422" s="68">
        <f t="shared" si="212"/>
        <v>8.1996023224298114</v>
      </c>
      <c r="AO422" s="68">
        <f t="shared" si="212"/>
        <v>8.2001714657979079</v>
      </c>
      <c r="AP422" s="68">
        <f t="shared" si="212"/>
        <v>8.1984853574663781</v>
      </c>
      <c r="AQ422" s="68">
        <f t="shared" si="212"/>
        <v>8.2034578161489176</v>
      </c>
      <c r="AR422" s="68">
        <f t="shared" si="212"/>
        <v>8.1885899425682602</v>
      </c>
      <c r="AS422" s="68">
        <f t="shared" si="212"/>
        <v>8.2313753113226387</v>
      </c>
      <c r="AT422" s="68">
        <f t="shared" si="212"/>
        <v>8.0888838658995414</v>
      </c>
      <c r="AU422" s="68">
        <f t="shared" si="210"/>
        <v>7.2616376714071151</v>
      </c>
    </row>
    <row r="423" spans="1:47" s="68" customFormat="1" ht="12.95" customHeight="1" x14ac:dyDescent="0.2">
      <c r="A423" s="11" t="s">
        <v>1527</v>
      </c>
      <c r="B423" s="99" t="s">
        <v>201</v>
      </c>
      <c r="C423" s="30">
        <v>53849.828070000003</v>
      </c>
      <c r="D423" s="30" t="s">
        <v>255</v>
      </c>
      <c r="E423" s="68">
        <f t="shared" si="193"/>
        <v>64089.63938711043</v>
      </c>
      <c r="F423" s="10">
        <f t="shared" si="191"/>
        <v>64090</v>
      </c>
      <c r="G423" s="69">
        <f t="shared" si="194"/>
        <v>-0.11694199999328703</v>
      </c>
      <c r="K423" s="68">
        <f t="shared" si="189"/>
        <v>-0.11694199999328703</v>
      </c>
      <c r="O423" s="68">
        <f t="shared" ca="1" si="188"/>
        <v>-0.11735800326330698</v>
      </c>
      <c r="Q423" s="82">
        <f t="shared" si="195"/>
        <v>38831.328070000003</v>
      </c>
      <c r="R423" s="68">
        <f t="shared" si="196"/>
        <v>1.3675431362429944E-2</v>
      </c>
      <c r="S423" s="74">
        <v>1</v>
      </c>
      <c r="Z423" s="68">
        <f t="shared" si="197"/>
        <v>64090</v>
      </c>
      <c r="AA423" s="68">
        <f t="shared" si="198"/>
        <v>-0.11627941531364219</v>
      </c>
      <c r="AB423" s="68">
        <f t="shared" si="199"/>
        <v>-9.1386640487360032E-2</v>
      </c>
      <c r="AC423" s="68">
        <f t="shared" si="200"/>
        <v>-0.11694199999328703</v>
      </c>
      <c r="AD423" s="68">
        <f t="shared" si="201"/>
        <v>-6.6258467964483425E-4</v>
      </c>
      <c r="AE423" s="68">
        <f t="shared" si="202"/>
        <v>4.3901845770004762E-7</v>
      </c>
      <c r="AF423" s="68">
        <f t="shared" si="203"/>
        <v>-0.11694199999328703</v>
      </c>
      <c r="AG423" s="74"/>
      <c r="AH423" s="68">
        <f t="shared" si="204"/>
        <v>-2.5555359505926988E-2</v>
      </c>
      <c r="AI423" s="68">
        <f t="shared" si="205"/>
        <v>4.297142895158812E-3</v>
      </c>
      <c r="AJ423" s="68">
        <f t="shared" si="206"/>
        <v>-0.36320379910357503</v>
      </c>
      <c r="AK423" s="68">
        <f t="shared" si="207"/>
        <v>5.3170280931630828E-2</v>
      </c>
      <c r="AL423" s="68">
        <f t="shared" si="208"/>
        <v>3.0882435766961476</v>
      </c>
      <c r="AM423" s="68">
        <f t="shared" si="209"/>
        <v>37.480041641255802</v>
      </c>
      <c r="AN423" s="68">
        <f t="shared" si="212"/>
        <v>8.1996023224298114</v>
      </c>
      <c r="AO423" s="68">
        <f t="shared" si="212"/>
        <v>8.2001714657979079</v>
      </c>
      <c r="AP423" s="68">
        <f t="shared" si="212"/>
        <v>8.1984853574663781</v>
      </c>
      <c r="AQ423" s="68">
        <f t="shared" si="212"/>
        <v>8.2034578161489176</v>
      </c>
      <c r="AR423" s="68">
        <f t="shared" si="212"/>
        <v>8.1885899425682602</v>
      </c>
      <c r="AS423" s="68">
        <f t="shared" si="212"/>
        <v>8.2313753113226387</v>
      </c>
      <c r="AT423" s="68">
        <f t="shared" si="212"/>
        <v>8.0888838658995414</v>
      </c>
      <c r="AU423" s="68">
        <f t="shared" si="210"/>
        <v>7.2616376714071151</v>
      </c>
    </row>
    <row r="424" spans="1:47" s="68" customFormat="1" ht="12.95" customHeight="1" x14ac:dyDescent="0.2">
      <c r="A424" s="11" t="s">
        <v>1542</v>
      </c>
      <c r="B424" s="99" t="s">
        <v>201</v>
      </c>
      <c r="C424" s="30">
        <v>53849.828159999997</v>
      </c>
      <c r="D424" s="30" t="s">
        <v>255</v>
      </c>
      <c r="E424" s="68">
        <f t="shared" si="193"/>
        <v>64089.63966464252</v>
      </c>
      <c r="F424" s="10">
        <f t="shared" si="191"/>
        <v>64090</v>
      </c>
      <c r="G424" s="69">
        <f t="shared" si="194"/>
        <v>-0.1168519999991986</v>
      </c>
      <c r="K424" s="68">
        <f t="shared" si="189"/>
        <v>-0.1168519999991986</v>
      </c>
      <c r="O424" s="68">
        <f t="shared" ca="1" si="188"/>
        <v>-0.11735800326330698</v>
      </c>
      <c r="Q424" s="82">
        <f t="shared" si="195"/>
        <v>38831.328159999997</v>
      </c>
      <c r="R424" s="68">
        <f t="shared" si="196"/>
        <v>1.3654389903812708E-2</v>
      </c>
      <c r="S424" s="74">
        <v>1</v>
      </c>
      <c r="Z424" s="68">
        <f t="shared" si="197"/>
        <v>64090</v>
      </c>
      <c r="AA424" s="68">
        <f t="shared" si="198"/>
        <v>-0.11627941531364219</v>
      </c>
      <c r="AB424" s="68">
        <f t="shared" si="199"/>
        <v>-9.1296640493271602E-2</v>
      </c>
      <c r="AC424" s="68">
        <f t="shared" si="200"/>
        <v>-0.1168519999991986</v>
      </c>
      <c r="AD424" s="68">
        <f t="shared" si="201"/>
        <v>-5.7258468555640429E-4</v>
      </c>
      <c r="AE424" s="68">
        <f t="shared" si="202"/>
        <v>3.2785322213372639E-7</v>
      </c>
      <c r="AF424" s="68">
        <f t="shared" si="203"/>
        <v>-0.1168519999991986</v>
      </c>
      <c r="AG424" s="74"/>
      <c r="AH424" s="68">
        <f t="shared" si="204"/>
        <v>-2.5555359505926988E-2</v>
      </c>
      <c r="AI424" s="68">
        <f t="shared" si="205"/>
        <v>4.297142895158812E-3</v>
      </c>
      <c r="AJ424" s="68">
        <f t="shared" si="206"/>
        <v>-0.36320379910357503</v>
      </c>
      <c r="AK424" s="68">
        <f t="shared" si="207"/>
        <v>5.3170280931630828E-2</v>
      </c>
      <c r="AL424" s="68">
        <f t="shared" si="208"/>
        <v>3.0882435766961476</v>
      </c>
      <c r="AM424" s="68">
        <f t="shared" si="209"/>
        <v>37.480041641255802</v>
      </c>
      <c r="AN424" s="68">
        <f t="shared" si="212"/>
        <v>8.1996023224298114</v>
      </c>
      <c r="AO424" s="68">
        <f t="shared" si="212"/>
        <v>8.2001714657979079</v>
      </c>
      <c r="AP424" s="68">
        <f t="shared" si="212"/>
        <v>8.1984853574663781</v>
      </c>
      <c r="AQ424" s="68">
        <f t="shared" si="212"/>
        <v>8.2034578161489176</v>
      </c>
      <c r="AR424" s="68">
        <f t="shared" si="212"/>
        <v>8.1885899425682602</v>
      </c>
      <c r="AS424" s="68">
        <f t="shared" si="212"/>
        <v>8.2313753113226387</v>
      </c>
      <c r="AT424" s="68">
        <f t="shared" si="212"/>
        <v>8.0888838658995414</v>
      </c>
      <c r="AU424" s="68">
        <f t="shared" si="210"/>
        <v>7.2616376714071151</v>
      </c>
    </row>
    <row r="425" spans="1:47" s="68" customFormat="1" ht="12.95" customHeight="1" x14ac:dyDescent="0.2">
      <c r="A425" s="11" t="s">
        <v>229</v>
      </c>
      <c r="B425" s="99" t="s">
        <v>201</v>
      </c>
      <c r="C425" s="30">
        <v>53849.828249999999</v>
      </c>
      <c r="D425" s="30" t="s">
        <v>255</v>
      </c>
      <c r="E425" s="68">
        <f t="shared" si="193"/>
        <v>64089.639942174632</v>
      </c>
      <c r="F425" s="10">
        <f t="shared" si="191"/>
        <v>64090</v>
      </c>
      <c r="G425" s="69">
        <f t="shared" si="194"/>
        <v>-0.11676199999783421</v>
      </c>
      <c r="K425" s="68">
        <f t="shared" si="189"/>
        <v>-0.11676199999783421</v>
      </c>
      <c r="O425" s="68">
        <f t="shared" ca="1" si="188"/>
        <v>-0.11735800326330698</v>
      </c>
      <c r="Q425" s="82">
        <f t="shared" si="195"/>
        <v>38831.328249999999</v>
      </c>
      <c r="R425" s="68">
        <f t="shared" si="196"/>
        <v>1.3633364643494236E-2</v>
      </c>
      <c r="S425" s="74">
        <v>1</v>
      </c>
      <c r="Z425" s="68">
        <f t="shared" si="197"/>
        <v>64090</v>
      </c>
      <c r="AA425" s="68">
        <f t="shared" si="198"/>
        <v>-0.11627941531364219</v>
      </c>
      <c r="AB425" s="68">
        <f t="shared" si="199"/>
        <v>-9.1206640491907215E-2</v>
      </c>
      <c r="AC425" s="68">
        <f t="shared" si="200"/>
        <v>-0.11676199999783421</v>
      </c>
      <c r="AD425" s="68">
        <f t="shared" si="201"/>
        <v>-4.8258468419201672E-4</v>
      </c>
      <c r="AE425" s="68">
        <f t="shared" si="202"/>
        <v>2.3288797741670851E-7</v>
      </c>
      <c r="AF425" s="68">
        <f t="shared" si="203"/>
        <v>-0.11676199999783421</v>
      </c>
      <c r="AG425" s="74"/>
      <c r="AH425" s="68">
        <f t="shared" si="204"/>
        <v>-2.5555359505926988E-2</v>
      </c>
      <c r="AI425" s="68">
        <f t="shared" si="205"/>
        <v>4.297142895158812E-3</v>
      </c>
      <c r="AJ425" s="68">
        <f t="shared" si="206"/>
        <v>-0.36320379910357503</v>
      </c>
      <c r="AK425" s="68">
        <f t="shared" si="207"/>
        <v>5.3170280931630828E-2</v>
      </c>
      <c r="AL425" s="68">
        <f t="shared" si="208"/>
        <v>3.0882435766961476</v>
      </c>
      <c r="AM425" s="68">
        <f t="shared" si="209"/>
        <v>37.480041641255802</v>
      </c>
      <c r="AN425" s="68">
        <f t="shared" si="212"/>
        <v>8.1996023224298114</v>
      </c>
      <c r="AO425" s="68">
        <f t="shared" si="212"/>
        <v>8.2001714657979079</v>
      </c>
      <c r="AP425" s="68">
        <f t="shared" si="212"/>
        <v>8.1984853574663781</v>
      </c>
      <c r="AQ425" s="68">
        <f t="shared" si="212"/>
        <v>8.2034578161489176</v>
      </c>
      <c r="AR425" s="68">
        <f t="shared" si="212"/>
        <v>8.1885899425682602</v>
      </c>
      <c r="AS425" s="68">
        <f t="shared" si="212"/>
        <v>8.2313753113226387</v>
      </c>
      <c r="AT425" s="68">
        <f t="shared" si="212"/>
        <v>8.0888838658995414</v>
      </c>
      <c r="AU425" s="68">
        <f t="shared" si="210"/>
        <v>7.2616376714071151</v>
      </c>
    </row>
    <row r="426" spans="1:47" s="68" customFormat="1" ht="12.95" customHeight="1" x14ac:dyDescent="0.2">
      <c r="A426" s="49" t="s">
        <v>206</v>
      </c>
      <c r="B426" s="100" t="s">
        <v>201</v>
      </c>
      <c r="C426" s="84">
        <v>53862.474499999997</v>
      </c>
      <c r="D426" s="84">
        <v>2.0000000000000001E-4</v>
      </c>
      <c r="E426" s="68">
        <f t="shared" si="193"/>
        <v>64128.637058307635</v>
      </c>
      <c r="F426" s="10">
        <f t="shared" si="191"/>
        <v>64129</v>
      </c>
      <c r="G426" s="69">
        <f t="shared" si="194"/>
        <v>-0.11769720000302186</v>
      </c>
      <c r="K426" s="68">
        <f t="shared" si="189"/>
        <v>-0.11769720000302186</v>
      </c>
      <c r="O426" s="68">
        <f t="shared" ca="1" si="188"/>
        <v>-0.1174765309439654</v>
      </c>
      <c r="Q426" s="82">
        <f t="shared" si="195"/>
        <v>38843.974499999997</v>
      </c>
      <c r="R426" s="68">
        <f t="shared" si="196"/>
        <v>1.3852630888551329E-2</v>
      </c>
      <c r="S426" s="74">
        <v>1</v>
      </c>
      <c r="Z426" s="68">
        <f t="shared" si="197"/>
        <v>64129</v>
      </c>
      <c r="AA426" s="68">
        <f t="shared" si="198"/>
        <v>-0.11642557861928804</v>
      </c>
      <c r="AB426" s="68">
        <f t="shared" si="199"/>
        <v>-9.2094508424653526E-2</v>
      </c>
      <c r="AC426" s="68">
        <f t="shared" si="200"/>
        <v>-0.11769720000302186</v>
      </c>
      <c r="AD426" s="68">
        <f t="shared" si="201"/>
        <v>-1.2716213837338231E-3</v>
      </c>
      <c r="AE426" s="68">
        <f t="shared" si="202"/>
        <v>1.6170209435691229E-6</v>
      </c>
      <c r="AF426" s="68">
        <f t="shared" si="203"/>
        <v>-0.11769720000302186</v>
      </c>
      <c r="AG426" s="74"/>
      <c r="AH426" s="68">
        <f t="shared" si="204"/>
        <v>-2.5602691578368333E-2</v>
      </c>
      <c r="AI426" s="68">
        <f t="shared" si="205"/>
        <v>4.2935540644416514E-3</v>
      </c>
      <c r="AJ426" s="68">
        <f t="shared" si="206"/>
        <v>-0.36314087093468977</v>
      </c>
      <c r="AK426" s="68">
        <f t="shared" si="207"/>
        <v>5.310303139625272E-2</v>
      </c>
      <c r="AL426" s="68">
        <f t="shared" si="208"/>
        <v>3.0883111163377972</v>
      </c>
      <c r="AM426" s="68">
        <f t="shared" si="209"/>
        <v>37.527573847057965</v>
      </c>
      <c r="AN426" s="68">
        <f t="shared" si="212"/>
        <v>8.2007945160818352</v>
      </c>
      <c r="AO426" s="68">
        <f t="shared" si="212"/>
        <v>8.2013683377883364</v>
      </c>
      <c r="AP426" s="68">
        <f t="shared" si="212"/>
        <v>8.1996739858956502</v>
      </c>
      <c r="AQ426" s="68">
        <f t="shared" si="212"/>
        <v>8.2046543345539504</v>
      </c>
      <c r="AR426" s="68">
        <f t="shared" si="212"/>
        <v>8.1898132942182436</v>
      </c>
      <c r="AS426" s="68">
        <f t="shared" si="212"/>
        <v>8.2323931226542637</v>
      </c>
      <c r="AT426" s="68">
        <f t="shared" si="212"/>
        <v>8.0913701273042697</v>
      </c>
      <c r="AU426" s="68">
        <f t="shared" si="210"/>
        <v>7.2632354857712516</v>
      </c>
    </row>
    <row r="427" spans="1:47" s="68" customFormat="1" ht="12.95" customHeight="1" x14ac:dyDescent="0.2">
      <c r="A427" s="50" t="s">
        <v>212</v>
      </c>
      <c r="B427" s="100"/>
      <c r="C427" s="50">
        <v>53867.5026</v>
      </c>
      <c r="D427" s="50">
        <v>2.9999999999999997E-4</v>
      </c>
      <c r="E427" s="68">
        <f t="shared" si="193"/>
        <v>64144.142160581308</v>
      </c>
      <c r="F427" s="10">
        <f t="shared" si="191"/>
        <v>64144.5</v>
      </c>
      <c r="G427" s="69">
        <f t="shared" si="194"/>
        <v>-0.11604260000603972</v>
      </c>
      <c r="J427" s="68">
        <f>G427</f>
        <v>-0.11604260000603972</v>
      </c>
      <c r="O427" s="68">
        <f t="shared" ca="1" si="188"/>
        <v>-0.11752363809909885</v>
      </c>
      <c r="Q427" s="82">
        <f t="shared" si="195"/>
        <v>38849.0026</v>
      </c>
      <c r="R427" s="68">
        <f t="shared" si="196"/>
        <v>1.346588501616173E-2</v>
      </c>
      <c r="S427" s="74">
        <v>1</v>
      </c>
      <c r="Z427" s="68">
        <f t="shared" si="197"/>
        <v>64144.5</v>
      </c>
      <c r="AA427" s="68">
        <f t="shared" si="198"/>
        <v>-0.11648365716497724</v>
      </c>
      <c r="AB427" s="68">
        <f t="shared" si="199"/>
        <v>-9.0421117832712394E-2</v>
      </c>
      <c r="AC427" s="68">
        <f t="shared" si="200"/>
        <v>-0.11604260000603972</v>
      </c>
      <c r="AD427" s="68">
        <f t="shared" si="201"/>
        <v>4.4105715893752451E-4</v>
      </c>
      <c r="AE427" s="68">
        <f t="shared" si="202"/>
        <v>1.9453141745004074E-7</v>
      </c>
      <c r="AF427" s="68">
        <f t="shared" si="203"/>
        <v>-0.11604260000603972</v>
      </c>
      <c r="AG427" s="74"/>
      <c r="AH427" s="68">
        <f t="shared" si="204"/>
        <v>-2.5621482173327333E-2</v>
      </c>
      <c r="AI427" s="68">
        <f t="shared" si="205"/>
        <v>4.2921306422866179E-3</v>
      </c>
      <c r="AJ427" s="68">
        <f t="shared" si="206"/>
        <v>-0.36311588946895756</v>
      </c>
      <c r="AK427" s="68">
        <f t="shared" si="207"/>
        <v>5.3076334841578469E-2</v>
      </c>
      <c r="AL427" s="68">
        <f t="shared" si="208"/>
        <v>3.0883379279906689</v>
      </c>
      <c r="AM427" s="68">
        <f t="shared" si="209"/>
        <v>37.546476439939518</v>
      </c>
      <c r="AN427" s="68">
        <f t="shared" si="212"/>
        <v>8.2012680652205727</v>
      </c>
      <c r="AO427" s="68">
        <f t="shared" si="212"/>
        <v>8.2018437188424951</v>
      </c>
      <c r="AP427" s="68">
        <f t="shared" si="212"/>
        <v>8.200146184788041</v>
      </c>
      <c r="AQ427" s="68">
        <f t="shared" si="212"/>
        <v>8.205129385231011</v>
      </c>
      <c r="AR427" s="68">
        <f t="shared" si="212"/>
        <v>8.190299794086835</v>
      </c>
      <c r="AS427" s="68">
        <f t="shared" si="212"/>
        <v>8.2327961117865858</v>
      </c>
      <c r="AT427" s="68">
        <f t="shared" si="212"/>
        <v>8.092357669849175</v>
      </c>
      <c r="AU427" s="68">
        <f t="shared" si="210"/>
        <v>7.2638705145569977</v>
      </c>
    </row>
    <row r="428" spans="1:47" s="68" customFormat="1" ht="12.95" customHeight="1" x14ac:dyDescent="0.2">
      <c r="A428" s="11" t="s">
        <v>1548</v>
      </c>
      <c r="B428" s="99" t="s">
        <v>198</v>
      </c>
      <c r="C428" s="30">
        <v>54192.757599999997</v>
      </c>
      <c r="D428" s="30" t="s">
        <v>255</v>
      </c>
      <c r="E428" s="68">
        <f t="shared" si="193"/>
        <v>65147.127789351878</v>
      </c>
      <c r="F428" s="10">
        <f t="shared" si="191"/>
        <v>65147.5</v>
      </c>
      <c r="G428" s="69">
        <f t="shared" si="194"/>
        <v>-0.12070300000777934</v>
      </c>
      <c r="K428" s="68">
        <f>G428</f>
        <v>-0.12070300000777934</v>
      </c>
      <c r="O428" s="68">
        <f t="shared" ca="1" si="188"/>
        <v>-0.12057192691192919</v>
      </c>
      <c r="Q428" s="82">
        <f t="shared" si="195"/>
        <v>39174.257599999997</v>
      </c>
      <c r="R428" s="68">
        <f t="shared" si="196"/>
        <v>1.4569214210877979E-2</v>
      </c>
      <c r="S428" s="74">
        <v>1</v>
      </c>
      <c r="Z428" s="68">
        <f t="shared" si="197"/>
        <v>65147.5</v>
      </c>
      <c r="AA428" s="68">
        <f t="shared" si="198"/>
        <v>-0.12022796229894532</v>
      </c>
      <c r="AB428" s="68">
        <f t="shared" si="199"/>
        <v>-9.3890250850954302E-2</v>
      </c>
      <c r="AC428" s="68">
        <f t="shared" si="200"/>
        <v>-0.12070300000777934</v>
      </c>
      <c r="AD428" s="68">
        <f t="shared" si="201"/>
        <v>-4.7503770883401686E-4</v>
      </c>
      <c r="AE428" s="68">
        <f t="shared" si="202"/>
        <v>2.2566082481427217E-7</v>
      </c>
      <c r="AF428" s="68">
        <f t="shared" si="203"/>
        <v>-0.12070300000777934</v>
      </c>
      <c r="AG428" s="74"/>
      <c r="AH428" s="68">
        <f t="shared" si="204"/>
        <v>-2.6812749156825039E-2</v>
      </c>
      <c r="AI428" s="68">
        <f t="shared" si="205"/>
        <v>4.2033949116822011E-3</v>
      </c>
      <c r="AJ428" s="68">
        <f t="shared" si="206"/>
        <v>-0.36153240231386413</v>
      </c>
      <c r="AK428" s="68">
        <f t="shared" si="207"/>
        <v>5.1384625284937438E-2</v>
      </c>
      <c r="AL428" s="68">
        <f t="shared" si="208"/>
        <v>3.0900368537741083</v>
      </c>
      <c r="AM428" s="68">
        <f t="shared" si="209"/>
        <v>38.784326641036309</v>
      </c>
      <c r="AN428" s="68">
        <f t="shared" si="212"/>
        <v>8.2315958597503567</v>
      </c>
      <c r="AO428" s="68">
        <f t="shared" si="212"/>
        <v>8.2322437144120855</v>
      </c>
      <c r="AP428" s="68">
        <f t="shared" si="212"/>
        <v>8.2304804885385767</v>
      </c>
      <c r="AQ428" s="68">
        <f t="shared" si="212"/>
        <v>8.2352611639382882</v>
      </c>
      <c r="AR428" s="68">
        <f t="shared" si="212"/>
        <v>8.2221621707497601</v>
      </c>
      <c r="AS428" s="68">
        <f t="shared" si="212"/>
        <v>8.2570878363557974</v>
      </c>
      <c r="AT428" s="68">
        <f t="shared" si="212"/>
        <v>8.1555446141804548</v>
      </c>
      <c r="AU428" s="68">
        <f t="shared" si="210"/>
        <v>7.3049630224346602</v>
      </c>
    </row>
    <row r="429" spans="1:47" s="68" customFormat="1" ht="12.95" customHeight="1" x14ac:dyDescent="0.2">
      <c r="A429" s="14" t="s">
        <v>242</v>
      </c>
      <c r="B429" s="101" t="s">
        <v>201</v>
      </c>
      <c r="C429" s="15">
        <v>54199.404499999997</v>
      </c>
      <c r="D429" s="16">
        <v>2.9999999999999997E-4</v>
      </c>
      <c r="E429" s="68">
        <f t="shared" si="193"/>
        <v>65167.624769185779</v>
      </c>
      <c r="F429" s="10">
        <f t="shared" si="191"/>
        <v>65168</v>
      </c>
      <c r="G429" s="69">
        <f t="shared" si="194"/>
        <v>-0.12168240000755759</v>
      </c>
      <c r="J429" s="68">
        <f>G429</f>
        <v>-0.12168240000755759</v>
      </c>
      <c r="O429" s="68">
        <f t="shared" ca="1" si="188"/>
        <v>-0.12063422992355732</v>
      </c>
      <c r="Q429" s="82">
        <f t="shared" si="195"/>
        <v>39180.904499999997</v>
      </c>
      <c r="R429" s="68">
        <f t="shared" si="196"/>
        <v>1.4806606471599251E-2</v>
      </c>
      <c r="S429" s="74">
        <v>1</v>
      </c>
      <c r="Z429" s="68">
        <f t="shared" si="197"/>
        <v>65168</v>
      </c>
      <c r="AA429" s="68">
        <f t="shared" si="198"/>
        <v>-0.12030421628864126</v>
      </c>
      <c r="AB429" s="68">
        <f t="shared" si="199"/>
        <v>-9.484579793391322E-2</v>
      </c>
      <c r="AC429" s="68">
        <f t="shared" si="200"/>
        <v>-0.12168240000755759</v>
      </c>
      <c r="AD429" s="68">
        <f t="shared" si="201"/>
        <v>-1.3781837189163343E-3</v>
      </c>
      <c r="AE429" s="68">
        <f t="shared" si="202"/>
        <v>1.8993903630860576E-6</v>
      </c>
      <c r="AF429" s="68">
        <f t="shared" si="203"/>
        <v>-0.12168240000755759</v>
      </c>
      <c r="AG429" s="74"/>
      <c r="AH429" s="68">
        <f t="shared" si="204"/>
        <v>-2.6836602073644366E-2</v>
      </c>
      <c r="AI429" s="68">
        <f t="shared" si="205"/>
        <v>4.2016477600090862E-3</v>
      </c>
      <c r="AJ429" s="68">
        <f t="shared" si="206"/>
        <v>-0.36150069007864388</v>
      </c>
      <c r="AK429" s="68">
        <f t="shared" si="207"/>
        <v>5.1350755566120593E-2</v>
      </c>
      <c r="AL429" s="68">
        <f t="shared" si="208"/>
        <v>3.0900708664318417</v>
      </c>
      <c r="AM429" s="68">
        <f t="shared" si="209"/>
        <v>38.809941870549636</v>
      </c>
      <c r="AN429" s="68">
        <f t="shared" si="212"/>
        <v>8.2322095045402364</v>
      </c>
      <c r="AO429" s="68">
        <f t="shared" si="212"/>
        <v>8.2328575956204482</v>
      </c>
      <c r="AP429" s="68">
        <f t="shared" si="212"/>
        <v>8.2310964581257728</v>
      </c>
      <c r="AQ429" s="68">
        <f t="shared" si="212"/>
        <v>8.2358641732281779</v>
      </c>
      <c r="AR429" s="68">
        <f t="shared" si="212"/>
        <v>8.2228216212589782</v>
      </c>
      <c r="AS429" s="68">
        <f t="shared" si="212"/>
        <v>8.2575488605071143</v>
      </c>
      <c r="AT429" s="68">
        <f t="shared" si="212"/>
        <v>8.1568212192561038</v>
      </c>
      <c r="AU429" s="68">
        <f t="shared" si="210"/>
        <v>7.3058028992158093</v>
      </c>
    </row>
    <row r="430" spans="1:47" s="68" customFormat="1" ht="12.95" customHeight="1" x14ac:dyDescent="0.2">
      <c r="A430" s="50" t="s">
        <v>213</v>
      </c>
      <c r="B430" s="83" t="s">
        <v>198</v>
      </c>
      <c r="C430" s="50">
        <v>54205.404179999998</v>
      </c>
      <c r="D430" s="50">
        <v>2.9999999999999997E-4</v>
      </c>
      <c r="E430" s="68">
        <f t="shared" si="193"/>
        <v>65186.125923102627</v>
      </c>
      <c r="F430" s="10">
        <f t="shared" si="191"/>
        <v>65186.5</v>
      </c>
      <c r="G430" s="69">
        <f t="shared" si="194"/>
        <v>-0.1213082000031136</v>
      </c>
      <c r="K430" s="68">
        <f>G430</f>
        <v>-0.1213082000031136</v>
      </c>
      <c r="O430" s="68">
        <f t="shared" ca="1" si="188"/>
        <v>-0.12069045459258759</v>
      </c>
      <c r="Q430" s="82">
        <f t="shared" si="195"/>
        <v>39186.904179999998</v>
      </c>
      <c r="R430" s="68">
        <f t="shared" si="196"/>
        <v>1.4715679387995411E-2</v>
      </c>
      <c r="S430" s="74">
        <v>1</v>
      </c>
      <c r="Z430" s="68">
        <f t="shared" si="197"/>
        <v>65186.5</v>
      </c>
      <c r="AA430" s="68">
        <f t="shared" si="198"/>
        <v>-0.12037302182243831</v>
      </c>
      <c r="AB430" s="68">
        <f t="shared" si="199"/>
        <v>-9.44500887453531E-2</v>
      </c>
      <c r="AC430" s="68">
        <f t="shared" si="200"/>
        <v>-0.1213082000031136</v>
      </c>
      <c r="AD430" s="68">
        <f t="shared" si="201"/>
        <v>-9.3517818067528902E-4</v>
      </c>
      <c r="AE430" s="68">
        <f t="shared" si="202"/>
        <v>8.7455822961114353E-7</v>
      </c>
      <c r="AF430" s="68">
        <f t="shared" si="203"/>
        <v>-0.1213082000031136</v>
      </c>
      <c r="AG430" s="74"/>
      <c r="AH430" s="68">
        <f t="shared" si="204"/>
        <v>-2.6858111257760491E-2</v>
      </c>
      <c r="AI430" s="68">
        <f t="shared" si="205"/>
        <v>4.2000732550490083E-3</v>
      </c>
      <c r="AJ430" s="68">
        <f t="shared" si="206"/>
        <v>-0.36147209323514062</v>
      </c>
      <c r="AK430" s="68">
        <f t="shared" si="207"/>
        <v>5.1320213521016241E-2</v>
      </c>
      <c r="AL430" s="68">
        <f t="shared" si="208"/>
        <v>3.090101537321071</v>
      </c>
      <c r="AM430" s="68">
        <f t="shared" si="209"/>
        <v>38.833069395137677</v>
      </c>
      <c r="AN430" s="68">
        <f t="shared" si="212"/>
        <v>8.2327630770475366</v>
      </c>
      <c r="AO430" s="68">
        <f t="shared" si="212"/>
        <v>8.2334113282334496</v>
      </c>
      <c r="AP430" s="68">
        <f t="shared" si="212"/>
        <v>8.2316522129163676</v>
      </c>
      <c r="AQ430" s="68">
        <f t="shared" si="212"/>
        <v>8.2364078991871796</v>
      </c>
      <c r="AR430" s="68">
        <f t="shared" si="212"/>
        <v>8.2234170294190996</v>
      </c>
      <c r="AS430" s="68">
        <f t="shared" si="212"/>
        <v>8.2579637290027215</v>
      </c>
      <c r="AT430" s="68">
        <f t="shared" si="212"/>
        <v>8.157972762193598</v>
      </c>
      <c r="AU430" s="68">
        <f t="shared" si="210"/>
        <v>7.3065608367987966</v>
      </c>
    </row>
    <row r="431" spans="1:47" s="68" customFormat="1" ht="12.95" customHeight="1" x14ac:dyDescent="0.2">
      <c r="A431" s="87" t="s">
        <v>211</v>
      </c>
      <c r="B431" s="100" t="s">
        <v>201</v>
      </c>
      <c r="C431" s="84">
        <v>54211.402499999997</v>
      </c>
      <c r="D431" s="84">
        <v>2.0000000000000001E-4</v>
      </c>
      <c r="E431" s="68">
        <f t="shared" si="193"/>
        <v>65204.622883200907</v>
      </c>
      <c r="F431" s="10">
        <f t="shared" si="191"/>
        <v>65205</v>
      </c>
      <c r="G431" s="69">
        <f t="shared" si="194"/>
        <v>-0.1222940000006929</v>
      </c>
      <c r="K431" s="68">
        <f>G431</f>
        <v>-0.1222940000006929</v>
      </c>
      <c r="O431" s="68">
        <f t="shared" ca="1" si="188"/>
        <v>-0.12074667926161789</v>
      </c>
      <c r="Q431" s="82">
        <f t="shared" si="195"/>
        <v>39192.902499999997</v>
      </c>
      <c r="R431" s="68">
        <f t="shared" si="196"/>
        <v>1.4955822436169476E-2</v>
      </c>
      <c r="S431" s="74">
        <v>1</v>
      </c>
      <c r="Z431" s="68">
        <f t="shared" si="197"/>
        <v>65205</v>
      </c>
      <c r="AA431" s="68">
        <f t="shared" si="198"/>
        <v>-0.12044181879892193</v>
      </c>
      <c r="AB431" s="68">
        <f t="shared" si="199"/>
        <v>-9.5414395304183469E-2</v>
      </c>
      <c r="AC431" s="68">
        <f t="shared" si="200"/>
        <v>-0.1222940000006929</v>
      </c>
      <c r="AD431" s="68">
        <f t="shared" si="201"/>
        <v>-1.8521812017709693E-3</v>
      </c>
      <c r="AE431" s="68">
        <f t="shared" si="202"/>
        <v>3.4305752041937521E-6</v>
      </c>
      <c r="AF431" s="68">
        <f t="shared" si="203"/>
        <v>-0.1222940000006929</v>
      </c>
      <c r="AG431" s="74"/>
      <c r="AH431" s="68">
        <f t="shared" si="204"/>
        <v>-2.6879604696509431E-2</v>
      </c>
      <c r="AI431" s="68">
        <f t="shared" si="205"/>
        <v>4.1985008257799938E-3</v>
      </c>
      <c r="AJ431" s="68">
        <f t="shared" si="206"/>
        <v>-0.36144351675634134</v>
      </c>
      <c r="AK431" s="68">
        <f t="shared" si="207"/>
        <v>5.1289693540403476E-2</v>
      </c>
      <c r="AL431" s="68">
        <f t="shared" si="208"/>
        <v>3.0901321860042996</v>
      </c>
      <c r="AM431" s="68">
        <f t="shared" si="209"/>
        <v>38.856207707582691</v>
      </c>
      <c r="AN431" s="68">
        <f t="shared" ref="AN431:AT440" si="213">$AU431+$AB$7*SIN(AO431)</f>
        <v>8.2333164560360093</v>
      </c>
      <c r="AO431" s="68">
        <f t="shared" si="213"/>
        <v>8.2339648162169468</v>
      </c>
      <c r="AP431" s="68">
        <f t="shared" si="213"/>
        <v>8.2322078546174211</v>
      </c>
      <c r="AQ431" s="68">
        <f t="shared" si="213"/>
        <v>8.2369511946521996</v>
      </c>
      <c r="AR431" s="68">
        <f t="shared" si="213"/>
        <v>8.2240127172580255</v>
      </c>
      <c r="AS431" s="68">
        <f t="shared" si="213"/>
        <v>8.2583774824094629</v>
      </c>
      <c r="AT431" s="68">
        <f t="shared" si="213"/>
        <v>8.1591238160210366</v>
      </c>
      <c r="AU431" s="68">
        <f t="shared" si="210"/>
        <v>7.3073187743817849</v>
      </c>
    </row>
    <row r="432" spans="1:47" s="68" customFormat="1" ht="12.95" customHeight="1" x14ac:dyDescent="0.2">
      <c r="A432" s="11" t="s">
        <v>1548</v>
      </c>
      <c r="B432" s="99" t="s">
        <v>198</v>
      </c>
      <c r="C432" s="30">
        <v>54219.672299999998</v>
      </c>
      <c r="D432" s="30" t="s">
        <v>255</v>
      </c>
      <c r="E432" s="68">
        <f t="shared" si="193"/>
        <v>65230.12438372452</v>
      </c>
      <c r="F432" s="10">
        <f t="shared" si="191"/>
        <v>65230.5</v>
      </c>
      <c r="G432" s="69">
        <f t="shared" si="194"/>
        <v>-0.12180739999894286</v>
      </c>
      <c r="K432" s="68">
        <f>G432</f>
        <v>-0.12180739999894286</v>
      </c>
      <c r="O432" s="68">
        <f t="shared" ca="1" si="188"/>
        <v>-0.12082417812974069</v>
      </c>
      <c r="Q432" s="82">
        <f t="shared" si="195"/>
        <v>39201.172299999998</v>
      </c>
      <c r="R432" s="68">
        <f t="shared" si="196"/>
        <v>1.4837042694502464E-2</v>
      </c>
      <c r="S432" s="74">
        <v>1</v>
      </c>
      <c r="Z432" s="68">
        <f t="shared" si="197"/>
        <v>65230.5</v>
      </c>
      <c r="AA432" s="68">
        <f t="shared" si="198"/>
        <v>-0.12053663307493813</v>
      </c>
      <c r="AB432" s="68">
        <f t="shared" si="199"/>
        <v>-9.4898194982368941E-2</v>
      </c>
      <c r="AC432" s="68">
        <f t="shared" si="200"/>
        <v>-0.12180739999894286</v>
      </c>
      <c r="AD432" s="68">
        <f t="shared" si="201"/>
        <v>-1.2707669240047265E-3</v>
      </c>
      <c r="AE432" s="68">
        <f t="shared" si="202"/>
        <v>1.6148485751444343E-6</v>
      </c>
      <c r="AF432" s="68">
        <f t="shared" si="203"/>
        <v>-0.12180739999894286</v>
      </c>
      <c r="AG432" s="74"/>
      <c r="AH432" s="68">
        <f t="shared" si="204"/>
        <v>-2.6909205016573911E-2</v>
      </c>
      <c r="AI432" s="68">
        <f t="shared" si="205"/>
        <v>4.1963368172163173E-3</v>
      </c>
      <c r="AJ432" s="68">
        <f t="shared" si="206"/>
        <v>-0.36140416085291144</v>
      </c>
      <c r="AK432" s="68">
        <f t="shared" si="207"/>
        <v>5.1247661535349334E-2</v>
      </c>
      <c r="AL432" s="68">
        <f t="shared" si="208"/>
        <v>3.0901743951789316</v>
      </c>
      <c r="AM432" s="68">
        <f t="shared" si="209"/>
        <v>38.888118789538694</v>
      </c>
      <c r="AN432" s="68">
        <f t="shared" si="213"/>
        <v>8.2340789053402759</v>
      </c>
      <c r="AO432" s="68">
        <f t="shared" si="213"/>
        <v>8.2347273309164297</v>
      </c>
      <c r="AP432" s="68">
        <f t="shared" si="213"/>
        <v>8.2329735554434631</v>
      </c>
      <c r="AQ432" s="68">
        <f t="shared" si="213"/>
        <v>8.2376993547053488</v>
      </c>
      <c r="AR432" s="68">
        <f t="shared" si="213"/>
        <v>8.2248342597795894</v>
      </c>
      <c r="AS432" s="68">
        <f t="shared" si="213"/>
        <v>8.2589459672912486</v>
      </c>
      <c r="AT432" s="68">
        <f t="shared" si="213"/>
        <v>8.1607096015862552</v>
      </c>
      <c r="AU432" s="68">
        <f t="shared" si="210"/>
        <v>7.3083634991583351</v>
      </c>
    </row>
    <row r="433" spans="1:47" s="68" customFormat="1" ht="12.95" customHeight="1" x14ac:dyDescent="0.2">
      <c r="A433" s="50" t="s">
        <v>214</v>
      </c>
      <c r="B433" s="83" t="s">
        <v>198</v>
      </c>
      <c r="C433" s="50">
        <v>54224.374400000001</v>
      </c>
      <c r="D433" s="50">
        <v>1E-4</v>
      </c>
      <c r="E433" s="68">
        <f t="shared" si="193"/>
        <v>65244.624203020285</v>
      </c>
      <c r="F433" s="10">
        <f t="shared" si="191"/>
        <v>65245</v>
      </c>
      <c r="G433" s="69">
        <f t="shared" si="194"/>
        <v>-0.12186600000131875</v>
      </c>
      <c r="J433" s="68">
        <f>G433</f>
        <v>-0.12186600000131875</v>
      </c>
      <c r="O433" s="68">
        <f t="shared" ca="1" si="188"/>
        <v>-0.12086824611357522</v>
      </c>
      <c r="Q433" s="82">
        <f t="shared" si="195"/>
        <v>39205.874400000001</v>
      </c>
      <c r="R433" s="68">
        <f t="shared" si="196"/>
        <v>1.4851321956321422E-2</v>
      </c>
      <c r="S433" s="74">
        <v>1</v>
      </c>
      <c r="Z433" s="68">
        <f t="shared" si="197"/>
        <v>65245</v>
      </c>
      <c r="AA433" s="68">
        <f t="shared" si="198"/>
        <v>-0.1205905398620421</v>
      </c>
      <c r="AB433" s="68">
        <f t="shared" si="199"/>
        <v>-9.4939976733863063E-2</v>
      </c>
      <c r="AC433" s="68">
        <f t="shared" si="200"/>
        <v>-0.12186600000131875</v>
      </c>
      <c r="AD433" s="68">
        <f t="shared" si="201"/>
        <v>-1.2754601392766518E-3</v>
      </c>
      <c r="AE433" s="68">
        <f t="shared" si="202"/>
        <v>1.626798566883616E-6</v>
      </c>
      <c r="AF433" s="68">
        <f t="shared" si="203"/>
        <v>-0.12186600000131875</v>
      </c>
      <c r="AG433" s="74"/>
      <c r="AH433" s="68">
        <f t="shared" si="204"/>
        <v>-2.692602326745569E-2</v>
      </c>
      <c r="AI433" s="68">
        <f t="shared" si="205"/>
        <v>4.1951080529161189E-3</v>
      </c>
      <c r="AJ433" s="68">
        <f t="shared" si="206"/>
        <v>-0.36138179917775398</v>
      </c>
      <c r="AK433" s="68">
        <f t="shared" si="207"/>
        <v>5.1223779588675911E-2</v>
      </c>
      <c r="AL433" s="68">
        <f t="shared" si="208"/>
        <v>3.0901983777498145</v>
      </c>
      <c r="AM433" s="68">
        <f t="shared" si="209"/>
        <v>38.906273497194583</v>
      </c>
      <c r="AN433" s="68">
        <f t="shared" si="213"/>
        <v>8.234512291849299</v>
      </c>
      <c r="AO433" s="68">
        <f t="shared" si="213"/>
        <v>8.2351607102370927</v>
      </c>
      <c r="AP433" s="68">
        <f t="shared" si="213"/>
        <v>8.2334088598190913</v>
      </c>
      <c r="AQ433" s="68">
        <f t="shared" si="213"/>
        <v>8.2381244132544644</v>
      </c>
      <c r="AR433" s="68">
        <f t="shared" si="213"/>
        <v>8.2253016492325273</v>
      </c>
      <c r="AS433" s="68">
        <f t="shared" si="213"/>
        <v>8.2592682824845873</v>
      </c>
      <c r="AT433" s="68">
        <f t="shared" si="213"/>
        <v>8.1616109079336336</v>
      </c>
      <c r="AU433" s="68">
        <f t="shared" si="210"/>
        <v>7.3089575583450017</v>
      </c>
    </row>
    <row r="434" spans="1:47" s="68" customFormat="1" ht="12.95" customHeight="1" x14ac:dyDescent="0.2">
      <c r="A434" s="11" t="s">
        <v>1548</v>
      </c>
      <c r="B434" s="99" t="s">
        <v>201</v>
      </c>
      <c r="C434" s="30">
        <v>54235.722699999998</v>
      </c>
      <c r="D434" s="30" t="s">
        <v>255</v>
      </c>
      <c r="E434" s="68">
        <f t="shared" si="193"/>
        <v>65279.618843566859</v>
      </c>
      <c r="F434" s="10">
        <f t="shared" si="191"/>
        <v>65280</v>
      </c>
      <c r="G434" s="69">
        <f t="shared" si="194"/>
        <v>-0.12360400000761729</v>
      </c>
      <c r="K434" s="68">
        <f t="shared" ref="K434:K442" si="214">G434</f>
        <v>-0.12360400000761729</v>
      </c>
      <c r="O434" s="68">
        <f t="shared" ca="1" si="188"/>
        <v>-0.1209746171090379</v>
      </c>
      <c r="Q434" s="82">
        <f t="shared" si="195"/>
        <v>39217.222699999998</v>
      </c>
      <c r="R434" s="68">
        <f t="shared" si="196"/>
        <v>1.5277948817883054E-2</v>
      </c>
      <c r="S434" s="74">
        <v>1</v>
      </c>
      <c r="Z434" s="68">
        <f t="shared" si="197"/>
        <v>65280</v>
      </c>
      <c r="AA434" s="68">
        <f t="shared" si="198"/>
        <v>-0.12072063821756468</v>
      </c>
      <c r="AB434" s="68">
        <f t="shared" si="199"/>
        <v>-9.6637420630873466E-2</v>
      </c>
      <c r="AC434" s="68">
        <f t="shared" si="200"/>
        <v>-0.12360400000761729</v>
      </c>
      <c r="AD434" s="68">
        <f t="shared" si="201"/>
        <v>-2.8833617900526076E-3</v>
      </c>
      <c r="AE434" s="68">
        <f t="shared" si="202"/>
        <v>8.3137752123353778E-6</v>
      </c>
      <c r="AF434" s="68">
        <f t="shared" si="203"/>
        <v>-0.12360400000761729</v>
      </c>
      <c r="AG434" s="74"/>
      <c r="AH434" s="68">
        <f t="shared" si="204"/>
        <v>-2.6966579376743821E-2</v>
      </c>
      <c r="AI434" s="68">
        <f t="shared" si="205"/>
        <v>4.1921472830600548E-3</v>
      </c>
      <c r="AJ434" s="68">
        <f t="shared" si="206"/>
        <v>-0.36132787385915655</v>
      </c>
      <c r="AK434" s="68">
        <f t="shared" si="207"/>
        <v>5.1166188917778618E-2</v>
      </c>
      <c r="AL434" s="68">
        <f t="shared" si="208"/>
        <v>3.090256210951611</v>
      </c>
      <c r="AM434" s="68">
        <f t="shared" si="209"/>
        <v>38.950122750190168</v>
      </c>
      <c r="AN434" s="68">
        <f t="shared" si="213"/>
        <v>8.2355579116714281</v>
      </c>
      <c r="AO434" s="68">
        <f t="shared" si="213"/>
        <v>8.23620617817134</v>
      </c>
      <c r="AP434" s="68">
        <f t="shared" si="213"/>
        <v>8.2344593164659745</v>
      </c>
      <c r="AQ434" s="68">
        <f t="shared" si="213"/>
        <v>8.2391493221117731</v>
      </c>
      <c r="AR434" s="68">
        <f t="shared" si="213"/>
        <v>8.2264305425778179</v>
      </c>
      <c r="AS434" s="68">
        <f t="shared" si="213"/>
        <v>8.26004348138766</v>
      </c>
      <c r="AT434" s="68">
        <f t="shared" si="213"/>
        <v>8.1637852350043154</v>
      </c>
      <c r="AU434" s="68">
        <f t="shared" si="210"/>
        <v>7.3103914943128165</v>
      </c>
    </row>
    <row r="435" spans="1:47" s="68" customFormat="1" ht="12.95" customHeight="1" x14ac:dyDescent="0.2">
      <c r="A435" s="49" t="s">
        <v>236</v>
      </c>
      <c r="B435" s="83" t="s">
        <v>201</v>
      </c>
      <c r="C435" s="50">
        <v>54520.768600000003</v>
      </c>
      <c r="D435" s="50">
        <v>1E-4</v>
      </c>
      <c r="E435" s="68">
        <f t="shared" si="193"/>
        <v>66158.612068082948</v>
      </c>
      <c r="F435" s="10">
        <f t="shared" si="191"/>
        <v>66159</v>
      </c>
      <c r="G435" s="69">
        <f t="shared" si="194"/>
        <v>-0.12580119999620365</v>
      </c>
      <c r="K435" s="68">
        <f t="shared" si="214"/>
        <v>-0.12580119999620365</v>
      </c>
      <c r="O435" s="68">
        <f t="shared" ca="1" si="188"/>
        <v>-0.12364604868080048</v>
      </c>
      <c r="Q435" s="82">
        <f t="shared" si="195"/>
        <v>39502.268600000003</v>
      </c>
      <c r="R435" s="68">
        <f t="shared" si="196"/>
        <v>1.582594192048483E-2</v>
      </c>
      <c r="S435" s="74">
        <v>1</v>
      </c>
      <c r="Z435" s="68">
        <f t="shared" si="197"/>
        <v>66159</v>
      </c>
      <c r="AA435" s="68">
        <f t="shared" si="198"/>
        <v>-0.12397841240586555</v>
      </c>
      <c r="AB435" s="68">
        <f t="shared" si="199"/>
        <v>-9.7834072692940519E-2</v>
      </c>
      <c r="AC435" s="68">
        <f t="shared" si="200"/>
        <v>-0.12580119999620365</v>
      </c>
      <c r="AD435" s="68">
        <f t="shared" si="201"/>
        <v>-1.8227875903381041E-3</v>
      </c>
      <c r="AE435" s="68">
        <f t="shared" si="202"/>
        <v>3.3225545994905921E-6</v>
      </c>
      <c r="AF435" s="68">
        <f t="shared" si="203"/>
        <v>-0.12580119999620365</v>
      </c>
      <c r="AG435" s="74"/>
      <c r="AH435" s="68">
        <f t="shared" si="204"/>
        <v>-2.7967127303263135E-2</v>
      </c>
      <c r="AI435" s="68">
        <f t="shared" si="205"/>
        <v>4.1201201615337357E-3</v>
      </c>
      <c r="AJ435" s="68">
        <f t="shared" si="206"/>
        <v>-0.35999641188224368</v>
      </c>
      <c r="AK435" s="68">
        <f t="shared" si="207"/>
        <v>4.9744581152265807E-2</v>
      </c>
      <c r="AL435" s="68">
        <f t="shared" si="208"/>
        <v>3.0916837515252205</v>
      </c>
      <c r="AM435" s="68">
        <f t="shared" si="209"/>
        <v>40.06469287635435</v>
      </c>
      <c r="AN435" s="68">
        <f t="shared" si="213"/>
        <v>8.2616022833274059</v>
      </c>
      <c r="AO435" s="68">
        <f t="shared" si="213"/>
        <v>8.2621723268863541</v>
      </c>
      <c r="AP435" s="68">
        <f t="shared" si="213"/>
        <v>8.2607297134004085</v>
      </c>
      <c r="AQ435" s="68">
        <f t="shared" si="213"/>
        <v>8.2643712739236133</v>
      </c>
      <c r="AR435" s="68">
        <f t="shared" si="213"/>
        <v>8.2551189360090209</v>
      </c>
      <c r="AS435" s="68">
        <f t="shared" si="213"/>
        <v>8.2782541117257722</v>
      </c>
      <c r="AT435" s="68">
        <f t="shared" si="213"/>
        <v>8.2178125476271511</v>
      </c>
      <c r="AU435" s="68">
        <f t="shared" si="210"/>
        <v>7.346403771904507</v>
      </c>
    </row>
    <row r="436" spans="1:47" s="68" customFormat="1" ht="12.95" customHeight="1" x14ac:dyDescent="0.2">
      <c r="A436" s="49" t="s">
        <v>232</v>
      </c>
      <c r="B436" s="83" t="s">
        <v>201</v>
      </c>
      <c r="C436" s="50">
        <v>54556.7644</v>
      </c>
      <c r="D436" s="50">
        <v>1E-4</v>
      </c>
      <c r="E436" s="68">
        <f t="shared" si="193"/>
        <v>66269.611960770519</v>
      </c>
      <c r="F436" s="10">
        <f t="shared" si="191"/>
        <v>66270</v>
      </c>
      <c r="G436" s="69">
        <f t="shared" si="194"/>
        <v>-0.1258360000065295</v>
      </c>
      <c r="K436" s="68">
        <f t="shared" si="214"/>
        <v>-0.1258360000065295</v>
      </c>
      <c r="O436" s="68">
        <f t="shared" ca="1" si="188"/>
        <v>-0.1239833966949821</v>
      </c>
      <c r="Q436" s="82">
        <f t="shared" si="195"/>
        <v>39538.2644</v>
      </c>
      <c r="R436" s="68">
        <f t="shared" si="196"/>
        <v>1.5834698897643294E-2</v>
      </c>
      <c r="S436" s="74">
        <v>1</v>
      </c>
      <c r="Z436" s="68">
        <f t="shared" si="197"/>
        <v>66270</v>
      </c>
      <c r="AA436" s="68">
        <f t="shared" si="198"/>
        <v>-0.12438855860300352</v>
      </c>
      <c r="AB436" s="68">
        <f t="shared" si="199"/>
        <v>-9.7744922704344123E-2</v>
      </c>
      <c r="AC436" s="68">
        <f t="shared" si="200"/>
        <v>-0.1258360000065295</v>
      </c>
      <c r="AD436" s="68">
        <f t="shared" si="201"/>
        <v>-1.4474414035259842E-3</v>
      </c>
      <c r="AE436" s="68">
        <f t="shared" si="202"/>
        <v>2.0950866166412711E-6</v>
      </c>
      <c r="AF436" s="68">
        <f t="shared" si="203"/>
        <v>-0.1258360000065295</v>
      </c>
      <c r="AG436" s="74"/>
      <c r="AH436" s="68">
        <f t="shared" si="204"/>
        <v>-2.8091077302185376E-2</v>
      </c>
      <c r="AI436" s="68">
        <f t="shared" si="205"/>
        <v>4.1113306140797556E-3</v>
      </c>
      <c r="AJ436" s="68">
        <f t="shared" si="206"/>
        <v>-0.35983126672905202</v>
      </c>
      <c r="AK436" s="68">
        <f t="shared" si="207"/>
        <v>4.956830247076887E-2</v>
      </c>
      <c r="AL436" s="68">
        <f t="shared" si="208"/>
        <v>3.0918607587192595</v>
      </c>
      <c r="AM436" s="68">
        <f t="shared" si="209"/>
        <v>40.207351398632056</v>
      </c>
      <c r="AN436" s="68">
        <f t="shared" si="213"/>
        <v>8.2648631373734123</v>
      </c>
      <c r="AO436" s="68">
        <f t="shared" si="213"/>
        <v>8.2654112142144953</v>
      </c>
      <c r="AP436" s="68">
        <f t="shared" si="213"/>
        <v>8.2640346198260843</v>
      </c>
      <c r="AQ436" s="68">
        <f t="shared" si="213"/>
        <v>8.2674839811986782</v>
      </c>
      <c r="AR436" s="68">
        <f t="shared" si="213"/>
        <v>8.2587885682047553</v>
      </c>
      <c r="AS436" s="68">
        <f t="shared" si="213"/>
        <v>8.2803880526967362</v>
      </c>
      <c r="AT436" s="68">
        <f t="shared" si="213"/>
        <v>8.2245552195724034</v>
      </c>
      <c r="AU436" s="68">
        <f t="shared" si="210"/>
        <v>7.350951397402433</v>
      </c>
    </row>
    <row r="437" spans="1:47" s="68" customFormat="1" ht="12.95" customHeight="1" x14ac:dyDescent="0.2">
      <c r="A437" s="49" t="s">
        <v>232</v>
      </c>
      <c r="B437" s="83" t="s">
        <v>198</v>
      </c>
      <c r="C437" s="50">
        <v>54562.764999999999</v>
      </c>
      <c r="D437" s="50">
        <v>2.0000000000000001E-4</v>
      </c>
      <c r="E437" s="68">
        <f t="shared" si="193"/>
        <v>66288.115951682266</v>
      </c>
      <c r="F437" s="10">
        <f t="shared" si="191"/>
        <v>66288.5</v>
      </c>
      <c r="G437" s="69">
        <f t="shared" si="194"/>
        <v>-0.12454180000349879</v>
      </c>
      <c r="K437" s="68">
        <f t="shared" si="214"/>
        <v>-0.12454180000349879</v>
      </c>
      <c r="O437" s="68">
        <f t="shared" ca="1" si="188"/>
        <v>-0.12403962136401236</v>
      </c>
      <c r="Q437" s="82">
        <f t="shared" si="195"/>
        <v>39544.264999999999</v>
      </c>
      <c r="R437" s="68">
        <f t="shared" si="196"/>
        <v>1.5510659948111492E-2</v>
      </c>
      <c r="S437" s="74">
        <v>1</v>
      </c>
      <c r="Z437" s="68">
        <f t="shared" si="197"/>
        <v>66288.5</v>
      </c>
      <c r="AA437" s="68">
        <f t="shared" si="198"/>
        <v>-0.12445689048570117</v>
      </c>
      <c r="AB437" s="68">
        <f t="shared" si="199"/>
        <v>-9.6430115343173126E-2</v>
      </c>
      <c r="AC437" s="68">
        <f t="shared" si="200"/>
        <v>-0.12454180000349879</v>
      </c>
      <c r="AD437" s="68">
        <f t="shared" si="201"/>
        <v>-8.490951779761835E-5</v>
      </c>
      <c r="AE437" s="68">
        <f t="shared" si="202"/>
        <v>7.209626212624067E-9</v>
      </c>
      <c r="AF437" s="68">
        <f t="shared" si="203"/>
        <v>-0.12454180000349879</v>
      </c>
      <c r="AG437" s="74"/>
      <c r="AH437" s="68">
        <f t="shared" si="204"/>
        <v>-2.8111684660325667E-2</v>
      </c>
      <c r="AI437" s="68">
        <f t="shared" si="205"/>
        <v>4.1098720960137669E-3</v>
      </c>
      <c r="AJ437" s="68">
        <f t="shared" si="206"/>
        <v>-0.35980380496693365</v>
      </c>
      <c r="AK437" s="68">
        <f t="shared" si="207"/>
        <v>4.9538990345731462E-2</v>
      </c>
      <c r="AL437" s="68">
        <f t="shared" si="208"/>
        <v>3.0918901918320882</v>
      </c>
      <c r="AM437" s="68">
        <f t="shared" si="209"/>
        <v>40.231171452723565</v>
      </c>
      <c r="AN437" s="68">
        <f t="shared" si="213"/>
        <v>8.2654060341205877</v>
      </c>
      <c r="AO437" s="68">
        <f t="shared" si="213"/>
        <v>8.2659501432952673</v>
      </c>
      <c r="AP437" s="68">
        <f t="shared" si="213"/>
        <v>8.2645852215453957</v>
      </c>
      <c r="AQ437" s="68">
        <f t="shared" si="213"/>
        <v>8.2680011592677687</v>
      </c>
      <c r="AR437" s="68">
        <f t="shared" si="213"/>
        <v>8.2594012059862649</v>
      </c>
      <c r="AS437" s="68">
        <f t="shared" si="213"/>
        <v>8.280740234047018</v>
      </c>
      <c r="AT437" s="68">
        <f t="shared" si="213"/>
        <v>8.2256772429482083</v>
      </c>
      <c r="AU437" s="68">
        <f t="shared" si="210"/>
        <v>7.3517093349854212</v>
      </c>
    </row>
    <row r="438" spans="1:47" s="68" customFormat="1" ht="12.95" customHeight="1" x14ac:dyDescent="0.2">
      <c r="A438" s="49" t="s">
        <v>232</v>
      </c>
      <c r="B438" s="83" t="s">
        <v>198</v>
      </c>
      <c r="C438" s="50">
        <v>54563.737999999998</v>
      </c>
      <c r="D438" s="50">
        <v>2.9999999999999997E-4</v>
      </c>
      <c r="E438" s="68">
        <f t="shared" si="193"/>
        <v>66291.116382165405</v>
      </c>
      <c r="F438" s="10">
        <f t="shared" si="191"/>
        <v>66291.5</v>
      </c>
      <c r="G438" s="69">
        <f t="shared" si="194"/>
        <v>-0.12440220000280533</v>
      </c>
      <c r="K438" s="68">
        <f t="shared" si="214"/>
        <v>-0.12440220000280533</v>
      </c>
      <c r="O438" s="68">
        <f t="shared" ca="1" si="188"/>
        <v>-0.12404873887790915</v>
      </c>
      <c r="Q438" s="82">
        <f t="shared" si="195"/>
        <v>39545.237999999998</v>
      </c>
      <c r="R438" s="68">
        <f t="shared" si="196"/>
        <v>1.5475907365537979E-2</v>
      </c>
      <c r="S438" s="74">
        <v>1</v>
      </c>
      <c r="Z438" s="68">
        <f t="shared" si="197"/>
        <v>66291.5</v>
      </c>
      <c r="AA438" s="68">
        <f t="shared" si="198"/>
        <v>-0.12446797064120049</v>
      </c>
      <c r="AB438" s="68">
        <f t="shared" si="199"/>
        <v>-9.6287174976396467E-2</v>
      </c>
      <c r="AC438" s="68">
        <f t="shared" si="200"/>
        <v>-0.12440220000280533</v>
      </c>
      <c r="AD438" s="68">
        <f t="shared" si="201"/>
        <v>6.5770638395162839E-5</v>
      </c>
      <c r="AE438" s="68">
        <f t="shared" si="202"/>
        <v>4.3257768749072687E-9</v>
      </c>
      <c r="AF438" s="68">
        <f t="shared" si="203"/>
        <v>-0.12440220000280533</v>
      </c>
      <c r="AG438" s="74"/>
      <c r="AH438" s="68">
        <f t="shared" si="204"/>
        <v>-2.811502502640887E-2</v>
      </c>
      <c r="AI438" s="68">
        <f t="shared" si="205"/>
        <v>4.1096357511390957E-3</v>
      </c>
      <c r="AJ438" s="68">
        <f t="shared" si="206"/>
        <v>-0.35979935337921398</v>
      </c>
      <c r="AK438" s="68">
        <f t="shared" si="207"/>
        <v>4.953423883904573E-2</v>
      </c>
      <c r="AL438" s="68">
        <f t="shared" si="208"/>
        <v>3.0918949629468817</v>
      </c>
      <c r="AM438" s="68">
        <f t="shared" si="209"/>
        <v>40.235035346254584</v>
      </c>
      <c r="AN438" s="68">
        <f t="shared" si="213"/>
        <v>8.2654940559601542</v>
      </c>
      <c r="AO438" s="68">
        <f t="shared" si="213"/>
        <v>8.2660375133177197</v>
      </c>
      <c r="AP438" s="68">
        <f t="shared" si="213"/>
        <v>8.2646745026936141</v>
      </c>
      <c r="AQ438" s="68">
        <f t="shared" si="213"/>
        <v>8.2680849826320433</v>
      </c>
      <c r="AR438" s="68">
        <f t="shared" si="213"/>
        <v>8.2595005804679733</v>
      </c>
      <c r="AS438" s="68">
        <f t="shared" si="213"/>
        <v>8.2807972514521584</v>
      </c>
      <c r="AT438" s="68">
        <f t="shared" si="213"/>
        <v>8.2258591453807988</v>
      </c>
      <c r="AU438" s="68">
        <f t="shared" si="210"/>
        <v>7.3518322437826624</v>
      </c>
    </row>
    <row r="439" spans="1:47" s="68" customFormat="1" ht="12.95" customHeight="1" x14ac:dyDescent="0.2">
      <c r="A439" s="49" t="s">
        <v>232</v>
      </c>
      <c r="B439" s="83" t="s">
        <v>201</v>
      </c>
      <c r="C439" s="50">
        <v>54583.679100000001</v>
      </c>
      <c r="D439" s="50">
        <v>2.0000000000000001E-4</v>
      </c>
      <c r="E439" s="68">
        <f t="shared" si="193"/>
        <v>66352.608555143161</v>
      </c>
      <c r="F439" s="10">
        <f t="shared" si="191"/>
        <v>66353</v>
      </c>
      <c r="G439" s="69">
        <f t="shared" si="194"/>
        <v>-0.12694039999769302</v>
      </c>
      <c r="K439" s="68">
        <f t="shared" si="214"/>
        <v>-0.12694039999769302</v>
      </c>
      <c r="O439" s="68">
        <f t="shared" ca="1" si="188"/>
        <v>-0.12423564791279357</v>
      </c>
      <c r="Q439" s="82">
        <f t="shared" si="195"/>
        <v>39565.179100000001</v>
      </c>
      <c r="R439" s="68">
        <f t="shared" si="196"/>
        <v>1.6113865151574303E-2</v>
      </c>
      <c r="S439" s="74">
        <v>1</v>
      </c>
      <c r="Z439" s="68">
        <f t="shared" si="197"/>
        <v>66353</v>
      </c>
      <c r="AA439" s="68">
        <f t="shared" si="198"/>
        <v>-0.12469507155464264</v>
      </c>
      <c r="AB439" s="68">
        <f t="shared" si="199"/>
        <v>-9.8756981396405111E-2</v>
      </c>
      <c r="AC439" s="68">
        <f t="shared" si="200"/>
        <v>-0.12694039999769302</v>
      </c>
      <c r="AD439" s="68">
        <f t="shared" si="201"/>
        <v>-2.2453284430503789E-3</v>
      </c>
      <c r="AE439" s="68">
        <f t="shared" si="202"/>
        <v>5.0414998171710384E-6</v>
      </c>
      <c r="AF439" s="68">
        <f t="shared" si="203"/>
        <v>-0.12694039999769302</v>
      </c>
      <c r="AG439" s="74"/>
      <c r="AH439" s="68">
        <f t="shared" si="204"/>
        <v>-2.8183418601287914E-2</v>
      </c>
      <c r="AI439" s="68">
        <f t="shared" si="205"/>
        <v>4.1048011977213861E-3</v>
      </c>
      <c r="AJ439" s="68">
        <f t="shared" si="206"/>
        <v>-0.3597081982213321</v>
      </c>
      <c r="AK439" s="68">
        <f t="shared" si="207"/>
        <v>4.943694391507792E-2</v>
      </c>
      <c r="AL439" s="68">
        <f t="shared" si="208"/>
        <v>3.0919926591303417</v>
      </c>
      <c r="AM439" s="68">
        <f t="shared" si="209"/>
        <v>40.314318144661598</v>
      </c>
      <c r="AN439" s="68">
        <f t="shared" si="213"/>
        <v>8.26729755668193</v>
      </c>
      <c r="AO439" s="68">
        <f t="shared" si="213"/>
        <v>8.2678271283054912</v>
      </c>
      <c r="AP439" s="68">
        <f t="shared" si="213"/>
        <v>8.2665044284174733</v>
      </c>
      <c r="AQ439" s="68">
        <f t="shared" si="213"/>
        <v>8.2698006918351545</v>
      </c>
      <c r="AR439" s="68">
        <f t="shared" si="213"/>
        <v>8.2615394685332184</v>
      </c>
      <c r="AS439" s="68">
        <f t="shared" si="213"/>
        <v>8.2819604022771216</v>
      </c>
      <c r="AT439" s="68">
        <f t="shared" si="213"/>
        <v>8.2295852342414353</v>
      </c>
      <c r="AU439" s="68">
        <f t="shared" si="210"/>
        <v>7.3543518741261087</v>
      </c>
    </row>
    <row r="440" spans="1:47" s="68" customFormat="1" ht="12.95" customHeight="1" x14ac:dyDescent="0.2">
      <c r="A440" s="49" t="s">
        <v>231</v>
      </c>
      <c r="B440" s="83" t="s">
        <v>198</v>
      </c>
      <c r="C440" s="50">
        <v>54871.806199999999</v>
      </c>
      <c r="D440" s="50">
        <v>1E-4</v>
      </c>
      <c r="E440" s="68">
        <f t="shared" si="193"/>
        <v>67241.103245645514</v>
      </c>
      <c r="F440" s="10">
        <f t="shared" si="191"/>
        <v>67241.5</v>
      </c>
      <c r="G440" s="69">
        <f t="shared" si="194"/>
        <v>-0.12866219999705208</v>
      </c>
      <c r="K440" s="68">
        <f t="shared" si="214"/>
        <v>-0.12866219999705208</v>
      </c>
      <c r="O440" s="68">
        <f t="shared" ca="1" si="188"/>
        <v>-0.12693595161189603</v>
      </c>
      <c r="Q440" s="82">
        <f t="shared" si="195"/>
        <v>39853.306199999999</v>
      </c>
      <c r="R440" s="68">
        <f t="shared" si="196"/>
        <v>1.6553961708081429E-2</v>
      </c>
      <c r="S440" s="74">
        <v>1</v>
      </c>
      <c r="Z440" s="68">
        <f t="shared" si="197"/>
        <v>67241.5</v>
      </c>
      <c r="AA440" s="68">
        <f t="shared" si="198"/>
        <v>-0.1279674831628885</v>
      </c>
      <c r="AB440" s="68">
        <f t="shared" si="199"/>
        <v>-9.9508103002111506E-2</v>
      </c>
      <c r="AC440" s="68">
        <f t="shared" si="200"/>
        <v>-0.12866219999705208</v>
      </c>
      <c r="AD440" s="68">
        <f t="shared" si="201"/>
        <v>-6.9471683416358343E-4</v>
      </c>
      <c r="AE440" s="68">
        <f t="shared" si="202"/>
        <v>4.8263147967027188E-7</v>
      </c>
      <c r="AF440" s="68">
        <f t="shared" si="203"/>
        <v>-0.12866219999705208</v>
      </c>
      <c r="AG440" s="74"/>
      <c r="AH440" s="68">
        <f t="shared" si="204"/>
        <v>-2.9154096994940575E-2</v>
      </c>
      <c r="AI440" s="68">
        <f t="shared" si="205"/>
        <v>4.0371103377926376E-3</v>
      </c>
      <c r="AJ440" s="68">
        <f t="shared" si="206"/>
        <v>-0.35841214186576104</v>
      </c>
      <c r="AK440" s="68">
        <f t="shared" si="207"/>
        <v>4.8053936746099118E-2</v>
      </c>
      <c r="AL440" s="68">
        <f t="shared" si="208"/>
        <v>3.0933813192510016</v>
      </c>
      <c r="AM440" s="68">
        <f t="shared" si="209"/>
        <v>41.47598533878633</v>
      </c>
      <c r="AN440" s="68">
        <f t="shared" si="213"/>
        <v>8.2931625907164026</v>
      </c>
      <c r="AO440" s="68">
        <f t="shared" si="213"/>
        <v>8.2933645674274086</v>
      </c>
      <c r="AP440" s="68">
        <f t="shared" si="213"/>
        <v>8.292888141689815</v>
      </c>
      <c r="AQ440" s="68">
        <f t="shared" si="213"/>
        <v>8.2940111691367573</v>
      </c>
      <c r="AR440" s="68">
        <f t="shared" si="213"/>
        <v>8.2913596649615489</v>
      </c>
      <c r="AS440" s="68">
        <f t="shared" si="213"/>
        <v>8.2975961451693401</v>
      </c>
      <c r="AT440" s="68">
        <f t="shared" si="213"/>
        <v>8.2827928483656734</v>
      </c>
      <c r="AU440" s="68">
        <f t="shared" si="210"/>
        <v>7.3907533629090629</v>
      </c>
    </row>
    <row r="441" spans="1:47" s="68" customFormat="1" ht="12.95" customHeight="1" x14ac:dyDescent="0.2">
      <c r="A441" s="6" t="s">
        <v>222</v>
      </c>
      <c r="B441" s="83"/>
      <c r="C441" s="88">
        <v>54895.802900000002</v>
      </c>
      <c r="D441" s="84">
        <v>2.0000000000000001E-4</v>
      </c>
      <c r="E441" s="68">
        <f t="shared" si="193"/>
        <v>67315.101632258855</v>
      </c>
      <c r="F441" s="10">
        <f t="shared" si="191"/>
        <v>67315.5</v>
      </c>
      <c r="G441" s="69">
        <f t="shared" si="194"/>
        <v>-0.12918539999373024</v>
      </c>
      <c r="K441" s="68">
        <f t="shared" si="214"/>
        <v>-0.12918539999373024</v>
      </c>
      <c r="O441" s="68">
        <f t="shared" ca="1" si="188"/>
        <v>-0.1271608502880171</v>
      </c>
      <c r="Q441" s="82">
        <f t="shared" si="195"/>
        <v>39877.302900000002</v>
      </c>
      <c r="R441" s="68">
        <f t="shared" si="196"/>
        <v>1.6688867571540079E-2</v>
      </c>
      <c r="S441" s="74">
        <v>1</v>
      </c>
      <c r="Z441" s="68">
        <f t="shared" si="197"/>
        <v>67315.5</v>
      </c>
      <c r="AA441" s="68">
        <f t="shared" si="198"/>
        <v>-0.12823934957449112</v>
      </c>
      <c r="AB441" s="68">
        <f t="shared" si="199"/>
        <v>-9.9951887693566221E-2</v>
      </c>
      <c r="AC441" s="68">
        <f t="shared" si="200"/>
        <v>-0.12918539999373024</v>
      </c>
      <c r="AD441" s="68">
        <f t="shared" si="201"/>
        <v>-9.4605041923911948E-4</v>
      </c>
      <c r="AE441" s="68">
        <f t="shared" si="202"/>
        <v>8.9501139574251368E-7</v>
      </c>
      <c r="AF441" s="68">
        <f t="shared" si="203"/>
        <v>-0.12918539999373024</v>
      </c>
      <c r="AG441" s="74"/>
      <c r="AH441" s="68">
        <f t="shared" si="204"/>
        <v>-2.9233512300164022E-2</v>
      </c>
      <c r="AI441" s="68">
        <f t="shared" si="205"/>
        <v>4.0316471020845901E-3</v>
      </c>
      <c r="AJ441" s="68">
        <f t="shared" si="206"/>
        <v>-0.35830587769033345</v>
      </c>
      <c r="AK441" s="68">
        <f t="shared" si="207"/>
        <v>4.7940572033569884E-2</v>
      </c>
      <c r="AL441" s="68">
        <f t="shared" si="208"/>
        <v>3.093495143172214</v>
      </c>
      <c r="AM441" s="68">
        <f t="shared" si="209"/>
        <v>41.574177249954886</v>
      </c>
      <c r="AN441" s="68">
        <f t="shared" ref="AN441:AT450" si="215">$AU441+$AB$7*SIN(AO441)</f>
        <v>8.2953017516260061</v>
      </c>
      <c r="AO441" s="68">
        <f t="shared" si="215"/>
        <v>8.2954642654663591</v>
      </c>
      <c r="AP441" s="68">
        <f t="shared" si="215"/>
        <v>8.2950826687057528</v>
      </c>
      <c r="AQ441" s="68">
        <f t="shared" si="215"/>
        <v>8.2959782042633297</v>
      </c>
      <c r="AR441" s="68">
        <f t="shared" si="215"/>
        <v>8.2938738598629254</v>
      </c>
      <c r="AS441" s="68">
        <f t="shared" si="215"/>
        <v>8.2988039329715342</v>
      </c>
      <c r="AT441" s="68">
        <f t="shared" si="215"/>
        <v>8.287171300243255</v>
      </c>
      <c r="AU441" s="68">
        <f t="shared" si="210"/>
        <v>7.3937851132410142</v>
      </c>
    </row>
    <row r="442" spans="1:47" s="68" customFormat="1" ht="12.95" customHeight="1" x14ac:dyDescent="0.2">
      <c r="A442" s="49" t="s">
        <v>235</v>
      </c>
      <c r="B442" s="83" t="s">
        <v>201</v>
      </c>
      <c r="C442" s="50">
        <v>54939.742700000003</v>
      </c>
      <c r="D442" s="50">
        <v>2.0000000000000001E-4</v>
      </c>
      <c r="E442" s="68">
        <f t="shared" si="193"/>
        <v>67450.598359230164</v>
      </c>
      <c r="F442" s="10">
        <f t="shared" si="191"/>
        <v>67451</v>
      </c>
      <c r="G442" s="69">
        <f t="shared" si="194"/>
        <v>-0.13024679999944055</v>
      </c>
      <c r="K442" s="68">
        <f t="shared" si="214"/>
        <v>-0.13024679999944055</v>
      </c>
      <c r="O442" s="68">
        <f t="shared" ca="1" si="188"/>
        <v>-0.12757265799902259</v>
      </c>
      <c r="Q442" s="82">
        <f t="shared" si="195"/>
        <v>39921.242700000003</v>
      </c>
      <c r="R442" s="68">
        <f t="shared" si="196"/>
        <v>1.6964228910094269E-2</v>
      </c>
      <c r="S442" s="74">
        <v>1</v>
      </c>
      <c r="Z442" s="68">
        <f t="shared" si="197"/>
        <v>67451</v>
      </c>
      <c r="AA442" s="68">
        <f t="shared" si="198"/>
        <v>-0.1287369048296943</v>
      </c>
      <c r="AB442" s="68">
        <f t="shared" si="199"/>
        <v>-0.10086842412345438</v>
      </c>
      <c r="AC442" s="68">
        <f t="shared" si="200"/>
        <v>-0.13024679999944055</v>
      </c>
      <c r="AD442" s="68">
        <f t="shared" si="201"/>
        <v>-1.5098951697462559E-3</v>
      </c>
      <c r="AE442" s="68">
        <f t="shared" si="202"/>
        <v>2.2797834236230752E-6</v>
      </c>
      <c r="AF442" s="68">
        <f t="shared" si="203"/>
        <v>-0.13024679999944055</v>
      </c>
      <c r="AG442" s="74"/>
      <c r="AH442" s="68">
        <f t="shared" si="204"/>
        <v>-2.9378375875986174E-2</v>
      </c>
      <c r="AI442" s="68">
        <f t="shared" si="205"/>
        <v>4.0217099920225596E-3</v>
      </c>
      <c r="AJ442" s="68">
        <f t="shared" si="206"/>
        <v>-0.35811193422771737</v>
      </c>
      <c r="AK442" s="68">
        <f t="shared" si="207"/>
        <v>4.7733680497921781E-2</v>
      </c>
      <c r="AL442" s="68">
        <f t="shared" si="208"/>
        <v>3.093702871160954</v>
      </c>
      <c r="AM442" s="68">
        <f t="shared" si="209"/>
        <v>41.754579900552642</v>
      </c>
      <c r="AN442" s="68">
        <f t="shared" si="215"/>
        <v>8.2992131770577302</v>
      </c>
      <c r="AO442" s="68">
        <f t="shared" si="215"/>
        <v>8.2992979296761167</v>
      </c>
      <c r="AP442" s="68">
        <f t="shared" si="215"/>
        <v>8.2991005618881406</v>
      </c>
      <c r="AQ442" s="68">
        <f t="shared" si="215"/>
        <v>8.2995600562212477</v>
      </c>
      <c r="AR442" s="68">
        <f t="shared" si="215"/>
        <v>8.2984896167803672</v>
      </c>
      <c r="AS442" s="68">
        <f t="shared" si="215"/>
        <v>8.3009796115536787</v>
      </c>
      <c r="AT442" s="68">
        <f t="shared" si="215"/>
        <v>8.295167307686615</v>
      </c>
      <c r="AU442" s="68">
        <f t="shared" si="210"/>
        <v>7.3993364939164108</v>
      </c>
    </row>
    <row r="443" spans="1:47" s="68" customFormat="1" ht="12.95" customHeight="1" x14ac:dyDescent="0.2">
      <c r="A443" s="85" t="s">
        <v>219</v>
      </c>
      <c r="B443" s="83" t="s">
        <v>198</v>
      </c>
      <c r="C443" s="85">
        <v>54941.364999999998</v>
      </c>
      <c r="D443" s="85">
        <v>1E-3</v>
      </c>
      <c r="E443" s="68">
        <f t="shared" si="193"/>
        <v>67455.601029705795</v>
      </c>
      <c r="F443" s="10">
        <f t="shared" si="191"/>
        <v>67456</v>
      </c>
      <c r="G443" s="69">
        <f t="shared" si="194"/>
        <v>-0.12938080000458285</v>
      </c>
      <c r="J443" s="68">
        <f>G443</f>
        <v>-0.12938080000458285</v>
      </c>
      <c r="O443" s="68">
        <f t="shared" ca="1" si="188"/>
        <v>-0.12758785385551727</v>
      </c>
      <c r="Q443" s="82">
        <f t="shared" si="195"/>
        <v>39922.864999999998</v>
      </c>
      <c r="R443" s="68">
        <f t="shared" si="196"/>
        <v>1.6739391409825867E-2</v>
      </c>
      <c r="S443" s="74">
        <v>1</v>
      </c>
      <c r="Z443" s="68">
        <f t="shared" si="197"/>
        <v>67456</v>
      </c>
      <c r="AA443" s="68">
        <f t="shared" si="198"/>
        <v>-0.1287552585951787</v>
      </c>
      <c r="AB443" s="68">
        <f t="shared" si="199"/>
        <v>-9.9997092193300829E-2</v>
      </c>
      <c r="AC443" s="68">
        <f t="shared" si="200"/>
        <v>-0.12938080000458285</v>
      </c>
      <c r="AD443" s="68">
        <f t="shared" si="201"/>
        <v>-6.255414094041567E-4</v>
      </c>
      <c r="AE443" s="68">
        <f t="shared" si="202"/>
        <v>3.9130205487933879E-7</v>
      </c>
      <c r="AF443" s="68">
        <f t="shared" si="203"/>
        <v>-0.12938080000458285</v>
      </c>
      <c r="AG443" s="74"/>
      <c r="AH443" s="68">
        <f t="shared" si="204"/>
        <v>-2.9383707811282016E-2</v>
      </c>
      <c r="AI443" s="68">
        <f t="shared" si="205"/>
        <v>4.0213449409138846E-3</v>
      </c>
      <c r="AJ443" s="68">
        <f t="shared" si="206"/>
        <v>-0.35810479318756949</v>
      </c>
      <c r="AK443" s="68">
        <f t="shared" si="207"/>
        <v>4.7726062982258483E-2</v>
      </c>
      <c r="AL443" s="68">
        <f t="shared" si="208"/>
        <v>3.0937105194343588</v>
      </c>
      <c r="AM443" s="68">
        <f t="shared" si="209"/>
        <v>41.761251961846376</v>
      </c>
      <c r="AN443" s="68">
        <f t="shared" si="215"/>
        <v>8.2993573748991416</v>
      </c>
      <c r="AO443" s="68">
        <f t="shared" si="215"/>
        <v>8.299439118728186</v>
      </c>
      <c r="AP443" s="68">
        <f t="shared" si="215"/>
        <v>8.299248815378176</v>
      </c>
      <c r="AQ443" s="68">
        <f t="shared" si="215"/>
        <v>8.2996917330376583</v>
      </c>
      <c r="AR443" s="68">
        <f t="shared" si="215"/>
        <v>8.2986602375433183</v>
      </c>
      <c r="AS443" s="68">
        <f t="shared" si="215"/>
        <v>8.3010590155343582</v>
      </c>
      <c r="AT443" s="68">
        <f t="shared" si="215"/>
        <v>8.2954618356129259</v>
      </c>
      <c r="AU443" s="68">
        <f t="shared" si="210"/>
        <v>7.3995413419118128</v>
      </c>
    </row>
    <row r="444" spans="1:47" s="68" customFormat="1" ht="12.95" customHeight="1" x14ac:dyDescent="0.2">
      <c r="A444" s="85" t="s">
        <v>219</v>
      </c>
      <c r="B444" s="83" t="s">
        <v>201</v>
      </c>
      <c r="C444" s="85">
        <v>54941.527999999998</v>
      </c>
      <c r="D444" s="85">
        <v>8.0000000000000004E-4</v>
      </c>
      <c r="E444" s="68">
        <f t="shared" si="193"/>
        <v>67456.103671194753</v>
      </c>
      <c r="F444" s="10">
        <f t="shared" si="191"/>
        <v>67456.5</v>
      </c>
      <c r="G444" s="69">
        <f t="shared" si="194"/>
        <v>-0.12852420000126585</v>
      </c>
      <c r="J444" s="68">
        <f>G444</f>
        <v>-0.12852420000126585</v>
      </c>
      <c r="O444" s="68">
        <f t="shared" ca="1" si="188"/>
        <v>-0.12758937344116672</v>
      </c>
      <c r="Q444" s="82">
        <f t="shared" si="195"/>
        <v>39923.027999999998</v>
      </c>
      <c r="R444" s="68">
        <f t="shared" si="196"/>
        <v>1.6518469985965387E-2</v>
      </c>
      <c r="S444" s="74">
        <v>1</v>
      </c>
      <c r="Z444" s="68">
        <f t="shared" si="197"/>
        <v>67456.5</v>
      </c>
      <c r="AA444" s="68">
        <f t="shared" si="198"/>
        <v>-0.12875709394764412</v>
      </c>
      <c r="AB444" s="68">
        <f t="shared" si="199"/>
        <v>-9.9139959049415471E-2</v>
      </c>
      <c r="AC444" s="68">
        <f t="shared" si="200"/>
        <v>-0.12852420000126585</v>
      </c>
      <c r="AD444" s="68">
        <f t="shared" si="201"/>
        <v>2.3289394637826533E-4</v>
      </c>
      <c r="AE444" s="68">
        <f t="shared" si="202"/>
        <v>5.4239590259642323E-8</v>
      </c>
      <c r="AF444" s="68">
        <f t="shared" si="203"/>
        <v>-0.12852420000126585</v>
      </c>
      <c r="AG444" s="74"/>
      <c r="AH444" s="68">
        <f t="shared" si="204"/>
        <v>-2.9384240951850375E-2</v>
      </c>
      <c r="AI444" s="68">
        <f t="shared" si="205"/>
        <v>4.0213084421549805E-3</v>
      </c>
      <c r="AJ444" s="68">
        <f t="shared" si="206"/>
        <v>-0.35810407914398162</v>
      </c>
      <c r="AK444" s="68">
        <f t="shared" si="207"/>
        <v>4.7725301296226756E-2</v>
      </c>
      <c r="AL444" s="68">
        <f t="shared" si="208"/>
        <v>3.0937112841957459</v>
      </c>
      <c r="AM444" s="68">
        <f t="shared" si="209"/>
        <v>41.761919227639758</v>
      </c>
      <c r="AN444" s="68">
        <f t="shared" si="215"/>
        <v>8.2993717941596703</v>
      </c>
      <c r="AO444" s="68">
        <f t="shared" si="215"/>
        <v>8.2994532365558555</v>
      </c>
      <c r="AP444" s="68">
        <f t="shared" si="215"/>
        <v>8.2992636407031348</v>
      </c>
      <c r="AQ444" s="68">
        <f t="shared" si="215"/>
        <v>8.2997048987792628</v>
      </c>
      <c r="AR444" s="68">
        <f t="shared" si="215"/>
        <v>8.2986773007823338</v>
      </c>
      <c r="AS444" s="68">
        <f t="shared" si="215"/>
        <v>8.3010669525120271</v>
      </c>
      <c r="AT444" s="68">
        <f t="shared" si="215"/>
        <v>8.2954912863378816</v>
      </c>
      <c r="AU444" s="68">
        <f t="shared" si="210"/>
        <v>7.399561826711353</v>
      </c>
    </row>
    <row r="445" spans="1:47" s="68" customFormat="1" ht="12.95" customHeight="1" x14ac:dyDescent="0.2">
      <c r="A445" s="50" t="s">
        <v>215</v>
      </c>
      <c r="B445" s="83" t="s">
        <v>201</v>
      </c>
      <c r="C445" s="50">
        <v>54961.792500000003</v>
      </c>
      <c r="D445" s="50">
        <v>2.9999999999999997E-4</v>
      </c>
      <c r="E445" s="68">
        <f t="shared" si="193"/>
        <v>67518.59310955611</v>
      </c>
      <c r="F445" s="10">
        <f t="shared" si="191"/>
        <v>67519</v>
      </c>
      <c r="G445" s="69">
        <f t="shared" si="194"/>
        <v>-0.1319491999965976</v>
      </c>
      <c r="K445" s="68">
        <f t="shared" ref="K445:K455" si="216">G445</f>
        <v>-0.1319491999965976</v>
      </c>
      <c r="O445" s="68">
        <f t="shared" ca="1" si="188"/>
        <v>-0.12777932164735006</v>
      </c>
      <c r="Q445" s="82">
        <f t="shared" si="195"/>
        <v>39943.292500000003</v>
      </c>
      <c r="R445" s="68">
        <f t="shared" si="196"/>
        <v>1.7410591379742112E-2</v>
      </c>
      <c r="S445" s="74">
        <v>1</v>
      </c>
      <c r="Z445" s="68">
        <f t="shared" si="197"/>
        <v>67519</v>
      </c>
      <c r="AA445" s="68">
        <f t="shared" si="198"/>
        <v>-0.1289864786703063</v>
      </c>
      <c r="AB445" s="68">
        <f t="shared" si="199"/>
        <v>-0.10249839215759401</v>
      </c>
      <c r="AC445" s="68">
        <f t="shared" si="200"/>
        <v>-0.1319491999965976</v>
      </c>
      <c r="AD445" s="68">
        <f t="shared" si="201"/>
        <v>-2.962721326291301E-3</v>
      </c>
      <c r="AE445" s="68">
        <f t="shared" si="202"/>
        <v>8.7777176572612858E-6</v>
      </c>
      <c r="AF445" s="68">
        <f t="shared" si="203"/>
        <v>-0.1319491999965976</v>
      </c>
      <c r="AG445" s="74"/>
      <c r="AH445" s="68">
        <f t="shared" si="204"/>
        <v>-2.9450807839003581E-2</v>
      </c>
      <c r="AI445" s="68">
        <f t="shared" si="205"/>
        <v>4.0167551672962709E-3</v>
      </c>
      <c r="AJ445" s="68">
        <f t="shared" si="206"/>
        <v>-0.3580149099236366</v>
      </c>
      <c r="AK445" s="68">
        <f t="shared" si="207"/>
        <v>4.7630184060225761E-2</v>
      </c>
      <c r="AL445" s="68">
        <f t="shared" si="208"/>
        <v>3.093806785253463</v>
      </c>
      <c r="AM445" s="68">
        <f t="shared" si="209"/>
        <v>41.845413164947928</v>
      </c>
      <c r="AN445" s="68">
        <f t="shared" si="215"/>
        <v>8.3011734559165777</v>
      </c>
      <c r="AO445" s="68">
        <f t="shared" si="215"/>
        <v>8.3012164202929757</v>
      </c>
      <c r="AP445" s="68">
        <f t="shared" si="215"/>
        <v>8.3011167775664099</v>
      </c>
      <c r="AQ445" s="68">
        <f t="shared" si="215"/>
        <v>8.3013478367296152</v>
      </c>
      <c r="AR445" s="68">
        <f t="shared" si="215"/>
        <v>8.3008118687383838</v>
      </c>
      <c r="AS445" s="68">
        <f t="shared" si="215"/>
        <v>8.3020541924796696</v>
      </c>
      <c r="AT445" s="68">
        <f t="shared" si="215"/>
        <v>8.2991696650791269</v>
      </c>
      <c r="AU445" s="68">
        <f t="shared" si="210"/>
        <v>7.4021224266538796</v>
      </c>
    </row>
    <row r="446" spans="1:47" s="68" customFormat="1" ht="12.95" customHeight="1" x14ac:dyDescent="0.2">
      <c r="A446" s="49" t="s">
        <v>234</v>
      </c>
      <c r="B446" s="83" t="s">
        <v>201</v>
      </c>
      <c r="C446" s="50">
        <v>55259.810400000002</v>
      </c>
      <c r="D446" s="50">
        <v>1E-4</v>
      </c>
      <c r="E446" s="68">
        <f t="shared" si="193"/>
        <v>68437.587962260572</v>
      </c>
      <c r="F446" s="10">
        <f t="shared" si="191"/>
        <v>68438</v>
      </c>
      <c r="G446" s="69">
        <f t="shared" si="194"/>
        <v>-0.13361839999561198</v>
      </c>
      <c r="K446" s="68">
        <f t="shared" si="216"/>
        <v>-0.13361839999561198</v>
      </c>
      <c r="O446" s="68">
        <f t="shared" ref="O446:O509" ca="1" si="217">+C$11+C$12*F446</f>
        <v>-0.13057232007107</v>
      </c>
      <c r="Q446" s="82">
        <f t="shared" si="195"/>
        <v>40241.310400000002</v>
      </c>
      <c r="R446" s="68">
        <f t="shared" si="196"/>
        <v>1.785387681738736E-2</v>
      </c>
      <c r="S446" s="74">
        <v>1</v>
      </c>
      <c r="Z446" s="68">
        <f t="shared" si="197"/>
        <v>68438</v>
      </c>
      <c r="AA446" s="68">
        <f t="shared" si="198"/>
        <v>-0.13235197330186535</v>
      </c>
      <c r="AB446" s="68">
        <f t="shared" si="199"/>
        <v>-0.10320564302174086</v>
      </c>
      <c r="AC446" s="68">
        <f t="shared" si="200"/>
        <v>-0.13361839999561198</v>
      </c>
      <c r="AD446" s="68">
        <f t="shared" si="201"/>
        <v>-1.2664266937466306E-3</v>
      </c>
      <c r="AE446" s="68">
        <f t="shared" si="202"/>
        <v>1.6038365706340223E-6</v>
      </c>
      <c r="AF446" s="68">
        <f t="shared" si="203"/>
        <v>-0.13361839999561198</v>
      </c>
      <c r="AG446" s="74"/>
      <c r="AH446" s="68">
        <f t="shared" si="204"/>
        <v>-3.0412756973871125E-2</v>
      </c>
      <c r="AI446" s="68">
        <f t="shared" si="205"/>
        <v>3.9518014197682527E-3</v>
      </c>
      <c r="AJ446" s="68">
        <f t="shared" si="206"/>
        <v>-0.35672255768232153</v>
      </c>
      <c r="AK446" s="68">
        <f t="shared" si="207"/>
        <v>4.625196780859938E-2</v>
      </c>
      <c r="AL446" s="68">
        <f t="shared" si="208"/>
        <v>3.0951905144473741</v>
      </c>
      <c r="AM446" s="68">
        <f t="shared" si="209"/>
        <v>43.093727235960287</v>
      </c>
      <c r="AN446" s="68">
        <f t="shared" si="215"/>
        <v>8.3275073311881709</v>
      </c>
      <c r="AO446" s="68">
        <f t="shared" si="215"/>
        <v>8.3267819401675993</v>
      </c>
      <c r="AP446" s="68">
        <f t="shared" si="215"/>
        <v>8.3283769838827411</v>
      </c>
      <c r="AQ446" s="68">
        <f t="shared" si="215"/>
        <v>8.3248631019948007</v>
      </c>
      <c r="AR446" s="68">
        <f t="shared" si="215"/>
        <v>8.332572585548391</v>
      </c>
      <c r="AS446" s="68">
        <f t="shared" si="215"/>
        <v>8.3155021073852549</v>
      </c>
      <c r="AT446" s="68">
        <f t="shared" si="215"/>
        <v>8.3525736963543551</v>
      </c>
      <c r="AU446" s="68">
        <f t="shared" si="210"/>
        <v>7.4397734882087869</v>
      </c>
    </row>
    <row r="447" spans="1:47" s="68" customFormat="1" ht="12.95" customHeight="1" x14ac:dyDescent="0.2">
      <c r="A447" s="49" t="s">
        <v>234</v>
      </c>
      <c r="B447" s="83" t="s">
        <v>198</v>
      </c>
      <c r="C447" s="50">
        <v>55279.754699999998</v>
      </c>
      <c r="D447" s="50">
        <v>1E-4</v>
      </c>
      <c r="E447" s="68">
        <f t="shared" si="193"/>
        <v>68499.090003046673</v>
      </c>
      <c r="F447" s="10">
        <f t="shared" si="191"/>
        <v>68499.5</v>
      </c>
      <c r="G447" s="69">
        <f t="shared" si="194"/>
        <v>-0.13295659999857889</v>
      </c>
      <c r="K447" s="68">
        <f t="shared" si="216"/>
        <v>-0.13295659999857889</v>
      </c>
      <c r="O447" s="68">
        <f t="shared" ca="1" si="217"/>
        <v>-0.13075922910595442</v>
      </c>
      <c r="Q447" s="82">
        <f t="shared" si="195"/>
        <v>40261.254699999998</v>
      </c>
      <c r="R447" s="68">
        <f t="shared" si="196"/>
        <v>1.7677457483182109E-2</v>
      </c>
      <c r="S447" s="74">
        <v>1</v>
      </c>
      <c r="Z447" s="68">
        <f t="shared" si="197"/>
        <v>68499.5</v>
      </c>
      <c r="AA447" s="68">
        <f t="shared" si="198"/>
        <v>-0.13257673522282867</v>
      </c>
      <c r="AB447" s="68">
        <f t="shared" si="199"/>
        <v>-0.10248056095706655</v>
      </c>
      <c r="AC447" s="68">
        <f t="shared" si="200"/>
        <v>-0.13295659999857889</v>
      </c>
      <c r="AD447" s="68">
        <f t="shared" si="201"/>
        <v>-3.7986477575022159E-4</v>
      </c>
      <c r="AE447" s="68">
        <f t="shared" si="202"/>
        <v>1.4429724785576613E-7</v>
      </c>
      <c r="AF447" s="68">
        <f t="shared" si="203"/>
        <v>-0.13295659999857889</v>
      </c>
      <c r="AG447" s="74"/>
      <c r="AH447" s="68">
        <f t="shared" si="204"/>
        <v>-3.0476039041512349E-2</v>
      </c>
      <c r="AI447" s="68">
        <f t="shared" si="205"/>
        <v>3.9475827019384013E-3</v>
      </c>
      <c r="AJ447" s="68">
        <f t="shared" si="206"/>
        <v>-0.35663726148242553</v>
      </c>
      <c r="AK447" s="68">
        <f t="shared" si="207"/>
        <v>4.6161027022593858E-2</v>
      </c>
      <c r="AL447" s="68">
        <f t="shared" si="208"/>
        <v>3.0952818158457247</v>
      </c>
      <c r="AM447" s="68">
        <f t="shared" si="209"/>
        <v>43.17871659598147</v>
      </c>
      <c r="AN447" s="68">
        <f t="shared" si="215"/>
        <v>8.3292600034064446</v>
      </c>
      <c r="AO447" s="68">
        <f t="shared" si="215"/>
        <v>8.3284682346235588</v>
      </c>
      <c r="AP447" s="68">
        <f t="shared" si="215"/>
        <v>8.3302032914990018</v>
      </c>
      <c r="AQ447" s="68">
        <f t="shared" si="215"/>
        <v>8.326393460808255</v>
      </c>
      <c r="AR447" s="68">
        <f t="shared" si="215"/>
        <v>8.334722454600028</v>
      </c>
      <c r="AS447" s="68">
        <f t="shared" si="215"/>
        <v>8.3163341543194953</v>
      </c>
      <c r="AT447" s="68">
        <f t="shared" si="215"/>
        <v>8.3561015726036754</v>
      </c>
      <c r="AU447" s="68">
        <f t="shared" si="210"/>
        <v>7.4422931185522323</v>
      </c>
    </row>
    <row r="448" spans="1:47" s="68" customFormat="1" ht="12.95" customHeight="1" x14ac:dyDescent="0.2">
      <c r="A448" s="49" t="s">
        <v>234</v>
      </c>
      <c r="B448" s="83" t="s">
        <v>198</v>
      </c>
      <c r="C448" s="50">
        <v>55342.339800000002</v>
      </c>
      <c r="D448" s="50">
        <v>1E-4</v>
      </c>
      <c r="E448" s="68">
        <f t="shared" si="193"/>
        <v>68692.083057343072</v>
      </c>
      <c r="F448" s="10">
        <f t="shared" si="191"/>
        <v>68692.5</v>
      </c>
      <c r="G448" s="69">
        <f t="shared" si="194"/>
        <v>-0.13520900000003166</v>
      </c>
      <c r="K448" s="68">
        <f t="shared" si="216"/>
        <v>-0.13520900000003166</v>
      </c>
      <c r="O448" s="68">
        <f t="shared" ca="1" si="217"/>
        <v>-0.13134578916664857</v>
      </c>
      <c r="Q448" s="82">
        <f t="shared" si="195"/>
        <v>40323.839800000002</v>
      </c>
      <c r="R448" s="68">
        <f t="shared" si="196"/>
        <v>1.8281473681008562E-2</v>
      </c>
      <c r="S448" s="74">
        <v>1</v>
      </c>
      <c r="Z448" s="68">
        <f t="shared" si="197"/>
        <v>68692.5</v>
      </c>
      <c r="AA448" s="68">
        <f t="shared" si="198"/>
        <v>-0.13328174304924167</v>
      </c>
      <c r="AB448" s="68">
        <f t="shared" si="199"/>
        <v>-0.10453522684770825</v>
      </c>
      <c r="AC448" s="68">
        <f t="shared" si="200"/>
        <v>-0.13520900000003166</v>
      </c>
      <c r="AD448" s="68">
        <f t="shared" si="201"/>
        <v>-1.9272569507899906E-3</v>
      </c>
      <c r="AE448" s="68">
        <f t="shared" si="202"/>
        <v>3.7143193543683321E-6</v>
      </c>
      <c r="AF448" s="68">
        <f t="shared" si="203"/>
        <v>-0.13520900000003166</v>
      </c>
      <c r="AG448" s="74"/>
      <c r="AH448" s="68">
        <f t="shared" si="204"/>
        <v>-3.0673773152323426E-2</v>
      </c>
      <c r="AI448" s="68">
        <f t="shared" si="205"/>
        <v>3.9344428777453588E-3</v>
      </c>
      <c r="AJ448" s="68">
        <f t="shared" si="206"/>
        <v>-0.3563704911553508</v>
      </c>
      <c r="AK448" s="68">
        <f t="shared" si="207"/>
        <v>4.587662079779687E-2</v>
      </c>
      <c r="AL448" s="68">
        <f t="shared" si="208"/>
        <v>3.0955673473519072</v>
      </c>
      <c r="AM448" s="68">
        <f t="shared" si="209"/>
        <v>43.446683926378618</v>
      </c>
      <c r="AN448" s="68">
        <f t="shared" si="215"/>
        <v>8.3347533086666132</v>
      </c>
      <c r="AO448" s="68">
        <f t="shared" si="215"/>
        <v>8.3337397235527089</v>
      </c>
      <c r="AP448" s="68">
        <f t="shared" si="215"/>
        <v>8.3359374001756432</v>
      </c>
      <c r="AQ448" s="68">
        <f t="shared" si="215"/>
        <v>8.331160535874897</v>
      </c>
      <c r="AR448" s="68">
        <f t="shared" si="215"/>
        <v>8.3414884724489191</v>
      </c>
      <c r="AS448" s="68">
        <f t="shared" si="215"/>
        <v>8.3188932109099376</v>
      </c>
      <c r="AT448" s="68">
        <f t="shared" si="215"/>
        <v>8.3671350947861463</v>
      </c>
      <c r="AU448" s="68">
        <f t="shared" si="210"/>
        <v>7.4502002511747536</v>
      </c>
    </row>
    <row r="449" spans="1:47" s="68" customFormat="1" ht="12.95" customHeight="1" x14ac:dyDescent="0.2">
      <c r="A449" s="11" t="s">
        <v>1559</v>
      </c>
      <c r="B449" s="99" t="s">
        <v>201</v>
      </c>
      <c r="C449" s="30">
        <v>55592.526700000002</v>
      </c>
      <c r="D449" s="30" t="s">
        <v>255</v>
      </c>
      <c r="E449" s="68">
        <f t="shared" si="193"/>
        <v>69463.581928095751</v>
      </c>
      <c r="F449" s="10">
        <f t="shared" si="191"/>
        <v>69464</v>
      </c>
      <c r="G449" s="69">
        <f t="shared" si="194"/>
        <v>-0.13557519999449141</v>
      </c>
      <c r="K449" s="68">
        <f t="shared" si="216"/>
        <v>-0.13557519999449141</v>
      </c>
      <c r="O449" s="68">
        <f t="shared" ca="1" si="217"/>
        <v>-0.13369050982377578</v>
      </c>
      <c r="Q449" s="82">
        <f t="shared" si="195"/>
        <v>40574.026700000002</v>
      </c>
      <c r="R449" s="68">
        <f t="shared" si="196"/>
        <v>1.8380634853546345E-2</v>
      </c>
      <c r="S449" s="74">
        <v>1</v>
      </c>
      <c r="Z449" s="68">
        <f t="shared" si="197"/>
        <v>69464</v>
      </c>
      <c r="AA449" s="68">
        <f t="shared" si="198"/>
        <v>-0.13609516213818418</v>
      </c>
      <c r="AB449" s="68">
        <f t="shared" si="199"/>
        <v>-0.10412360248212613</v>
      </c>
      <c r="AC449" s="68">
        <f t="shared" si="200"/>
        <v>-0.13557519999449141</v>
      </c>
      <c r="AD449" s="68">
        <f t="shared" si="201"/>
        <v>5.1996214369276483E-4</v>
      </c>
      <c r="AE449" s="68">
        <f t="shared" si="202"/>
        <v>2.7036063087357542E-7</v>
      </c>
      <c r="AF449" s="68">
        <f t="shared" si="203"/>
        <v>-0.13557519999449141</v>
      </c>
      <c r="AG449" s="74"/>
      <c r="AH449" s="68">
        <f t="shared" si="204"/>
        <v>-3.1451597512365294E-2</v>
      </c>
      <c r="AI449" s="68">
        <f t="shared" si="205"/>
        <v>3.8833626076709704E-3</v>
      </c>
      <c r="AJ449" s="68">
        <f t="shared" si="206"/>
        <v>-0.35531705187586693</v>
      </c>
      <c r="AK449" s="68">
        <f t="shared" si="207"/>
        <v>4.4753805774389727E-2</v>
      </c>
      <c r="AL449" s="68">
        <f t="shared" si="208"/>
        <v>3.0966945684540823</v>
      </c>
      <c r="AM449" s="68">
        <f t="shared" si="209"/>
        <v>44.537846317036745</v>
      </c>
      <c r="AN449" s="68">
        <f t="shared" si="215"/>
        <v>8.35661876460372</v>
      </c>
      <c r="AO449" s="68">
        <f t="shared" si="215"/>
        <v>8.3544959051235921</v>
      </c>
      <c r="AP449" s="68">
        <f t="shared" si="215"/>
        <v>8.3589146013784319</v>
      </c>
      <c r="AQ449" s="68">
        <f t="shared" si="215"/>
        <v>8.3496766229623738</v>
      </c>
      <c r="AR449" s="68">
        <f t="shared" si="215"/>
        <v>8.3688171822178266</v>
      </c>
      <c r="AS449" s="68">
        <f t="shared" si="215"/>
        <v>8.3283760323839928</v>
      </c>
      <c r="AT449" s="68">
        <f t="shared" si="215"/>
        <v>8.4106660805274878</v>
      </c>
      <c r="AU449" s="68">
        <f t="shared" si="210"/>
        <v>7.4818082968652986</v>
      </c>
    </row>
    <row r="450" spans="1:47" s="68" customFormat="1" ht="12.95" customHeight="1" x14ac:dyDescent="0.2">
      <c r="A450" s="11" t="s">
        <v>1563</v>
      </c>
      <c r="B450" s="99" t="s">
        <v>201</v>
      </c>
      <c r="C450" s="30">
        <v>55602.580300000001</v>
      </c>
      <c r="D450" s="30" t="s">
        <v>255</v>
      </c>
      <c r="E450" s="68">
        <f t="shared" si="193"/>
        <v>69494.584115048783</v>
      </c>
      <c r="F450" s="10">
        <f t="shared" si="191"/>
        <v>69495</v>
      </c>
      <c r="G450" s="69">
        <f t="shared" si="194"/>
        <v>-0.13486600000032922</v>
      </c>
      <c r="K450" s="68">
        <f t="shared" si="216"/>
        <v>-0.13486600000032922</v>
      </c>
      <c r="O450" s="68">
        <f t="shared" ca="1" si="217"/>
        <v>-0.13378472413404274</v>
      </c>
      <c r="Q450" s="82">
        <f t="shared" si="195"/>
        <v>40584.080300000001</v>
      </c>
      <c r="R450" s="68">
        <f t="shared" si="196"/>
        <v>1.8188837956088801E-2</v>
      </c>
      <c r="S450" s="74">
        <v>1</v>
      </c>
      <c r="Z450" s="68">
        <f t="shared" si="197"/>
        <v>69495</v>
      </c>
      <c r="AA450" s="68">
        <f t="shared" si="198"/>
        <v>-0.13620806234916524</v>
      </c>
      <c r="AB450" s="68">
        <f t="shared" si="199"/>
        <v>-0.10338355669764425</v>
      </c>
      <c r="AC450" s="68">
        <f t="shared" si="200"/>
        <v>-0.13486600000032922</v>
      </c>
      <c r="AD450" s="68">
        <f t="shared" si="201"/>
        <v>1.3420623488360206E-3</v>
      </c>
      <c r="AE450" s="68">
        <f t="shared" si="202"/>
        <v>1.8011313481632567E-6</v>
      </c>
      <c r="AF450" s="68">
        <f t="shared" si="203"/>
        <v>-0.13486600000032922</v>
      </c>
      <c r="AG450" s="74"/>
      <c r="AH450" s="68">
        <f t="shared" si="204"/>
        <v>-3.1482443302684973E-2</v>
      </c>
      <c r="AI450" s="68">
        <f t="shared" si="205"/>
        <v>3.8813565250607196E-3</v>
      </c>
      <c r="AJ450" s="68">
        <f t="shared" si="206"/>
        <v>-0.35527513075416373</v>
      </c>
      <c r="AK450" s="68">
        <f t="shared" si="207"/>
        <v>4.4709132654741759E-2</v>
      </c>
      <c r="AL450" s="68">
        <f t="shared" si="208"/>
        <v>3.0967394156868058</v>
      </c>
      <c r="AM450" s="68">
        <f t="shared" si="209"/>
        <v>44.582393157955948</v>
      </c>
      <c r="AN450" s="68">
        <f t="shared" si="215"/>
        <v>8.3574946077110717</v>
      </c>
      <c r="AO450" s="68">
        <f t="shared" si="215"/>
        <v>8.3553191481852611</v>
      </c>
      <c r="AP450" s="68">
        <f t="shared" si="215"/>
        <v>8.3598401429186673</v>
      </c>
      <c r="AQ450" s="68">
        <f t="shared" si="215"/>
        <v>8.350402542980607</v>
      </c>
      <c r="AR450" s="68">
        <f t="shared" si="215"/>
        <v>8.3699243799639262</v>
      </c>
      <c r="AS450" s="68">
        <f t="shared" si="215"/>
        <v>8.3287334606288024</v>
      </c>
      <c r="AT450" s="68">
        <f t="shared" si="215"/>
        <v>8.4123959042029703</v>
      </c>
      <c r="AU450" s="68">
        <f t="shared" si="210"/>
        <v>7.4830783544367918</v>
      </c>
    </row>
    <row r="451" spans="1:47" s="68" customFormat="1" ht="12.95" customHeight="1" x14ac:dyDescent="0.2">
      <c r="A451" s="50" t="s">
        <v>230</v>
      </c>
      <c r="B451" s="83" t="s">
        <v>198</v>
      </c>
      <c r="C451" s="50">
        <v>55629.656900000002</v>
      </c>
      <c r="D451" s="50">
        <v>4.0000000000000002E-4</v>
      </c>
      <c r="E451" s="68">
        <f t="shared" si="193"/>
        <v>69578.079958851245</v>
      </c>
      <c r="F451" s="10">
        <f t="shared" si="191"/>
        <v>69578.5</v>
      </c>
      <c r="G451" s="69">
        <f t="shared" si="194"/>
        <v>-0.13621379999676719</v>
      </c>
      <c r="K451" s="68">
        <f t="shared" si="216"/>
        <v>-0.13621379999676719</v>
      </c>
      <c r="O451" s="68">
        <f t="shared" ca="1" si="217"/>
        <v>-0.13403849493750369</v>
      </c>
      <c r="Q451" s="82">
        <f t="shared" si="195"/>
        <v>40611.156900000002</v>
      </c>
      <c r="R451" s="68">
        <f t="shared" si="196"/>
        <v>1.8554199309559295E-2</v>
      </c>
      <c r="S451" s="74">
        <v>1</v>
      </c>
      <c r="Z451" s="68">
        <f t="shared" si="197"/>
        <v>69578.5</v>
      </c>
      <c r="AA451" s="68">
        <f t="shared" si="198"/>
        <v>-0.13651211233847022</v>
      </c>
      <c r="AB451" s="68">
        <f t="shared" si="199"/>
        <v>-0.10464842465630504</v>
      </c>
      <c r="AC451" s="68">
        <f t="shared" si="200"/>
        <v>-0.13621379999676719</v>
      </c>
      <c r="AD451" s="68">
        <f t="shared" si="201"/>
        <v>2.9831234170302201E-4</v>
      </c>
      <c r="AE451" s="68">
        <f t="shared" si="202"/>
        <v>8.8990253212340568E-8</v>
      </c>
      <c r="AF451" s="68">
        <f t="shared" si="203"/>
        <v>-0.13621379999676719</v>
      </c>
      <c r="AG451" s="74"/>
      <c r="AH451" s="68">
        <f t="shared" si="204"/>
        <v>-3.1565375340462151E-2</v>
      </c>
      <c r="AI451" s="68">
        <f t="shared" si="205"/>
        <v>3.8759702438565524E-3</v>
      </c>
      <c r="AJ451" s="68">
        <f t="shared" si="206"/>
        <v>-0.35516236227741338</v>
      </c>
      <c r="AK451" s="68">
        <f t="shared" si="207"/>
        <v>4.4588964592984552E-2</v>
      </c>
      <c r="AL451" s="68">
        <f t="shared" si="208"/>
        <v>3.0968600516547289</v>
      </c>
      <c r="AM451" s="68">
        <f t="shared" si="209"/>
        <v>44.702664308103621</v>
      </c>
      <c r="AN451" s="68">
        <f t="shared" ref="AN451:AT460" si="218">$AU451+$AB$7*SIN(AO451)</f>
        <v>8.3598528114360668</v>
      </c>
      <c r="AO451" s="68">
        <f t="shared" si="218"/>
        <v>8.357532384374208</v>
      </c>
      <c r="AP451" s="68">
        <f t="shared" si="218"/>
        <v>8.3623341498972081</v>
      </c>
      <c r="AQ451" s="68">
        <f t="shared" si="218"/>
        <v>8.3523508909850896</v>
      </c>
      <c r="AR451" s="68">
        <f t="shared" si="218"/>
        <v>8.3729100387881665</v>
      </c>
      <c r="AS451" s="68">
        <f t="shared" si="218"/>
        <v>8.3296876011571843</v>
      </c>
      <c r="AT451" s="68">
        <f t="shared" si="218"/>
        <v>8.4170478091512866</v>
      </c>
      <c r="AU451" s="68">
        <f t="shared" si="210"/>
        <v>7.4864993159600068</v>
      </c>
    </row>
    <row r="452" spans="1:47" s="68" customFormat="1" ht="12.95" customHeight="1" x14ac:dyDescent="0.2">
      <c r="A452" s="85" t="s">
        <v>220</v>
      </c>
      <c r="B452" s="83" t="s">
        <v>201</v>
      </c>
      <c r="C452" s="85">
        <v>55637.926399999997</v>
      </c>
      <c r="D452" s="85">
        <v>2.0000000000000001E-4</v>
      </c>
      <c r="E452" s="68">
        <f t="shared" si="193"/>
        <v>69603.580534267807</v>
      </c>
      <c r="F452" s="10">
        <f t="shared" si="191"/>
        <v>69604</v>
      </c>
      <c r="G452" s="69">
        <f t="shared" si="194"/>
        <v>-0.13602720000199042</v>
      </c>
      <c r="K452" s="68">
        <f t="shared" si="216"/>
        <v>-0.13602720000199042</v>
      </c>
      <c r="O452" s="68">
        <f t="shared" ca="1" si="217"/>
        <v>-0.1341159938056265</v>
      </c>
      <c r="Q452" s="82">
        <f t="shared" si="195"/>
        <v>40619.426399999997</v>
      </c>
      <c r="R452" s="68">
        <f t="shared" si="196"/>
        <v>1.8503399140381502E-2</v>
      </c>
      <c r="S452" s="74">
        <v>1</v>
      </c>
      <c r="Z452" s="68">
        <f t="shared" si="197"/>
        <v>69604</v>
      </c>
      <c r="AA452" s="68">
        <f t="shared" si="198"/>
        <v>-0.13660495095053832</v>
      </c>
      <c r="AB452" s="68">
        <f t="shared" si="199"/>
        <v>-0.10443654227656313</v>
      </c>
      <c r="AC452" s="68">
        <f t="shared" si="200"/>
        <v>-0.13602720000199042</v>
      </c>
      <c r="AD452" s="68">
        <f t="shared" si="201"/>
        <v>5.7775094854789488E-4</v>
      </c>
      <c r="AE452" s="68">
        <f t="shared" si="202"/>
        <v>3.3379615854799228E-7</v>
      </c>
      <c r="AF452" s="68">
        <f t="shared" si="203"/>
        <v>-0.13602720000199042</v>
      </c>
      <c r="AG452" s="74"/>
      <c r="AH452" s="68">
        <f t="shared" si="204"/>
        <v>-3.1590657725427289E-2</v>
      </c>
      <c r="AI452" s="68">
        <f t="shared" si="205"/>
        <v>3.8743303036655741E-3</v>
      </c>
      <c r="AJ452" s="68">
        <f t="shared" si="206"/>
        <v>-0.35512796666541491</v>
      </c>
      <c r="AK452" s="68">
        <f t="shared" si="207"/>
        <v>4.4552312994069837E-2</v>
      </c>
      <c r="AL452" s="68">
        <f t="shared" si="208"/>
        <v>3.0968968458366235</v>
      </c>
      <c r="AM452" s="68">
        <f t="shared" si="209"/>
        <v>44.739476404998619</v>
      </c>
      <c r="AN452" s="68">
        <f t="shared" si="218"/>
        <v>8.3605727194608779</v>
      </c>
      <c r="AO452" s="68">
        <f t="shared" si="218"/>
        <v>8.3582070560648614</v>
      </c>
      <c r="AP452" s="68">
        <f t="shared" si="218"/>
        <v>8.3630960942152246</v>
      </c>
      <c r="AQ452" s="68">
        <f t="shared" si="218"/>
        <v>8.3529438743859732</v>
      </c>
      <c r="AR452" s="68">
        <f t="shared" si="218"/>
        <v>8.3738227999530999</v>
      </c>
      <c r="AS452" s="68">
        <f t="shared" si="218"/>
        <v>8.3299765034525617</v>
      </c>
      <c r="AT452" s="68">
        <f t="shared" si="218"/>
        <v>8.4184662807492039</v>
      </c>
      <c r="AU452" s="68">
        <f t="shared" si="210"/>
        <v>7.4875440407365579</v>
      </c>
    </row>
    <row r="453" spans="1:47" s="68" customFormat="1" ht="12.95" customHeight="1" x14ac:dyDescent="0.2">
      <c r="A453" s="50" t="s">
        <v>230</v>
      </c>
      <c r="B453" s="83" t="s">
        <v>198</v>
      </c>
      <c r="C453" s="50">
        <v>55647.817499999997</v>
      </c>
      <c r="D453" s="50">
        <v>2.0000000000000001E-4</v>
      </c>
      <c r="E453" s="68">
        <f t="shared" si="193"/>
        <v>69634.081621576945</v>
      </c>
      <c r="F453" s="10">
        <f t="shared" si="191"/>
        <v>69634.5</v>
      </c>
      <c r="G453" s="69">
        <f t="shared" si="194"/>
        <v>-0.13567460000194842</v>
      </c>
      <c r="K453" s="68">
        <f t="shared" si="216"/>
        <v>-0.13567460000194842</v>
      </c>
      <c r="O453" s="68">
        <f t="shared" ca="1" si="217"/>
        <v>-0.13420868853024395</v>
      </c>
      <c r="Q453" s="82">
        <f t="shared" si="195"/>
        <v>40629.317499999997</v>
      </c>
      <c r="R453" s="68">
        <f t="shared" si="196"/>
        <v>1.8407597085688704E-2</v>
      </c>
      <c r="S453" s="74">
        <v>1</v>
      </c>
      <c r="Z453" s="68">
        <f t="shared" si="197"/>
        <v>69634.5</v>
      </c>
      <c r="AA453" s="68">
        <f t="shared" si="198"/>
        <v>-0.13671598412781497</v>
      </c>
      <c r="AB453" s="68">
        <f t="shared" si="199"/>
        <v>-0.10405372958139278</v>
      </c>
      <c r="AC453" s="68">
        <f t="shared" si="200"/>
        <v>-0.13567460000194842</v>
      </c>
      <c r="AD453" s="68">
        <f t="shared" si="201"/>
        <v>1.0413841258665457E-3</v>
      </c>
      <c r="AE453" s="68">
        <f t="shared" si="202"/>
        <v>1.0844808976068294E-6</v>
      </c>
      <c r="AF453" s="68">
        <f t="shared" si="203"/>
        <v>-0.13567460000194842</v>
      </c>
      <c r="AG453" s="74"/>
      <c r="AH453" s="68">
        <f t="shared" si="204"/>
        <v>-3.1620870420555634E-2</v>
      </c>
      <c r="AI453" s="68">
        <f t="shared" si="205"/>
        <v>3.8723718447338795E-3</v>
      </c>
      <c r="AJ453" s="68">
        <f t="shared" si="206"/>
        <v>-0.35508685279642666</v>
      </c>
      <c r="AK453" s="68">
        <f t="shared" si="207"/>
        <v>4.4508503084875722E-2</v>
      </c>
      <c r="AL453" s="68">
        <f t="shared" si="208"/>
        <v>3.0969408260967985</v>
      </c>
      <c r="AM453" s="68">
        <f t="shared" si="209"/>
        <v>44.783557664120842</v>
      </c>
      <c r="AN453" s="68">
        <f t="shared" si="218"/>
        <v>8.3614336286673545</v>
      </c>
      <c r="AO453" s="68">
        <f t="shared" si="218"/>
        <v>8.3590132605079219</v>
      </c>
      <c r="AP453" s="68">
        <f t="shared" si="218"/>
        <v>8.3640076283232467</v>
      </c>
      <c r="AQ453" s="68">
        <f t="shared" si="218"/>
        <v>8.3536518872554488</v>
      </c>
      <c r="AR453" s="68">
        <f t="shared" si="218"/>
        <v>8.3749151281620939</v>
      </c>
      <c r="AS453" s="68">
        <f t="shared" si="218"/>
        <v>8.3303205410020809</v>
      </c>
      <c r="AT453" s="68">
        <f t="shared" si="218"/>
        <v>8.4201615495715263</v>
      </c>
      <c r="AU453" s="68">
        <f t="shared" si="210"/>
        <v>7.4887936135085109</v>
      </c>
    </row>
    <row r="454" spans="1:47" s="68" customFormat="1" ht="12.95" customHeight="1" x14ac:dyDescent="0.2">
      <c r="A454" s="49" t="s">
        <v>237</v>
      </c>
      <c r="B454" s="83" t="s">
        <v>198</v>
      </c>
      <c r="C454" s="50">
        <v>55654.6273</v>
      </c>
      <c r="D454" s="50">
        <v>2.0000000000000001E-4</v>
      </c>
      <c r="E454" s="68">
        <f t="shared" si="193"/>
        <v>69655.080934530793</v>
      </c>
      <c r="F454" s="10">
        <f t="shared" si="191"/>
        <v>69655.5</v>
      </c>
      <c r="G454" s="69">
        <f t="shared" si="194"/>
        <v>-0.13589739999588346</v>
      </c>
      <c r="K454" s="68">
        <f t="shared" si="216"/>
        <v>-0.13589739999588346</v>
      </c>
      <c r="O454" s="68">
        <f t="shared" ca="1" si="217"/>
        <v>-0.13427251112752156</v>
      </c>
      <c r="Q454" s="82">
        <f t="shared" si="195"/>
        <v>40636.1273</v>
      </c>
      <c r="R454" s="68">
        <f t="shared" si="196"/>
        <v>1.8468103325641146E-2</v>
      </c>
      <c r="S454" s="74">
        <v>1</v>
      </c>
      <c r="Z454" s="68">
        <f t="shared" si="197"/>
        <v>69655.5</v>
      </c>
      <c r="AA454" s="68">
        <f t="shared" si="198"/>
        <v>-0.13679242749018652</v>
      </c>
      <c r="AB454" s="68">
        <f t="shared" si="199"/>
        <v>-0.10425574445932415</v>
      </c>
      <c r="AC454" s="68">
        <f t="shared" si="200"/>
        <v>-0.13589739999588346</v>
      </c>
      <c r="AD454" s="68">
        <f t="shared" si="201"/>
        <v>8.9502749430306339E-4</v>
      </c>
      <c r="AE454" s="68">
        <f t="shared" si="202"/>
        <v>8.0107421555842013E-7</v>
      </c>
      <c r="AF454" s="68">
        <f t="shared" si="203"/>
        <v>-0.13589739999588346</v>
      </c>
      <c r="AG454" s="74"/>
      <c r="AH454" s="68">
        <f t="shared" si="204"/>
        <v>-3.1641655536559309E-2</v>
      </c>
      <c r="AI454" s="68">
        <f t="shared" si="205"/>
        <v>3.8710253153916296E-3</v>
      </c>
      <c r="AJ454" s="68">
        <f t="shared" si="206"/>
        <v>-0.35505856125480495</v>
      </c>
      <c r="AK454" s="68">
        <f t="shared" si="207"/>
        <v>4.4478356701694838E-2</v>
      </c>
      <c r="AL454" s="68">
        <f t="shared" si="208"/>
        <v>3.0969710896513383</v>
      </c>
      <c r="AM454" s="68">
        <f t="shared" si="209"/>
        <v>44.813941179140166</v>
      </c>
      <c r="AN454" s="68">
        <f t="shared" si="218"/>
        <v>8.3620262875565388</v>
      </c>
      <c r="AO454" s="68">
        <f t="shared" si="218"/>
        <v>8.3595678728294036</v>
      </c>
      <c r="AP454" s="68">
        <f t="shared" si="218"/>
        <v>8.3646353628893255</v>
      </c>
      <c r="AQ454" s="68">
        <f t="shared" si="218"/>
        <v>8.3541385853015626</v>
      </c>
      <c r="AR454" s="68">
        <f t="shared" si="218"/>
        <v>8.375667597969807</v>
      </c>
      <c r="AS454" s="68">
        <f t="shared" si="218"/>
        <v>8.330556466260747</v>
      </c>
      <c r="AT454" s="68">
        <f t="shared" si="218"/>
        <v>8.421327938525538</v>
      </c>
      <c r="AU454" s="68">
        <f t="shared" si="210"/>
        <v>7.4896539750891993</v>
      </c>
    </row>
    <row r="455" spans="1:47" s="68" customFormat="1" ht="12.95" customHeight="1" x14ac:dyDescent="0.2">
      <c r="A455" s="49" t="s">
        <v>233</v>
      </c>
      <c r="B455" s="83" t="s">
        <v>198</v>
      </c>
      <c r="C455" s="50">
        <v>55654.6273</v>
      </c>
      <c r="D455" s="50">
        <v>2.0000000000000001E-4</v>
      </c>
      <c r="E455" s="68">
        <f t="shared" si="193"/>
        <v>69655.080934530793</v>
      </c>
      <c r="F455" s="10">
        <f t="shared" si="191"/>
        <v>69655.5</v>
      </c>
      <c r="G455" s="69">
        <f t="shared" si="194"/>
        <v>-0.13589739999588346</v>
      </c>
      <c r="K455" s="68">
        <f t="shared" si="216"/>
        <v>-0.13589739999588346</v>
      </c>
      <c r="O455" s="68">
        <f t="shared" ca="1" si="217"/>
        <v>-0.13427251112752156</v>
      </c>
      <c r="Q455" s="82">
        <f t="shared" si="195"/>
        <v>40636.1273</v>
      </c>
      <c r="R455" s="68">
        <f t="shared" si="196"/>
        <v>1.8468103325641146E-2</v>
      </c>
      <c r="S455" s="74">
        <v>1</v>
      </c>
      <c r="Z455" s="68">
        <f t="shared" si="197"/>
        <v>69655.5</v>
      </c>
      <c r="AA455" s="68">
        <f t="shared" si="198"/>
        <v>-0.13679242749018652</v>
      </c>
      <c r="AB455" s="68">
        <f t="shared" si="199"/>
        <v>-0.10425574445932415</v>
      </c>
      <c r="AC455" s="68">
        <f t="shared" si="200"/>
        <v>-0.13589739999588346</v>
      </c>
      <c r="AD455" s="68">
        <f t="shared" si="201"/>
        <v>8.9502749430306339E-4</v>
      </c>
      <c r="AE455" s="68">
        <f t="shared" si="202"/>
        <v>8.0107421555842013E-7</v>
      </c>
      <c r="AF455" s="68">
        <f t="shared" si="203"/>
        <v>-0.13589739999588346</v>
      </c>
      <c r="AG455" s="74"/>
      <c r="AH455" s="68">
        <f t="shared" si="204"/>
        <v>-3.1641655536559309E-2</v>
      </c>
      <c r="AI455" s="68">
        <f t="shared" si="205"/>
        <v>3.8710253153916296E-3</v>
      </c>
      <c r="AJ455" s="68">
        <f t="shared" si="206"/>
        <v>-0.35505856125480495</v>
      </c>
      <c r="AK455" s="68">
        <f t="shared" si="207"/>
        <v>4.4478356701694838E-2</v>
      </c>
      <c r="AL455" s="68">
        <f t="shared" si="208"/>
        <v>3.0969710896513383</v>
      </c>
      <c r="AM455" s="68">
        <f t="shared" si="209"/>
        <v>44.813941179140166</v>
      </c>
      <c r="AN455" s="68">
        <f t="shared" si="218"/>
        <v>8.3620262875565388</v>
      </c>
      <c r="AO455" s="68">
        <f t="shared" si="218"/>
        <v>8.3595678728294036</v>
      </c>
      <c r="AP455" s="68">
        <f t="shared" si="218"/>
        <v>8.3646353628893255</v>
      </c>
      <c r="AQ455" s="68">
        <f t="shared" si="218"/>
        <v>8.3541385853015626</v>
      </c>
      <c r="AR455" s="68">
        <f t="shared" si="218"/>
        <v>8.375667597969807</v>
      </c>
      <c r="AS455" s="68">
        <f t="shared" si="218"/>
        <v>8.330556466260747</v>
      </c>
      <c r="AT455" s="68">
        <f t="shared" si="218"/>
        <v>8.421327938525538</v>
      </c>
      <c r="AU455" s="68">
        <f t="shared" si="210"/>
        <v>7.4896539750891993</v>
      </c>
    </row>
    <row r="456" spans="1:47" s="68" customFormat="1" ht="12.95" customHeight="1" x14ac:dyDescent="0.2">
      <c r="A456" s="85" t="s">
        <v>221</v>
      </c>
      <c r="B456" s="83" t="s">
        <v>201</v>
      </c>
      <c r="C456" s="85">
        <v>55661.438199999997</v>
      </c>
      <c r="D456" s="85">
        <v>4.0000000000000002E-4</v>
      </c>
      <c r="E456" s="68">
        <f t="shared" si="193"/>
        <v>69676.083639543751</v>
      </c>
      <c r="F456" s="10">
        <f t="shared" si="191"/>
        <v>69676.5</v>
      </c>
      <c r="G456" s="69">
        <f t="shared" si="194"/>
        <v>-0.13502020000305492</v>
      </c>
      <c r="J456" s="68">
        <f>G456</f>
        <v>-0.13502020000305492</v>
      </c>
      <c r="O456" s="68">
        <f t="shared" ca="1" si="217"/>
        <v>-0.13433633372479917</v>
      </c>
      <c r="Q456" s="82">
        <f t="shared" si="195"/>
        <v>40642.938199999997</v>
      </c>
      <c r="R456" s="68">
        <f t="shared" si="196"/>
        <v>1.8230454408864952E-2</v>
      </c>
      <c r="S456" s="74">
        <v>1</v>
      </c>
      <c r="Z456" s="68">
        <f t="shared" si="197"/>
        <v>69676.5</v>
      </c>
      <c r="AA456" s="68">
        <f t="shared" si="198"/>
        <v>-0.13686886622732145</v>
      </c>
      <c r="AB456" s="68">
        <f t="shared" si="199"/>
        <v>-0.10335777323776421</v>
      </c>
      <c r="AC456" s="68">
        <f t="shared" si="200"/>
        <v>-0.13502020000305492</v>
      </c>
      <c r="AD456" s="68">
        <f t="shared" si="201"/>
        <v>1.8486662242665208E-3</v>
      </c>
      <c r="AE456" s="68">
        <f t="shared" si="202"/>
        <v>3.4175668087438342E-6</v>
      </c>
      <c r="AF456" s="68">
        <f t="shared" si="203"/>
        <v>-0.13502020000305492</v>
      </c>
      <c r="AG456" s="74"/>
      <c r="AH456" s="68">
        <f t="shared" si="204"/>
        <v>-3.166242676529072E-2</v>
      </c>
      <c r="AI456" s="68">
        <f t="shared" si="205"/>
        <v>3.8696803455099404E-3</v>
      </c>
      <c r="AJ456" s="68">
        <f t="shared" si="206"/>
        <v>-0.35503028299857986</v>
      </c>
      <c r="AK456" s="68">
        <f t="shared" si="207"/>
        <v>4.4448224780477483E-2</v>
      </c>
      <c r="AL456" s="68">
        <f t="shared" si="208"/>
        <v>3.0970013386468387</v>
      </c>
      <c r="AM456" s="68">
        <f t="shared" si="209"/>
        <v>44.844351282616913</v>
      </c>
      <c r="AN456" s="68">
        <f t="shared" si="218"/>
        <v>8.3626188673049757</v>
      </c>
      <c r="AO456" s="68">
        <f t="shared" si="218"/>
        <v>8.3601220937719205</v>
      </c>
      <c r="AP456" s="68">
        <f t="shared" si="218"/>
        <v>8.3652631970457296</v>
      </c>
      <c r="AQ456" s="68">
        <f t="shared" si="218"/>
        <v>8.3546246422148513</v>
      </c>
      <c r="AR456" s="68">
        <f t="shared" si="218"/>
        <v>8.3764203725704292</v>
      </c>
      <c r="AS456" s="68">
        <f t="shared" si="218"/>
        <v>8.3307916177245769</v>
      </c>
      <c r="AT456" s="68">
        <f t="shared" si="218"/>
        <v>8.4224936378339841</v>
      </c>
      <c r="AU456" s="68">
        <f t="shared" si="210"/>
        <v>7.4905143366698885</v>
      </c>
    </row>
    <row r="457" spans="1:47" s="68" customFormat="1" ht="12.95" customHeight="1" x14ac:dyDescent="0.2">
      <c r="A457" s="85" t="s">
        <v>221</v>
      </c>
      <c r="B457" s="83" t="s">
        <v>198</v>
      </c>
      <c r="C457" s="85">
        <v>55661.600700000003</v>
      </c>
      <c r="D457" s="85">
        <v>1E-3</v>
      </c>
      <c r="E457" s="68">
        <f t="shared" si="193"/>
        <v>69676.58473918766</v>
      </c>
      <c r="F457" s="10">
        <f t="shared" si="191"/>
        <v>69677</v>
      </c>
      <c r="G457" s="69">
        <f t="shared" si="194"/>
        <v>-0.13466360000165878</v>
      </c>
      <c r="J457" s="68">
        <f>G457</f>
        <v>-0.13466360000165878</v>
      </c>
      <c r="O457" s="68">
        <f t="shared" ca="1" si="217"/>
        <v>-0.13433785331044865</v>
      </c>
      <c r="Q457" s="82">
        <f t="shared" si="195"/>
        <v>40643.100700000003</v>
      </c>
      <c r="R457" s="68">
        <f t="shared" si="196"/>
        <v>1.8134285165406754E-2</v>
      </c>
      <c r="S457" s="74">
        <v>1</v>
      </c>
      <c r="Z457" s="68">
        <f t="shared" si="197"/>
        <v>69677</v>
      </c>
      <c r="AA457" s="68">
        <f t="shared" si="198"/>
        <v>-0.13687068614110742</v>
      </c>
      <c r="AB457" s="68">
        <f t="shared" si="199"/>
        <v>-0.10300067885233648</v>
      </c>
      <c r="AC457" s="68">
        <f t="shared" si="200"/>
        <v>-0.13466360000165878</v>
      </c>
      <c r="AD457" s="68">
        <f t="shared" si="201"/>
        <v>2.2070861394486441E-3</v>
      </c>
      <c r="AE457" s="68">
        <f t="shared" si="202"/>
        <v>4.8712292269463196E-6</v>
      </c>
      <c r="AF457" s="68">
        <f t="shared" si="203"/>
        <v>-0.13466360000165878</v>
      </c>
      <c r="AG457" s="74"/>
      <c r="AH457" s="68">
        <f t="shared" si="204"/>
        <v>-3.1662921149322301E-2</v>
      </c>
      <c r="AI457" s="68">
        <f t="shared" si="205"/>
        <v>3.8696483413920291E-3</v>
      </c>
      <c r="AJ457" s="68">
        <f t="shared" si="206"/>
        <v>-0.3550296098682385</v>
      </c>
      <c r="AK457" s="68">
        <f t="shared" si="207"/>
        <v>4.4447507529561538E-2</v>
      </c>
      <c r="AL457" s="68">
        <f t="shared" si="208"/>
        <v>3.097002058684057</v>
      </c>
      <c r="AM457" s="68">
        <f t="shared" si="209"/>
        <v>44.845075657456881</v>
      </c>
      <c r="AN457" s="68">
        <f t="shared" si="218"/>
        <v>8.3626329753891753</v>
      </c>
      <c r="AO457" s="68">
        <f t="shared" si="218"/>
        <v>8.3601352847346941</v>
      </c>
      <c r="AP457" s="68">
        <f t="shared" si="218"/>
        <v>8.3652781466988113</v>
      </c>
      <c r="AQ457" s="68">
        <f t="shared" si="218"/>
        <v>8.3546362071847042</v>
      </c>
      <c r="AR457" s="68">
        <f t="shared" si="218"/>
        <v>8.3764382994828281</v>
      </c>
      <c r="AS457" s="68">
        <f t="shared" si="218"/>
        <v>8.3307972071624405</v>
      </c>
      <c r="AT457" s="68">
        <f t="shared" si="218"/>
        <v>8.4225213841720183</v>
      </c>
      <c r="AU457" s="68">
        <f t="shared" si="210"/>
        <v>7.4905348214694287</v>
      </c>
    </row>
    <row r="458" spans="1:47" s="68" customFormat="1" ht="12.95" customHeight="1" x14ac:dyDescent="0.2">
      <c r="A458" s="85" t="s">
        <v>220</v>
      </c>
      <c r="B458" s="83" t="s">
        <v>201</v>
      </c>
      <c r="C458" s="85">
        <v>55690.784099999997</v>
      </c>
      <c r="D458" s="85">
        <v>2.0000000000000001E-4</v>
      </c>
      <c r="E458" s="68">
        <f t="shared" si="193"/>
        <v>69766.577301327081</v>
      </c>
      <c r="F458" s="10">
        <f t="shared" si="191"/>
        <v>69767</v>
      </c>
      <c r="G458" s="69">
        <f t="shared" si="194"/>
        <v>-0.13707560000329977</v>
      </c>
      <c r="K458" s="68">
        <f t="shared" ref="K458:K466" si="219">G458</f>
        <v>-0.13707560000329977</v>
      </c>
      <c r="O458" s="68">
        <f t="shared" ca="1" si="217"/>
        <v>-0.13461137872735265</v>
      </c>
      <c r="Q458" s="82">
        <f t="shared" si="195"/>
        <v>40672.284099999997</v>
      </c>
      <c r="R458" s="68">
        <f t="shared" si="196"/>
        <v>1.8789720116264636E-2</v>
      </c>
      <c r="S458" s="74">
        <v>1</v>
      </c>
      <c r="Z458" s="68">
        <f t="shared" si="197"/>
        <v>69767</v>
      </c>
      <c r="AA458" s="68">
        <f t="shared" si="198"/>
        <v>-0.13719822853270469</v>
      </c>
      <c r="AB458" s="68">
        <f t="shared" si="199"/>
        <v>-0.10532381735023114</v>
      </c>
      <c r="AC458" s="68">
        <f t="shared" si="200"/>
        <v>-0.13707560000329977</v>
      </c>
      <c r="AD458" s="68">
        <f t="shared" si="201"/>
        <v>1.226285294049223E-4</v>
      </c>
      <c r="AE458" s="68">
        <f t="shared" si="202"/>
        <v>1.5037756224013894E-8</v>
      </c>
      <c r="AF458" s="68">
        <f t="shared" si="203"/>
        <v>-0.13707560000329977</v>
      </c>
      <c r="AG458" s="74"/>
      <c r="AH458" s="68">
        <f t="shared" si="204"/>
        <v>-3.1751782653068626E-2</v>
      </c>
      <c r="AI458" s="68">
        <f t="shared" si="205"/>
        <v>3.8639019123095641E-3</v>
      </c>
      <c r="AJ458" s="68">
        <f t="shared" si="206"/>
        <v>-0.35490856785250119</v>
      </c>
      <c r="AK458" s="68">
        <f t="shared" si="207"/>
        <v>4.4318534584569379E-2</v>
      </c>
      <c r="AL458" s="68">
        <f t="shared" si="208"/>
        <v>3.0971315322741266</v>
      </c>
      <c r="AM458" s="68">
        <f t="shared" si="209"/>
        <v>44.975710570349975</v>
      </c>
      <c r="AN458" s="68">
        <f t="shared" si="218"/>
        <v>8.3651717193509523</v>
      </c>
      <c r="AO458" s="68">
        <f t="shared" si="218"/>
        <v>8.362506033492707</v>
      </c>
      <c r="AP458" s="68">
        <f t="shared" si="218"/>
        <v>8.3679700229488247</v>
      </c>
      <c r="AQ458" s="68">
        <f t="shared" si="218"/>
        <v>8.3567119824745646</v>
      </c>
      <c r="AR458" s="68">
        <f t="shared" si="218"/>
        <v>8.3796679383814219</v>
      </c>
      <c r="AS458" s="68">
        <f t="shared" si="218"/>
        <v>8.331796227862835</v>
      </c>
      <c r="AT458" s="68">
        <f t="shared" si="218"/>
        <v>8.4275093512610386</v>
      </c>
      <c r="AU458" s="68">
        <f t="shared" si="210"/>
        <v>7.4942220853866663</v>
      </c>
    </row>
    <row r="459" spans="1:47" s="68" customFormat="1" ht="12.95" customHeight="1" x14ac:dyDescent="0.2">
      <c r="A459" s="49" t="s">
        <v>237</v>
      </c>
      <c r="B459" s="83" t="s">
        <v>201</v>
      </c>
      <c r="C459" s="50">
        <v>55718.672700000003</v>
      </c>
      <c r="D459" s="50">
        <v>1E-4</v>
      </c>
      <c r="E459" s="68">
        <f t="shared" si="193"/>
        <v>69852.577101503979</v>
      </c>
      <c r="F459" s="10">
        <f t="shared" si="191"/>
        <v>69853</v>
      </c>
      <c r="G459" s="69">
        <f t="shared" si="194"/>
        <v>-0.13714040000195382</v>
      </c>
      <c r="K459" s="68">
        <f t="shared" si="219"/>
        <v>-0.13714040000195382</v>
      </c>
      <c r="O459" s="68">
        <f t="shared" ca="1" si="217"/>
        <v>-0.13487274745906094</v>
      </c>
      <c r="Q459" s="82">
        <f t="shared" si="195"/>
        <v>40700.172700000003</v>
      </c>
      <c r="R459" s="68">
        <f t="shared" si="196"/>
        <v>1.8807489312695897E-2</v>
      </c>
      <c r="S459" s="74">
        <v>1</v>
      </c>
      <c r="Z459" s="68">
        <f t="shared" si="197"/>
        <v>69853</v>
      </c>
      <c r="AA459" s="68">
        <f t="shared" si="198"/>
        <v>-0.13751113658779879</v>
      </c>
      <c r="AB459" s="68">
        <f t="shared" si="199"/>
        <v>-0.10530394108795452</v>
      </c>
      <c r="AC459" s="68">
        <f t="shared" si="200"/>
        <v>-0.13714040000195382</v>
      </c>
      <c r="AD459" s="68">
        <f t="shared" si="201"/>
        <v>3.7073658584496627E-4</v>
      </c>
      <c r="AE459" s="68">
        <f t="shared" si="202"/>
        <v>1.3744561608398205E-7</v>
      </c>
      <c r="AF459" s="68">
        <f t="shared" si="203"/>
        <v>-0.13714040000195382</v>
      </c>
      <c r="AG459" s="74"/>
      <c r="AH459" s="68">
        <f t="shared" si="204"/>
        <v>-3.1836458913999298E-2</v>
      </c>
      <c r="AI459" s="68">
        <f t="shared" si="205"/>
        <v>3.8584372885215323E-3</v>
      </c>
      <c r="AJ459" s="68">
        <f t="shared" si="206"/>
        <v>-0.35479312853368888</v>
      </c>
      <c r="AK459" s="68">
        <f t="shared" si="207"/>
        <v>4.4195536650504762E-2</v>
      </c>
      <c r="AL459" s="68">
        <f t="shared" si="208"/>
        <v>3.0972550069647569</v>
      </c>
      <c r="AM459" s="68">
        <f t="shared" si="209"/>
        <v>45.101003405932467</v>
      </c>
      <c r="AN459" s="68">
        <f t="shared" si="218"/>
        <v>8.3675963504791557</v>
      </c>
      <c r="AO459" s="68">
        <f t="shared" si="218"/>
        <v>8.3647646582319339</v>
      </c>
      <c r="AP459" s="68">
        <f t="shared" si="218"/>
        <v>8.3705440446367998</v>
      </c>
      <c r="AQ459" s="68">
        <f t="shared" si="218"/>
        <v>8.3586845047160843</v>
      </c>
      <c r="AR459" s="68">
        <f t="shared" si="218"/>
        <v>8.3827591881232255</v>
      </c>
      <c r="AS459" s="68">
        <f t="shared" si="218"/>
        <v>8.3327378380457944</v>
      </c>
      <c r="AT459" s="68">
        <f t="shared" si="218"/>
        <v>8.4322637756798695</v>
      </c>
      <c r="AU459" s="68">
        <f t="shared" si="210"/>
        <v>7.4977454709075824</v>
      </c>
    </row>
    <row r="460" spans="1:47" s="68" customFormat="1" ht="12.95" customHeight="1" x14ac:dyDescent="0.2">
      <c r="A460" s="49" t="s">
        <v>233</v>
      </c>
      <c r="B460" s="83" t="s">
        <v>201</v>
      </c>
      <c r="C460" s="50">
        <v>55718.672700000003</v>
      </c>
      <c r="D460" s="50">
        <v>1E-4</v>
      </c>
      <c r="E460" s="68">
        <f t="shared" si="193"/>
        <v>69852.577101503979</v>
      </c>
      <c r="F460" s="10">
        <f t="shared" ref="F460:F523" si="220">ROUND(2*E460,0)/2+0.5</f>
        <v>69853</v>
      </c>
      <c r="G460" s="69">
        <f t="shared" si="194"/>
        <v>-0.13714040000195382</v>
      </c>
      <c r="K460" s="68">
        <f t="shared" si="219"/>
        <v>-0.13714040000195382</v>
      </c>
      <c r="O460" s="68">
        <f t="shared" ca="1" si="217"/>
        <v>-0.13487274745906094</v>
      </c>
      <c r="Q460" s="82">
        <f t="shared" si="195"/>
        <v>40700.172700000003</v>
      </c>
      <c r="R460" s="68">
        <f t="shared" si="196"/>
        <v>1.8807489312695897E-2</v>
      </c>
      <c r="S460" s="74">
        <v>1</v>
      </c>
      <c r="Z460" s="68">
        <f t="shared" si="197"/>
        <v>69853</v>
      </c>
      <c r="AA460" s="68">
        <f t="shared" si="198"/>
        <v>-0.13751113658779879</v>
      </c>
      <c r="AB460" s="68">
        <f t="shared" si="199"/>
        <v>-0.10530394108795452</v>
      </c>
      <c r="AC460" s="68">
        <f t="shared" si="200"/>
        <v>-0.13714040000195382</v>
      </c>
      <c r="AD460" s="68">
        <f t="shared" si="201"/>
        <v>3.7073658584496627E-4</v>
      </c>
      <c r="AE460" s="68">
        <f t="shared" si="202"/>
        <v>1.3744561608398205E-7</v>
      </c>
      <c r="AF460" s="68">
        <f t="shared" si="203"/>
        <v>-0.13714040000195382</v>
      </c>
      <c r="AG460" s="74"/>
      <c r="AH460" s="68">
        <f t="shared" si="204"/>
        <v>-3.1836458913999298E-2</v>
      </c>
      <c r="AI460" s="68">
        <f t="shared" si="205"/>
        <v>3.8584372885215323E-3</v>
      </c>
      <c r="AJ460" s="68">
        <f t="shared" si="206"/>
        <v>-0.35479312853368888</v>
      </c>
      <c r="AK460" s="68">
        <f t="shared" si="207"/>
        <v>4.4195536650504762E-2</v>
      </c>
      <c r="AL460" s="68">
        <f t="shared" si="208"/>
        <v>3.0972550069647569</v>
      </c>
      <c r="AM460" s="68">
        <f t="shared" si="209"/>
        <v>45.101003405932467</v>
      </c>
      <c r="AN460" s="68">
        <f t="shared" si="218"/>
        <v>8.3675963504791557</v>
      </c>
      <c r="AO460" s="68">
        <f t="shared" si="218"/>
        <v>8.3647646582319339</v>
      </c>
      <c r="AP460" s="68">
        <f t="shared" si="218"/>
        <v>8.3705440446367998</v>
      </c>
      <c r="AQ460" s="68">
        <f t="shared" si="218"/>
        <v>8.3586845047160843</v>
      </c>
      <c r="AR460" s="68">
        <f t="shared" si="218"/>
        <v>8.3827591881232255</v>
      </c>
      <c r="AS460" s="68">
        <f t="shared" si="218"/>
        <v>8.3327378380457944</v>
      </c>
      <c r="AT460" s="68">
        <f t="shared" si="218"/>
        <v>8.4322637756798695</v>
      </c>
      <c r="AU460" s="68">
        <f t="shared" si="210"/>
        <v>7.4977454709075824</v>
      </c>
    </row>
    <row r="461" spans="1:47" s="68" customFormat="1" ht="12.95" customHeight="1" x14ac:dyDescent="0.2">
      <c r="A461" s="87" t="s">
        <v>228</v>
      </c>
      <c r="B461" s="100" t="s">
        <v>201</v>
      </c>
      <c r="C461" s="84">
        <v>55924.593399999998</v>
      </c>
      <c r="D461" s="84">
        <v>5.0000000000000001E-4</v>
      </c>
      <c r="E461" s="68">
        <f t="shared" si="193"/>
        <v>70487.572728831379</v>
      </c>
      <c r="F461" s="10">
        <f t="shared" si="220"/>
        <v>70488</v>
      </c>
      <c r="G461" s="69">
        <f t="shared" si="194"/>
        <v>-0.13855840000178432</v>
      </c>
      <c r="K461" s="68">
        <f t="shared" si="219"/>
        <v>-0.13855840000178432</v>
      </c>
      <c r="O461" s="68">
        <f t="shared" ca="1" si="217"/>
        <v>-0.13680262123388373</v>
      </c>
      <c r="Q461" s="82">
        <f t="shared" si="195"/>
        <v>40906.093399999998</v>
      </c>
      <c r="R461" s="68">
        <f t="shared" si="196"/>
        <v>1.9198430211054465E-2</v>
      </c>
      <c r="S461" s="74">
        <v>1</v>
      </c>
      <c r="Z461" s="68">
        <f t="shared" si="197"/>
        <v>70488</v>
      </c>
      <c r="AA461" s="68">
        <f t="shared" si="198"/>
        <v>-0.13981941609296561</v>
      </c>
      <c r="AB461" s="68">
        <f t="shared" si="199"/>
        <v>-0.10610366926321252</v>
      </c>
      <c r="AC461" s="68">
        <f t="shared" si="200"/>
        <v>-0.13855840000178432</v>
      </c>
      <c r="AD461" s="68">
        <f t="shared" si="201"/>
        <v>1.2610160911812884E-3</v>
      </c>
      <c r="AE461" s="68">
        <f t="shared" si="202"/>
        <v>1.5901615822181356E-6</v>
      </c>
      <c r="AF461" s="68">
        <f t="shared" si="203"/>
        <v>-0.13855840000178432</v>
      </c>
      <c r="AG461" s="74"/>
      <c r="AH461" s="68">
        <f t="shared" si="204"/>
        <v>-3.2454730738571802E-2</v>
      </c>
      <c r="AI461" s="68">
        <f t="shared" si="205"/>
        <v>3.818861413145358E-3</v>
      </c>
      <c r="AJ461" s="68">
        <f t="shared" si="206"/>
        <v>-0.3539471423040057</v>
      </c>
      <c r="AK461" s="68">
        <f t="shared" si="207"/>
        <v>4.3294313077936929E-2</v>
      </c>
      <c r="AL461" s="68">
        <f t="shared" si="208"/>
        <v>3.0981597032878088</v>
      </c>
      <c r="AM461" s="68">
        <f t="shared" si="209"/>
        <v>46.040749538825928</v>
      </c>
      <c r="AN461" s="68">
        <f t="shared" ref="AN461:AT470" si="221">$AU461+$AB$7*SIN(AO461)</f>
        <v>8.3854662582113466</v>
      </c>
      <c r="AO461" s="68">
        <f t="shared" si="221"/>
        <v>8.3812342983197841</v>
      </c>
      <c r="AP461" s="68">
        <f t="shared" si="221"/>
        <v>8.3896091910223269</v>
      </c>
      <c r="AQ461" s="68">
        <f t="shared" si="221"/>
        <v>8.3729172180479683</v>
      </c>
      <c r="AR461" s="68">
        <f t="shared" si="221"/>
        <v>8.4057337307819715</v>
      </c>
      <c r="AS461" s="68">
        <f t="shared" si="221"/>
        <v>8.3393167542552504</v>
      </c>
      <c r="AT461" s="68">
        <f t="shared" si="221"/>
        <v>8.4670090557096831</v>
      </c>
      <c r="AU461" s="68">
        <f t="shared" si="210"/>
        <v>7.5237611663236503</v>
      </c>
    </row>
    <row r="462" spans="1:47" s="68" customFormat="1" ht="12.95" customHeight="1" x14ac:dyDescent="0.2">
      <c r="A462" s="49" t="s">
        <v>238</v>
      </c>
      <c r="B462" s="83" t="s">
        <v>198</v>
      </c>
      <c r="C462" s="50">
        <v>55982.478199999998</v>
      </c>
      <c r="D462" s="50">
        <v>1E-4</v>
      </c>
      <c r="E462" s="68">
        <f t="shared" si="193"/>
        <v>70666.071514474213</v>
      </c>
      <c r="F462" s="10">
        <f t="shared" si="220"/>
        <v>70666.5</v>
      </c>
      <c r="G462" s="69">
        <f t="shared" si="194"/>
        <v>-0.13895220000267727</v>
      </c>
      <c r="K462" s="68">
        <f t="shared" si="219"/>
        <v>-0.13895220000267727</v>
      </c>
      <c r="O462" s="68">
        <f t="shared" ca="1" si="217"/>
        <v>-0.13734511331074337</v>
      </c>
      <c r="Q462" s="82">
        <f t="shared" si="195"/>
        <v>40963.978199999998</v>
      </c>
      <c r="R462" s="68">
        <f t="shared" si="196"/>
        <v>1.9307713885584027E-2</v>
      </c>
      <c r="S462" s="74">
        <v>1</v>
      </c>
      <c r="Z462" s="68">
        <f t="shared" si="197"/>
        <v>70666.5</v>
      </c>
      <c r="AA462" s="68">
        <f t="shared" si="198"/>
        <v>-0.14046765974208122</v>
      </c>
      <c r="AB462" s="68">
        <f t="shared" si="199"/>
        <v>-0.10632581563902782</v>
      </c>
      <c r="AC462" s="68">
        <f t="shared" si="200"/>
        <v>-0.13895220000267727</v>
      </c>
      <c r="AD462" s="68">
        <f t="shared" si="201"/>
        <v>1.5154597394039515E-3</v>
      </c>
      <c r="AE462" s="68">
        <f t="shared" si="202"/>
        <v>2.2966182217542927E-6</v>
      </c>
      <c r="AF462" s="68">
        <f t="shared" si="203"/>
        <v>-0.13895220000267727</v>
      </c>
      <c r="AG462" s="74"/>
      <c r="AH462" s="68">
        <f t="shared" si="204"/>
        <v>-3.2626384363649445E-2</v>
      </c>
      <c r="AI462" s="68">
        <f t="shared" si="205"/>
        <v>3.807973193366232E-3</v>
      </c>
      <c r="AJ462" s="68">
        <f t="shared" si="206"/>
        <v>-0.35371123374643137</v>
      </c>
      <c r="AK462" s="68">
        <f t="shared" si="207"/>
        <v>4.3043049938213986E-2</v>
      </c>
      <c r="AL462" s="68">
        <f t="shared" si="208"/>
        <v>3.0984119282652931</v>
      </c>
      <c r="AM462" s="68">
        <f t="shared" si="209"/>
        <v>46.309764664861767</v>
      </c>
      <c r="AN462" s="68">
        <f t="shared" si="221"/>
        <v>8.39048114402501</v>
      </c>
      <c r="AO462" s="68">
        <f t="shared" si="221"/>
        <v>8.3857971202239057</v>
      </c>
      <c r="AP462" s="68">
        <f t="shared" si="221"/>
        <v>8.3949890166767975</v>
      </c>
      <c r="AQ462" s="68">
        <f t="shared" si="221"/>
        <v>8.3768132145896885</v>
      </c>
      <c r="AR462" s="68">
        <f t="shared" si="221"/>
        <v>8.4122371371754632</v>
      </c>
      <c r="AS462" s="68">
        <f t="shared" si="221"/>
        <v>8.341054505465781</v>
      </c>
      <c r="AT462" s="68">
        <f t="shared" si="221"/>
        <v>8.4766613351981555</v>
      </c>
      <c r="AU462" s="68">
        <f t="shared" si="210"/>
        <v>7.531074239759505</v>
      </c>
    </row>
    <row r="463" spans="1:47" s="68" customFormat="1" ht="12.95" customHeight="1" x14ac:dyDescent="0.2">
      <c r="A463" s="11" t="s">
        <v>1563</v>
      </c>
      <c r="B463" s="99" t="s">
        <v>201</v>
      </c>
      <c r="C463" s="30">
        <v>55982.641100000001</v>
      </c>
      <c r="D463" s="30" t="s">
        <v>255</v>
      </c>
      <c r="E463" s="68">
        <f t="shared" si="193"/>
        <v>70666.573847594162</v>
      </c>
      <c r="F463" s="10">
        <f t="shared" si="220"/>
        <v>70667</v>
      </c>
      <c r="G463" s="69">
        <f t="shared" si="194"/>
        <v>-0.13819560000411002</v>
      </c>
      <c r="K463" s="68">
        <f t="shared" si="219"/>
        <v>-0.13819560000411002</v>
      </c>
      <c r="O463" s="68">
        <f t="shared" ca="1" si="217"/>
        <v>-0.13734663289639285</v>
      </c>
      <c r="Q463" s="82">
        <f t="shared" si="195"/>
        <v>40964.141100000001</v>
      </c>
      <c r="R463" s="68">
        <f t="shared" si="196"/>
        <v>1.9098023860495972E-2</v>
      </c>
      <c r="S463" s="74">
        <v>1</v>
      </c>
      <c r="Z463" s="68">
        <f t="shared" si="197"/>
        <v>70667</v>
      </c>
      <c r="AA463" s="68">
        <f t="shared" si="198"/>
        <v>-0.14046947520241251</v>
      </c>
      <c r="AB463" s="68">
        <f t="shared" si="199"/>
        <v>-0.10556873610604611</v>
      </c>
      <c r="AC463" s="68">
        <f t="shared" si="200"/>
        <v>-0.13819560000411002</v>
      </c>
      <c r="AD463" s="68">
        <f t="shared" si="201"/>
        <v>2.2738751983024941E-3</v>
      </c>
      <c r="AE463" s="68">
        <f t="shared" si="202"/>
        <v>5.1705084174552068E-6</v>
      </c>
      <c r="AF463" s="68">
        <f t="shared" si="203"/>
        <v>-0.13819560000411002</v>
      </c>
      <c r="AG463" s="74"/>
      <c r="AH463" s="68">
        <f t="shared" si="204"/>
        <v>-3.2626863898063907E-2</v>
      </c>
      <c r="AI463" s="68">
        <f t="shared" si="205"/>
        <v>3.8079428353476885E-3</v>
      </c>
      <c r="AJ463" s="68">
        <f t="shared" si="206"/>
        <v>-0.35371057404062256</v>
      </c>
      <c r="AK463" s="68">
        <f t="shared" si="207"/>
        <v>4.3042347323892269E-2</v>
      </c>
      <c r="AL463" s="68">
        <f t="shared" si="208"/>
        <v>3.0984126335653679</v>
      </c>
      <c r="AM463" s="68">
        <f t="shared" si="209"/>
        <v>46.310521321130487</v>
      </c>
      <c r="AN463" s="68">
        <f t="shared" si="221"/>
        <v>8.3904951872926237</v>
      </c>
      <c r="AO463" s="68">
        <f t="shared" si="221"/>
        <v>8.3858098594692088</v>
      </c>
      <c r="AP463" s="68">
        <f t="shared" si="221"/>
        <v>8.3950040998228648</v>
      </c>
      <c r="AQ463" s="68">
        <f t="shared" si="221"/>
        <v>8.3768240634012194</v>
      </c>
      <c r="AR463" s="68">
        <f t="shared" si="221"/>
        <v>8.412255380577486</v>
      </c>
      <c r="AS463" s="68">
        <f t="shared" si="221"/>
        <v>8.3410593081583002</v>
      </c>
      <c r="AT463" s="68">
        <f t="shared" si="221"/>
        <v>8.476688301427588</v>
      </c>
      <c r="AU463" s="68">
        <f t="shared" si="210"/>
        <v>7.531094724559046</v>
      </c>
    </row>
    <row r="464" spans="1:47" s="68" customFormat="1" ht="12.95" customHeight="1" x14ac:dyDescent="0.2">
      <c r="A464" s="49" t="s">
        <v>238</v>
      </c>
      <c r="B464" s="83" t="s">
        <v>201</v>
      </c>
      <c r="C464" s="50">
        <v>55982.641199999998</v>
      </c>
      <c r="D464" s="50">
        <v>1E-4</v>
      </c>
      <c r="E464" s="68">
        <f t="shared" si="193"/>
        <v>70666.574155963172</v>
      </c>
      <c r="F464" s="10">
        <f t="shared" si="220"/>
        <v>70667</v>
      </c>
      <c r="G464" s="69">
        <f t="shared" si="194"/>
        <v>-0.13809560000663623</v>
      </c>
      <c r="K464" s="68">
        <f t="shared" si="219"/>
        <v>-0.13809560000663623</v>
      </c>
      <c r="O464" s="68">
        <f t="shared" ca="1" si="217"/>
        <v>-0.13734663289639285</v>
      </c>
      <c r="Q464" s="82">
        <f t="shared" si="195"/>
        <v>40964.141199999998</v>
      </c>
      <c r="R464" s="68">
        <f t="shared" si="196"/>
        <v>1.9070394741192868E-2</v>
      </c>
      <c r="S464" s="74">
        <v>1</v>
      </c>
      <c r="Z464" s="68">
        <f t="shared" si="197"/>
        <v>70667</v>
      </c>
      <c r="AA464" s="68">
        <f t="shared" si="198"/>
        <v>-0.14046947520241251</v>
      </c>
      <c r="AB464" s="68">
        <f t="shared" si="199"/>
        <v>-0.10546873610857233</v>
      </c>
      <c r="AC464" s="68">
        <f t="shared" si="200"/>
        <v>-0.13809560000663623</v>
      </c>
      <c r="AD464" s="68">
        <f t="shared" si="201"/>
        <v>2.3738751957762816E-3</v>
      </c>
      <c r="AE464" s="68">
        <f t="shared" si="202"/>
        <v>5.6352834451218796E-6</v>
      </c>
      <c r="AF464" s="68">
        <f t="shared" si="203"/>
        <v>-0.13809560000663623</v>
      </c>
      <c r="AG464" s="74"/>
      <c r="AH464" s="68">
        <f t="shared" si="204"/>
        <v>-3.2626863898063907E-2</v>
      </c>
      <c r="AI464" s="68">
        <f t="shared" si="205"/>
        <v>3.8079428353476885E-3</v>
      </c>
      <c r="AJ464" s="68">
        <f t="shared" si="206"/>
        <v>-0.35371057404062256</v>
      </c>
      <c r="AK464" s="68">
        <f t="shared" si="207"/>
        <v>4.3042347323892269E-2</v>
      </c>
      <c r="AL464" s="68">
        <f t="shared" si="208"/>
        <v>3.0984126335653679</v>
      </c>
      <c r="AM464" s="68">
        <f t="shared" si="209"/>
        <v>46.310521321130487</v>
      </c>
      <c r="AN464" s="68">
        <f t="shared" si="221"/>
        <v>8.3904951872926237</v>
      </c>
      <c r="AO464" s="68">
        <f t="shared" si="221"/>
        <v>8.3858098594692088</v>
      </c>
      <c r="AP464" s="68">
        <f t="shared" si="221"/>
        <v>8.3950040998228648</v>
      </c>
      <c r="AQ464" s="68">
        <f t="shared" si="221"/>
        <v>8.3768240634012194</v>
      </c>
      <c r="AR464" s="68">
        <f t="shared" si="221"/>
        <v>8.412255380577486</v>
      </c>
      <c r="AS464" s="68">
        <f t="shared" si="221"/>
        <v>8.3410593081583002</v>
      </c>
      <c r="AT464" s="68">
        <f t="shared" si="221"/>
        <v>8.476688301427588</v>
      </c>
      <c r="AU464" s="68">
        <f t="shared" si="210"/>
        <v>7.531094724559046</v>
      </c>
    </row>
    <row r="465" spans="1:47" s="68" customFormat="1" ht="12.95" customHeight="1" x14ac:dyDescent="0.2">
      <c r="A465" s="50" t="s">
        <v>229</v>
      </c>
      <c r="B465" s="83" t="s">
        <v>198</v>
      </c>
      <c r="C465" s="50">
        <v>56003.880899999996</v>
      </c>
      <c r="D465" s="50">
        <v>2.0000000000000001E-4</v>
      </c>
      <c r="E465" s="68">
        <f t="shared" si="193"/>
        <v>70732.070808925913</v>
      </c>
      <c r="F465" s="10">
        <f t="shared" si="220"/>
        <v>70732.5</v>
      </c>
      <c r="G465" s="69">
        <f t="shared" si="194"/>
        <v>-0.13918100000591949</v>
      </c>
      <c r="K465" s="68">
        <f t="shared" si="219"/>
        <v>-0.13918100000591949</v>
      </c>
      <c r="O465" s="68">
        <f t="shared" ca="1" si="217"/>
        <v>-0.13754569861647298</v>
      </c>
      <c r="Q465" s="82">
        <f t="shared" si="195"/>
        <v>40985.380899999996</v>
      </c>
      <c r="R465" s="68">
        <f t="shared" si="196"/>
        <v>1.937135076264776E-2</v>
      </c>
      <c r="S465" s="74">
        <v>1</v>
      </c>
      <c r="Z465" s="68">
        <f t="shared" si="197"/>
        <v>70732.5</v>
      </c>
      <c r="AA465" s="68">
        <f t="shared" si="198"/>
        <v>-0.14070728415798034</v>
      </c>
      <c r="AB465" s="68">
        <f t="shared" si="199"/>
        <v>-0.10649137884396731</v>
      </c>
      <c r="AC465" s="68">
        <f t="shared" si="200"/>
        <v>-0.13918100000591949</v>
      </c>
      <c r="AD465" s="68">
        <f t="shared" si="201"/>
        <v>1.5262841520608528E-3</v>
      </c>
      <c r="AE465" s="68">
        <f t="shared" si="202"/>
        <v>2.3295433128321162E-6</v>
      </c>
      <c r="AF465" s="68">
        <f t="shared" si="203"/>
        <v>-0.13918100000591949</v>
      </c>
      <c r="AG465" s="74"/>
      <c r="AH465" s="68">
        <f t="shared" si="204"/>
        <v>-3.2689621161952176E-2</v>
      </c>
      <c r="AI465" s="68">
        <f t="shared" si="205"/>
        <v>3.8039726894452119E-3</v>
      </c>
      <c r="AJ465" s="68">
        <f t="shared" si="206"/>
        <v>-0.35362420485032448</v>
      </c>
      <c r="AK465" s="68">
        <f t="shared" si="207"/>
        <v>4.2950361951454546E-2</v>
      </c>
      <c r="AL465" s="68">
        <f t="shared" si="208"/>
        <v>3.0985049703677099</v>
      </c>
      <c r="AM465" s="68">
        <f t="shared" si="209"/>
        <v>46.409795471653716</v>
      </c>
      <c r="AN465" s="68">
        <f t="shared" si="221"/>
        <v>8.3923346770746505</v>
      </c>
      <c r="AO465" s="68">
        <f t="shared" si="221"/>
        <v>8.387476674906388</v>
      </c>
      <c r="AP465" s="68">
        <f t="shared" si="221"/>
        <v>8.3969806618757037</v>
      </c>
      <c r="AQ465" s="68">
        <f t="shared" si="221"/>
        <v>8.3782421547358457</v>
      </c>
      <c r="AR465" s="68">
        <f t="shared" si="221"/>
        <v>8.4146465308682394</v>
      </c>
      <c r="AS465" s="68">
        <f t="shared" si="221"/>
        <v>8.3416853783086058</v>
      </c>
      <c r="AT465" s="68">
        <f t="shared" si="221"/>
        <v>8.4802174457625181</v>
      </c>
      <c r="AU465" s="68">
        <f t="shared" si="210"/>
        <v>7.533778233298813</v>
      </c>
    </row>
    <row r="466" spans="1:47" s="68" customFormat="1" ht="12.95" customHeight="1" x14ac:dyDescent="0.2">
      <c r="A466" s="49" t="s">
        <v>238</v>
      </c>
      <c r="B466" s="83" t="s">
        <v>201</v>
      </c>
      <c r="C466" s="50">
        <v>56062.738599999997</v>
      </c>
      <c r="D466" s="50">
        <v>2.0000000000000001E-4</v>
      </c>
      <c r="E466" s="68">
        <f t="shared" si="193"/>
        <v>70913.569716682876</v>
      </c>
      <c r="F466" s="10">
        <f t="shared" si="220"/>
        <v>70914</v>
      </c>
      <c r="G466" s="69">
        <f t="shared" si="194"/>
        <v>-0.13953520000359276</v>
      </c>
      <c r="K466" s="68">
        <f t="shared" si="219"/>
        <v>-0.13953520000359276</v>
      </c>
      <c r="O466" s="68">
        <f t="shared" ca="1" si="217"/>
        <v>-0.13809730820722943</v>
      </c>
      <c r="Q466" s="82">
        <f t="shared" si="195"/>
        <v>41044.238599999997</v>
      </c>
      <c r="R466" s="68">
        <f t="shared" si="196"/>
        <v>1.9470072040042634E-2</v>
      </c>
      <c r="S466" s="74">
        <v>1</v>
      </c>
      <c r="Z466" s="68">
        <f t="shared" si="197"/>
        <v>70914</v>
      </c>
      <c r="AA466" s="68">
        <f t="shared" si="198"/>
        <v>-0.14136608629868525</v>
      </c>
      <c r="AB466" s="68">
        <f t="shared" si="199"/>
        <v>-0.10667231437519686</v>
      </c>
      <c r="AC466" s="68">
        <f t="shared" si="200"/>
        <v>-0.13953520000359276</v>
      </c>
      <c r="AD466" s="68">
        <f t="shared" si="201"/>
        <v>1.830886295092482E-3</v>
      </c>
      <c r="AE466" s="68">
        <f t="shared" si="202"/>
        <v>3.3521446255574752E-6</v>
      </c>
      <c r="AF466" s="68">
        <f t="shared" si="203"/>
        <v>-0.13953520000359276</v>
      </c>
      <c r="AG466" s="74"/>
      <c r="AH466" s="68">
        <f t="shared" si="204"/>
        <v>-3.2862885628395899E-2</v>
      </c>
      <c r="AI466" s="68">
        <f t="shared" si="205"/>
        <v>3.7930408149303707E-3</v>
      </c>
      <c r="AJ466" s="68">
        <f t="shared" si="206"/>
        <v>-0.3533854083294467</v>
      </c>
      <c r="AK466" s="68">
        <f t="shared" si="207"/>
        <v>4.2696052420913677E-2</v>
      </c>
      <c r="AL466" s="68">
        <f t="shared" si="208"/>
        <v>3.0987602495766686</v>
      </c>
      <c r="AM466" s="68">
        <f t="shared" si="209"/>
        <v>46.686481125328449</v>
      </c>
      <c r="AN466" s="68">
        <f t="shared" si="221"/>
        <v>8.397430212839474</v>
      </c>
      <c r="AO466" s="68">
        <f t="shared" si="221"/>
        <v>8.3920743154737067</v>
      </c>
      <c r="AP466" s="68">
        <f t="shared" si="221"/>
        <v>8.4024647768231944</v>
      </c>
      <c r="AQ466" s="68">
        <f t="shared" si="221"/>
        <v>8.3821395526962839</v>
      </c>
      <c r="AR466" s="68">
        <f t="shared" si="221"/>
        <v>8.4212853019751908</v>
      </c>
      <c r="AS466" s="68">
        <f t="shared" si="221"/>
        <v>8.3433888218014616</v>
      </c>
      <c r="AT466" s="68">
        <f t="shared" si="221"/>
        <v>8.4899610501974117</v>
      </c>
      <c r="AU466" s="68">
        <f t="shared" si="210"/>
        <v>7.5412142155319097</v>
      </c>
    </row>
    <row r="467" spans="1:47" s="68" customFormat="1" ht="12.95" customHeight="1" x14ac:dyDescent="0.2">
      <c r="A467" s="49" t="s">
        <v>239</v>
      </c>
      <c r="B467" s="83" t="s">
        <v>198</v>
      </c>
      <c r="C467" s="50">
        <v>56069.549299999999</v>
      </c>
      <c r="D467" s="50">
        <v>1.1999999999999999E-3</v>
      </c>
      <c r="E467" s="68">
        <f t="shared" si="193"/>
        <v>70934.571804957828</v>
      </c>
      <c r="F467" s="10">
        <f t="shared" si="220"/>
        <v>70935</v>
      </c>
      <c r="G467" s="69">
        <f t="shared" si="194"/>
        <v>-0.1388580000057118</v>
      </c>
      <c r="J467" s="68">
        <f>G467</f>
        <v>-0.1388580000057118</v>
      </c>
      <c r="O467" s="68">
        <f t="shared" ca="1" si="217"/>
        <v>-0.13816113080450704</v>
      </c>
      <c r="Q467" s="82">
        <f t="shared" si="195"/>
        <v>41051.049299999999</v>
      </c>
      <c r="R467" s="68">
        <f t="shared" si="196"/>
        <v>1.9281544165586258E-2</v>
      </c>
      <c r="S467" s="74">
        <v>1</v>
      </c>
      <c r="Z467" s="68">
        <f t="shared" si="197"/>
        <v>70935</v>
      </c>
      <c r="AA467" s="68">
        <f t="shared" si="198"/>
        <v>-0.14144229621608617</v>
      </c>
      <c r="AB467" s="68">
        <f t="shared" si="199"/>
        <v>-0.10597512702888266</v>
      </c>
      <c r="AC467" s="68">
        <f t="shared" si="200"/>
        <v>-0.1388580000057118</v>
      </c>
      <c r="AD467" s="68">
        <f t="shared" si="201"/>
        <v>2.5842962103743705E-3</v>
      </c>
      <c r="AE467" s="68">
        <f t="shared" si="202"/>
        <v>6.6785869029553329E-6</v>
      </c>
      <c r="AF467" s="68">
        <f t="shared" si="203"/>
        <v>-0.1388580000057118</v>
      </c>
      <c r="AG467" s="74"/>
      <c r="AH467" s="68">
        <f t="shared" si="204"/>
        <v>-3.2882872976829139E-2</v>
      </c>
      <c r="AI467" s="68">
        <f t="shared" si="205"/>
        <v>3.7917824813628043E-3</v>
      </c>
      <c r="AJ467" s="68">
        <f t="shared" si="206"/>
        <v>-0.35335782838596053</v>
      </c>
      <c r="AK467" s="68">
        <f t="shared" si="207"/>
        <v>4.2666682193863915E-2</v>
      </c>
      <c r="AL467" s="68">
        <f t="shared" si="208"/>
        <v>3.0987897316117294</v>
      </c>
      <c r="AM467" s="68">
        <f t="shared" si="209"/>
        <v>46.718647931224822</v>
      </c>
      <c r="AN467" s="68">
        <f t="shared" si="221"/>
        <v>8.3980196376220526</v>
      </c>
      <c r="AO467" s="68">
        <f t="shared" si="221"/>
        <v>8.3926042644241416</v>
      </c>
      <c r="AP467" s="68">
        <f t="shared" si="221"/>
        <v>8.403099986815926</v>
      </c>
      <c r="AQ467" s="68">
        <f t="shared" si="221"/>
        <v>8.382587450325385</v>
      </c>
      <c r="AR467" s="68">
        <f t="shared" si="221"/>
        <v>8.4220546281132478</v>
      </c>
      <c r="AS467" s="68">
        <f t="shared" si="221"/>
        <v>8.3435829955392791</v>
      </c>
      <c r="AT467" s="68">
        <f t="shared" si="221"/>
        <v>8.4910850257933728</v>
      </c>
      <c r="AU467" s="68">
        <f t="shared" si="210"/>
        <v>7.5420745771125981</v>
      </c>
    </row>
    <row r="468" spans="1:47" s="68" customFormat="1" ht="12.95" customHeight="1" x14ac:dyDescent="0.2">
      <c r="A468" s="50" t="s">
        <v>229</v>
      </c>
      <c r="B468" s="83" t="s">
        <v>201</v>
      </c>
      <c r="C468" s="50">
        <v>56075.709799999997</v>
      </c>
      <c r="D468" s="50">
        <v>2.9999999999999997E-4</v>
      </c>
      <c r="E468" s="68">
        <f t="shared" si="193"/>
        <v>70953.568877919155</v>
      </c>
      <c r="F468" s="10">
        <f t="shared" si="220"/>
        <v>70954</v>
      </c>
      <c r="G468" s="69">
        <f t="shared" si="194"/>
        <v>-0.13980720000108704</v>
      </c>
      <c r="K468" s="68">
        <f t="shared" ref="K468:K499" si="222">G468</f>
        <v>-0.13980720000108704</v>
      </c>
      <c r="O468" s="68">
        <f t="shared" ca="1" si="217"/>
        <v>-0.13821887505918676</v>
      </c>
      <c r="Q468" s="82">
        <f t="shared" si="195"/>
        <v>41057.209799999997</v>
      </c>
      <c r="R468" s="68">
        <f t="shared" si="196"/>
        <v>1.9546053172143953E-2</v>
      </c>
      <c r="S468" s="74">
        <v>1</v>
      </c>
      <c r="Z468" s="68">
        <f t="shared" si="197"/>
        <v>70954</v>
      </c>
      <c r="AA468" s="68">
        <f t="shared" si="198"/>
        <v>-0.14151124541563917</v>
      </c>
      <c r="AB468" s="68">
        <f t="shared" si="199"/>
        <v>-0.10690625384418709</v>
      </c>
      <c r="AC468" s="68">
        <f t="shared" si="200"/>
        <v>-0.13980720000108704</v>
      </c>
      <c r="AD468" s="68">
        <f t="shared" si="201"/>
        <v>1.70404541455213E-3</v>
      </c>
      <c r="AE468" s="68">
        <f t="shared" si="202"/>
        <v>2.9037707748561404E-6</v>
      </c>
      <c r="AF468" s="68">
        <f t="shared" si="203"/>
        <v>-0.13980720000108704</v>
      </c>
      <c r="AG468" s="74"/>
      <c r="AH468" s="68">
        <f t="shared" si="204"/>
        <v>-3.2900946156899959E-2</v>
      </c>
      <c r="AI468" s="68">
        <f t="shared" si="205"/>
        <v>3.7906451427496268E-3</v>
      </c>
      <c r="AJ468" s="68">
        <f t="shared" si="206"/>
        <v>-0.35333288378027561</v>
      </c>
      <c r="AK468" s="68">
        <f t="shared" si="207"/>
        <v>4.264011862077044E-2</v>
      </c>
      <c r="AL468" s="68">
        <f t="shared" si="208"/>
        <v>3.0988163962762658</v>
      </c>
      <c r="AM468" s="68">
        <f t="shared" si="209"/>
        <v>46.747778984278725</v>
      </c>
      <c r="AN468" s="68">
        <f t="shared" si="221"/>
        <v>8.3985529040576932</v>
      </c>
      <c r="AO468" s="68">
        <f t="shared" si="221"/>
        <v>8.3930833816420947</v>
      </c>
      <c r="AP468" s="68">
        <f t="shared" si="221"/>
        <v>8.4036748247989568</v>
      </c>
      <c r="AQ468" s="68">
        <f t="shared" si="221"/>
        <v>8.3829921484969994</v>
      </c>
      <c r="AR468" s="68">
        <f t="shared" si="221"/>
        <v>8.4227508971377425</v>
      </c>
      <c r="AS468" s="68">
        <f t="shared" si="221"/>
        <v>8.3437581635483529</v>
      </c>
      <c r="AT468" s="68">
        <f t="shared" si="221"/>
        <v>8.492101350789607</v>
      </c>
      <c r="AU468" s="68">
        <f t="shared" si="210"/>
        <v>7.5428529994951266</v>
      </c>
    </row>
    <row r="469" spans="1:47" s="68" customFormat="1" ht="12.95" customHeight="1" x14ac:dyDescent="0.2">
      <c r="A469" s="49" t="s">
        <v>240</v>
      </c>
      <c r="B469" s="83" t="s">
        <v>198</v>
      </c>
      <c r="C469" s="50">
        <v>56336.921000000002</v>
      </c>
      <c r="D469" s="50">
        <v>2.0000000000000001E-4</v>
      </c>
      <c r="E469" s="68">
        <f t="shared" ref="E469:E532" si="223">+(C469-C$7)/C$8</f>
        <v>71759.063273620763</v>
      </c>
      <c r="F469" s="10">
        <f t="shared" si="220"/>
        <v>71759.5</v>
      </c>
      <c r="G469" s="69">
        <f t="shared" ref="G469:G532" si="224">+C469-(C$7+F469*C$8)</f>
        <v>-0.14162460000079591</v>
      </c>
      <c r="K469" s="68">
        <f t="shared" si="222"/>
        <v>-0.14162460000079591</v>
      </c>
      <c r="O469" s="68">
        <f t="shared" ca="1" si="217"/>
        <v>-0.14066692754047772</v>
      </c>
      <c r="Q469" s="82">
        <f t="shared" ref="Q469:Q532" si="225">+C469-15018.5</f>
        <v>41318.421000000002</v>
      </c>
      <c r="R469" s="68">
        <f t="shared" ref="R469:R532" si="226">+(P469-G469)^2</f>
        <v>2.0057527325385439E-2</v>
      </c>
      <c r="S469" s="74">
        <v>1</v>
      </c>
      <c r="Z469" s="68">
        <f t="shared" ref="Z469:Z532" si="227">F469</f>
        <v>71759.5</v>
      </c>
      <c r="AA469" s="68">
        <f t="shared" ref="AA469:AA532" si="228">AB$3+AB$4*Z469+AB$5*Z469^2+AH469</f>
        <v>-0.14443226154130739</v>
      </c>
      <c r="AB469" s="68">
        <f t="shared" ref="AB469:AB532" si="229">IF(S469&lt;&gt;0,G469-AH469, -9999)</f>
        <v>-0.10796648737044395</v>
      </c>
      <c r="AC469" s="68">
        <f t="shared" ref="AC469:AC532" si="230">+G469-P469</f>
        <v>-0.14162460000079591</v>
      </c>
      <c r="AD469" s="68">
        <f t="shared" ref="AD469:AD532" si="231">IF(S469&lt;&gt;0,G469-AA469, -9999)</f>
        <v>2.8076615405114858E-3</v>
      </c>
      <c r="AE469" s="68">
        <f t="shared" ref="AE469:AE532" si="232">+(G469-AA469)^2*S469</f>
        <v>7.8829633260673297E-6</v>
      </c>
      <c r="AF469" s="68">
        <f t="shared" ref="AF469:AF532" si="233">IF(S469&lt;&gt;0,G469-P469, -9999)</f>
        <v>-0.14162460000079591</v>
      </c>
      <c r="AG469" s="74"/>
      <c r="AH469" s="68">
        <f t="shared" ref="AH469:AH532" si="234">$AB$6*($AB$11/AI469*AJ469+$AB$12)</f>
        <v>-3.3658112630351955E-2</v>
      </c>
      <c r="AI469" s="68">
        <f t="shared" ref="AI469:AI532" si="235">1+$AB$7*COS(AL469)</f>
        <v>3.7434039220785031E-3</v>
      </c>
      <c r="AJ469" s="68">
        <f t="shared" ref="AJ469:AJ532" si="236">SIN(AL469+RADIANS($AB$9))</f>
        <v>-0.35228244553274751</v>
      </c>
      <c r="AK469" s="68">
        <f t="shared" ref="AK469:AK533" si="237">$AB$7*SIN(AL469)</f>
        <v>4.1521719525153468E-2</v>
      </c>
      <c r="AL469" s="68">
        <f t="shared" ref="AL469:AL533" si="238">2*ATAN(AM469)</f>
        <v>3.0999390242214337</v>
      </c>
      <c r="AM469" s="68">
        <f t="shared" ref="AM469:AM533" si="239">SQRT((1+$AB$7)/(1-$AB$7))*TAN(AN469/2)</f>
        <v>48.008081196162962</v>
      </c>
      <c r="AN469" s="68">
        <f t="shared" si="221"/>
        <v>8.4211494234251525</v>
      </c>
      <c r="AO469" s="68">
        <f t="shared" si="221"/>
        <v>8.4130763643569875</v>
      </c>
      <c r="AP469" s="68">
        <f t="shared" si="221"/>
        <v>8.4281592383391217</v>
      </c>
      <c r="AQ469" s="68">
        <f t="shared" si="221"/>
        <v>8.399678757610074</v>
      </c>
      <c r="AR469" s="68">
        <f t="shared" si="221"/>
        <v>8.4524437686641232</v>
      </c>
      <c r="AS469" s="68">
        <f t="shared" si="221"/>
        <v>8.3507646614749973</v>
      </c>
      <c r="AT469" s="68">
        <f t="shared" si="221"/>
        <v>8.5346573111813449</v>
      </c>
      <c r="AU469" s="68">
        <f t="shared" ref="AU469:AU532" si="240">RADIANS($AB$9)+$AB$18*(F469-AB$15)</f>
        <v>7.575854011554406</v>
      </c>
    </row>
    <row r="470" spans="1:47" s="68" customFormat="1" ht="12.95" customHeight="1" x14ac:dyDescent="0.2">
      <c r="A470" s="49" t="s">
        <v>240</v>
      </c>
      <c r="B470" s="83" t="s">
        <v>201</v>
      </c>
      <c r="C470" s="50">
        <v>56369.8361</v>
      </c>
      <c r="D470" s="50">
        <v>1E-4</v>
      </c>
      <c r="E470" s="68">
        <f t="shared" si="223"/>
        <v>71860.563242167118</v>
      </c>
      <c r="F470" s="10">
        <f t="shared" si="220"/>
        <v>71861</v>
      </c>
      <c r="G470" s="69">
        <f t="shared" si="224"/>
        <v>-0.14163480000570416</v>
      </c>
      <c r="K470" s="68">
        <f t="shared" si="222"/>
        <v>-0.14163480000570416</v>
      </c>
      <c r="O470" s="68">
        <f t="shared" ca="1" si="217"/>
        <v>-0.14097540342731948</v>
      </c>
      <c r="Q470" s="82">
        <f t="shared" si="225"/>
        <v>41351.3361</v>
      </c>
      <c r="R470" s="68">
        <f t="shared" si="226"/>
        <v>2.0060416572655816E-2</v>
      </c>
      <c r="S470" s="74">
        <v>1</v>
      </c>
      <c r="Z470" s="68">
        <f t="shared" si="227"/>
        <v>71861</v>
      </c>
      <c r="AA470" s="68">
        <f t="shared" si="228"/>
        <v>-0.14480008213496159</v>
      </c>
      <c r="AB470" s="68">
        <f t="shared" si="229"/>
        <v>-0.1078824973856279</v>
      </c>
      <c r="AC470" s="68">
        <f t="shared" si="230"/>
        <v>-0.14163480000570416</v>
      </c>
      <c r="AD470" s="68">
        <f t="shared" si="231"/>
        <v>3.1652821292574296E-3</v>
      </c>
      <c r="AE470" s="68">
        <f t="shared" si="232"/>
        <v>1.0019010957796446E-5</v>
      </c>
      <c r="AF470" s="68">
        <f t="shared" si="233"/>
        <v>-0.14163480000570416</v>
      </c>
      <c r="AG470" s="74"/>
      <c r="AH470" s="68">
        <f t="shared" si="234"/>
        <v>-3.3752302620076266E-2</v>
      </c>
      <c r="AI470" s="68">
        <f t="shared" si="235"/>
        <v>3.7375816988152177E-3</v>
      </c>
      <c r="AJ470" s="68">
        <f t="shared" si="236"/>
        <v>-0.35215098845687709</v>
      </c>
      <c r="AK470" s="68">
        <f t="shared" si="237"/>
        <v>4.1381787077982998E-2</v>
      </c>
      <c r="AL470" s="68">
        <f t="shared" si="238"/>
        <v>3.1000794820498716</v>
      </c>
      <c r="AM470" s="68">
        <f t="shared" si="239"/>
        <v>48.170561141660379</v>
      </c>
      <c r="AN470" s="68">
        <f t="shared" si="221"/>
        <v>8.4239965304729694</v>
      </c>
      <c r="AO470" s="68">
        <f t="shared" si="221"/>
        <v>8.4155508210246595</v>
      </c>
      <c r="AP470" s="68">
        <f t="shared" si="221"/>
        <v>8.4312611427772914</v>
      </c>
      <c r="AQ470" s="68">
        <f t="shared" si="221"/>
        <v>8.4017168242914906</v>
      </c>
      <c r="AR470" s="68">
        <f t="shared" si="221"/>
        <v>8.4562079217672395</v>
      </c>
      <c r="AS470" s="68">
        <f t="shared" si="221"/>
        <v>8.3515936531104256</v>
      </c>
      <c r="AT470" s="68">
        <f t="shared" si="221"/>
        <v>8.5399458621410478</v>
      </c>
      <c r="AU470" s="68">
        <f t="shared" si="240"/>
        <v>7.580012425861069</v>
      </c>
    </row>
    <row r="471" spans="1:47" s="68" customFormat="1" ht="12.95" customHeight="1" x14ac:dyDescent="0.2">
      <c r="A471" s="49" t="s">
        <v>240</v>
      </c>
      <c r="B471" s="83" t="s">
        <v>198</v>
      </c>
      <c r="C471" s="50">
        <v>56411.830499999996</v>
      </c>
      <c r="D471" s="50">
        <v>5.9999999999999995E-4</v>
      </c>
      <c r="E471" s="68">
        <f t="shared" si="223"/>
        <v>71990.06095838621</v>
      </c>
      <c r="F471" s="10">
        <f t="shared" si="220"/>
        <v>71990.5</v>
      </c>
      <c r="G471" s="69">
        <f t="shared" si="224"/>
        <v>-0.1423754000061308</v>
      </c>
      <c r="K471" s="68">
        <f t="shared" si="222"/>
        <v>-0.1423754000061308</v>
      </c>
      <c r="O471" s="68">
        <f t="shared" ca="1" si="217"/>
        <v>-0.14136897611053137</v>
      </c>
      <c r="Q471" s="82">
        <f t="shared" si="225"/>
        <v>41393.330499999996</v>
      </c>
      <c r="R471" s="68">
        <f t="shared" si="226"/>
        <v>2.027075452690575E-2</v>
      </c>
      <c r="S471" s="74">
        <v>1</v>
      </c>
      <c r="Z471" s="68">
        <f t="shared" si="227"/>
        <v>71990.5</v>
      </c>
      <c r="AA471" s="68">
        <f t="shared" si="228"/>
        <v>-0.1452692999662043</v>
      </c>
      <c r="AB471" s="68">
        <f t="shared" si="229"/>
        <v>-0.10850330860064947</v>
      </c>
      <c r="AC471" s="68">
        <f t="shared" si="230"/>
        <v>-0.1423754000061308</v>
      </c>
      <c r="AD471" s="68">
        <f t="shared" si="231"/>
        <v>2.8938999600734983E-3</v>
      </c>
      <c r="AE471" s="68">
        <f t="shared" si="232"/>
        <v>8.3746569789133946E-6</v>
      </c>
      <c r="AF471" s="68">
        <f t="shared" si="233"/>
        <v>-0.1423754000061308</v>
      </c>
      <c r="AG471" s="74"/>
      <c r="AH471" s="68">
        <f t="shared" si="234"/>
        <v>-3.3872091405481336E-2</v>
      </c>
      <c r="AI471" s="68">
        <f t="shared" si="235"/>
        <v>3.7301941404698225E-3</v>
      </c>
      <c r="AJ471" s="68">
        <f t="shared" si="236"/>
        <v>-0.35198353578025698</v>
      </c>
      <c r="AK471" s="68">
        <f t="shared" si="237"/>
        <v>4.1203547829119683E-2</v>
      </c>
      <c r="AL471" s="68">
        <f t="shared" si="238"/>
        <v>3.1002583893179465</v>
      </c>
      <c r="AM471" s="68">
        <f t="shared" si="239"/>
        <v>48.3791177501639</v>
      </c>
      <c r="AN471" s="68">
        <f t="shared" ref="AN471:AT480" si="241">$AU471+$AB$7*SIN(AO471)</f>
        <v>8.4276294313672651</v>
      </c>
      <c r="AO471" s="68">
        <f t="shared" si="241"/>
        <v>8.4186931075689095</v>
      </c>
      <c r="AP471" s="68">
        <f t="shared" si="241"/>
        <v>8.4352244239255096</v>
      </c>
      <c r="AQ471" s="68">
        <f t="shared" si="241"/>
        <v>8.4042963824446737</v>
      </c>
      <c r="AR471" s="68">
        <f t="shared" si="241"/>
        <v>8.461017203666529</v>
      </c>
      <c r="AS471" s="68">
        <f t="shared" si="241"/>
        <v>8.3526353615909663</v>
      </c>
      <c r="AT471" s="68">
        <f t="shared" si="241"/>
        <v>8.5466692212086244</v>
      </c>
      <c r="AU471" s="68">
        <f t="shared" si="240"/>
        <v>7.5853179889419833</v>
      </c>
    </row>
    <row r="472" spans="1:47" s="68" customFormat="1" ht="12.95" customHeight="1" x14ac:dyDescent="0.2">
      <c r="A472" s="49" t="s">
        <v>241</v>
      </c>
      <c r="B472" s="83" t="s">
        <v>201</v>
      </c>
      <c r="C472" s="50">
        <v>56456.419699999999</v>
      </c>
      <c r="D472" s="50">
        <v>1E-4</v>
      </c>
      <c r="E472" s="51">
        <f t="shared" si="223"/>
        <v>72127.560233719036</v>
      </c>
      <c r="F472" s="10">
        <f t="shared" si="220"/>
        <v>72128</v>
      </c>
      <c r="G472" s="69">
        <f t="shared" si="224"/>
        <v>-0.14261039999837521</v>
      </c>
      <c r="K472" s="68">
        <f t="shared" si="222"/>
        <v>-0.14261039999837521</v>
      </c>
      <c r="O472" s="68">
        <f t="shared" ca="1" si="217"/>
        <v>-0.14178686216413472</v>
      </c>
      <c r="Q472" s="82">
        <f t="shared" si="225"/>
        <v>41437.919699999999</v>
      </c>
      <c r="R472" s="68">
        <f t="shared" si="226"/>
        <v>2.0337726187696577E-2</v>
      </c>
      <c r="S472" s="74">
        <v>1</v>
      </c>
      <c r="Z472" s="68">
        <f t="shared" si="227"/>
        <v>72128</v>
      </c>
      <c r="AA472" s="68">
        <f t="shared" si="228"/>
        <v>-0.14576742245573393</v>
      </c>
      <c r="AB472" s="68">
        <f t="shared" si="229"/>
        <v>-0.1086115870238813</v>
      </c>
      <c r="AC472" s="68">
        <f t="shared" si="230"/>
        <v>-0.14261039999837521</v>
      </c>
      <c r="AD472" s="68">
        <f t="shared" si="231"/>
        <v>3.1570224573587158E-3</v>
      </c>
      <c r="AE472" s="68">
        <f t="shared" si="232"/>
        <v>9.9667907962672644E-6</v>
      </c>
      <c r="AF472" s="68">
        <f t="shared" si="233"/>
        <v>-0.14261039999837521</v>
      </c>
      <c r="AG472" s="74"/>
      <c r="AH472" s="68">
        <f t="shared" si="234"/>
        <v>-3.3998812974493919E-2</v>
      </c>
      <c r="AI472" s="68">
        <f t="shared" si="235"/>
        <v>3.7223995959698719E-3</v>
      </c>
      <c r="AJ472" s="68">
        <f t="shared" si="236"/>
        <v>-0.35180605677172</v>
      </c>
      <c r="AK472" s="68">
        <f t="shared" si="237"/>
        <v>4.1014648045302082E-2</v>
      </c>
      <c r="AL472" s="68">
        <f t="shared" si="238"/>
        <v>3.1004479956306072</v>
      </c>
      <c r="AM472" s="68">
        <f t="shared" si="239"/>
        <v>48.602125867134511</v>
      </c>
      <c r="AN472" s="68">
        <f t="shared" si="241"/>
        <v>8.4314874315187041</v>
      </c>
      <c r="AO472" s="68">
        <f t="shared" si="241"/>
        <v>8.4220112879233078</v>
      </c>
      <c r="AP472" s="68">
        <f t="shared" si="241"/>
        <v>8.439439613300836</v>
      </c>
      <c r="AQ472" s="68">
        <f t="shared" si="241"/>
        <v>8.4070099743878686</v>
      </c>
      <c r="AR472" s="68">
        <f t="shared" si="241"/>
        <v>8.4661315930134098</v>
      </c>
      <c r="AS472" s="68">
        <f t="shared" si="241"/>
        <v>8.3537224847362062</v>
      </c>
      <c r="AT472" s="68">
        <f t="shared" si="241"/>
        <v>8.5537783018025806</v>
      </c>
      <c r="AU472" s="68">
        <f t="shared" si="240"/>
        <v>7.5909513088155407</v>
      </c>
    </row>
    <row r="473" spans="1:47" s="68" customFormat="1" ht="12.95" customHeight="1" x14ac:dyDescent="0.2">
      <c r="A473" s="49" t="s">
        <v>243</v>
      </c>
      <c r="B473" s="83" t="s">
        <v>198</v>
      </c>
      <c r="C473" s="50">
        <v>56720.873599999999</v>
      </c>
      <c r="D473" s="50">
        <v>1E-4</v>
      </c>
      <c r="E473" s="51">
        <f t="shared" si="223"/>
        <v>72943.054111360674</v>
      </c>
      <c r="F473" s="10">
        <f t="shared" si="220"/>
        <v>72943.5</v>
      </c>
      <c r="G473" s="69">
        <f t="shared" si="224"/>
        <v>-0.14459580000402639</v>
      </c>
      <c r="K473" s="68">
        <f t="shared" si="222"/>
        <v>-0.14459580000402639</v>
      </c>
      <c r="O473" s="68">
        <f t="shared" ca="1" si="217"/>
        <v>-0.14426530635841503</v>
      </c>
      <c r="Q473" s="82">
        <f t="shared" si="225"/>
        <v>41702.373599999999</v>
      </c>
      <c r="R473" s="68">
        <f t="shared" si="226"/>
        <v>2.0907945378804398E-2</v>
      </c>
      <c r="S473" s="74">
        <v>1</v>
      </c>
      <c r="Z473" s="68">
        <f t="shared" si="227"/>
        <v>72943.5</v>
      </c>
      <c r="AA473" s="68">
        <f t="shared" si="228"/>
        <v>-0.14872028583682448</v>
      </c>
      <c r="AB473" s="68">
        <f t="shared" si="229"/>
        <v>-0.10985502995760535</v>
      </c>
      <c r="AC473" s="68">
        <f t="shared" si="230"/>
        <v>-0.14459580000402639</v>
      </c>
      <c r="AD473" s="68">
        <f t="shared" si="231"/>
        <v>4.1244858327980916E-3</v>
      </c>
      <c r="AE473" s="68">
        <f t="shared" si="232"/>
        <v>1.7011383384952166E-5</v>
      </c>
      <c r="AF473" s="68">
        <f t="shared" si="233"/>
        <v>-0.14459580000402639</v>
      </c>
      <c r="AG473" s="74"/>
      <c r="AH473" s="68">
        <f t="shared" si="234"/>
        <v>-3.4740770046421038E-2</v>
      </c>
      <c r="AI473" s="68">
        <f t="shared" si="235"/>
        <v>3.6771764125060891E-3</v>
      </c>
      <c r="AJ473" s="68">
        <f t="shared" si="236"/>
        <v>-0.35075950822556873</v>
      </c>
      <c r="AK473" s="68">
        <f t="shared" si="237"/>
        <v>3.9900997728577164E-2</v>
      </c>
      <c r="AL473" s="68">
        <f t="shared" si="238"/>
        <v>3.1015657814017659</v>
      </c>
      <c r="AM473" s="68">
        <f t="shared" si="239"/>
        <v>49.959760992386165</v>
      </c>
      <c r="AN473" s="68">
        <f t="shared" si="241"/>
        <v>8.454395354519372</v>
      </c>
      <c r="AO473" s="68">
        <f t="shared" si="241"/>
        <v>8.4413002686122436</v>
      </c>
      <c r="AP473" s="68">
        <f t="shared" si="241"/>
        <v>8.4645947871900251</v>
      </c>
      <c r="AQ473" s="68">
        <f t="shared" si="241"/>
        <v>8.4225765466268392</v>
      </c>
      <c r="AR473" s="68">
        <f t="shared" si="241"/>
        <v>8.4966175199184448</v>
      </c>
      <c r="AS473" s="68">
        <f t="shared" si="241"/>
        <v>8.3598096983600581</v>
      </c>
      <c r="AT473" s="68">
        <f t="shared" si="241"/>
        <v>8.5953120986926042</v>
      </c>
      <c r="AU473" s="68">
        <f t="shared" si="240"/>
        <v>7.624362016865625</v>
      </c>
    </row>
    <row r="474" spans="1:47" s="68" customFormat="1" ht="12.95" customHeight="1" x14ac:dyDescent="0.2">
      <c r="A474" s="49" t="s">
        <v>243</v>
      </c>
      <c r="B474" s="83" t="s">
        <v>201</v>
      </c>
      <c r="C474" s="50">
        <v>56795.619400000003</v>
      </c>
      <c r="D474" s="50">
        <v>1E-4</v>
      </c>
      <c r="E474" s="51">
        <f t="shared" si="223"/>
        <v>73173.546996054123</v>
      </c>
      <c r="F474" s="10">
        <f t="shared" si="220"/>
        <v>73174</v>
      </c>
      <c r="G474" s="69">
        <f t="shared" si="224"/>
        <v>-0.14690319999499479</v>
      </c>
      <c r="K474" s="68">
        <f t="shared" si="222"/>
        <v>-0.14690319999499479</v>
      </c>
      <c r="O474" s="68">
        <f t="shared" ca="1" si="217"/>
        <v>-0.1449658353428192</v>
      </c>
      <c r="Q474" s="82">
        <f t="shared" si="225"/>
        <v>41777.119400000003</v>
      </c>
      <c r="R474" s="68">
        <f t="shared" si="226"/>
        <v>2.158055016876944E-2</v>
      </c>
      <c r="S474" s="74">
        <v>1</v>
      </c>
      <c r="Z474" s="68">
        <f t="shared" si="227"/>
        <v>73174</v>
      </c>
      <c r="AA474" s="68">
        <f t="shared" si="228"/>
        <v>-0.14955454221470948</v>
      </c>
      <c r="AB474" s="68">
        <f t="shared" si="229"/>
        <v>-0.11195561518913635</v>
      </c>
      <c r="AC474" s="68">
        <f t="shared" si="230"/>
        <v>-0.14690319999499479</v>
      </c>
      <c r="AD474" s="68">
        <f t="shared" si="231"/>
        <v>2.6513422197146919E-3</v>
      </c>
      <c r="AE474" s="68">
        <f t="shared" si="232"/>
        <v>7.0296155660416295E-6</v>
      </c>
      <c r="AF474" s="68">
        <f t="shared" si="233"/>
        <v>-0.14690319999499479</v>
      </c>
      <c r="AG474" s="74"/>
      <c r="AH474" s="68">
        <f t="shared" si="234"/>
        <v>-3.4947584805858446E-2</v>
      </c>
      <c r="AI474" s="68">
        <f t="shared" si="235"/>
        <v>3.6646933653097236E-3</v>
      </c>
      <c r="AJ474" s="68">
        <f t="shared" si="236"/>
        <v>-0.350465363840743</v>
      </c>
      <c r="AK474" s="68">
        <f t="shared" si="237"/>
        <v>3.9588068584487122E-2</v>
      </c>
      <c r="AL474" s="68">
        <f t="shared" si="238"/>
        <v>3.1018798635182829</v>
      </c>
      <c r="AM474" s="68">
        <f t="shared" si="239"/>
        <v>50.354989879596886</v>
      </c>
      <c r="AN474" s="68">
        <f t="shared" si="241"/>
        <v>8.4608825100153773</v>
      </c>
      <c r="AO474" s="68">
        <f t="shared" si="241"/>
        <v>8.4466294508919013</v>
      </c>
      <c r="AP474" s="68">
        <f t="shared" si="241"/>
        <v>8.4717546028969686</v>
      </c>
      <c r="AQ474" s="68">
        <f t="shared" si="241"/>
        <v>8.4268159560026188</v>
      </c>
      <c r="AR474" s="68">
        <f t="shared" si="241"/>
        <v>8.5052761178681582</v>
      </c>
      <c r="AS474" s="68">
        <f t="shared" si="241"/>
        <v>8.3614319026151609</v>
      </c>
      <c r="AT474" s="68">
        <f t="shared" si="241"/>
        <v>8.6068554845540177</v>
      </c>
      <c r="AU474" s="68">
        <f t="shared" si="240"/>
        <v>7.6338055094536621</v>
      </c>
    </row>
    <row r="475" spans="1:47" s="68" customFormat="1" ht="12.95" customHeight="1" x14ac:dyDescent="0.2">
      <c r="A475" s="52" t="s">
        <v>1571</v>
      </c>
      <c r="B475" s="53" t="s">
        <v>198</v>
      </c>
      <c r="C475" s="54">
        <v>57082.773800000003</v>
      </c>
      <c r="D475" s="54">
        <v>1E-4</v>
      </c>
      <c r="E475" s="51">
        <f t="shared" si="223"/>
        <v>74059.042181180368</v>
      </c>
      <c r="F475" s="10">
        <f t="shared" si="220"/>
        <v>74059.5</v>
      </c>
      <c r="G475" s="69">
        <f t="shared" si="224"/>
        <v>-0.14846459999535</v>
      </c>
      <c r="K475" s="68">
        <f t="shared" si="222"/>
        <v>-0.14846459999535</v>
      </c>
      <c r="O475" s="68">
        <f t="shared" ca="1" si="217"/>
        <v>-0.14765702152802485</v>
      </c>
      <c r="Q475" s="82">
        <f t="shared" si="225"/>
        <v>42064.273800000003</v>
      </c>
      <c r="R475" s="68">
        <f t="shared" si="226"/>
        <v>2.2041737451779279E-2</v>
      </c>
      <c r="S475" s="74">
        <v>1</v>
      </c>
      <c r="Z475" s="68">
        <f t="shared" si="227"/>
        <v>74059.5</v>
      </c>
      <c r="AA475" s="68">
        <f t="shared" si="228"/>
        <v>-0.15275843668804584</v>
      </c>
      <c r="AB475" s="68">
        <f t="shared" si="229"/>
        <v>-0.11273390837434075</v>
      </c>
      <c r="AC475" s="68">
        <f t="shared" si="230"/>
        <v>-0.14846459999535</v>
      </c>
      <c r="AD475" s="68">
        <f t="shared" si="231"/>
        <v>4.2938366926958405E-3</v>
      </c>
      <c r="AE475" s="68">
        <f t="shared" si="232"/>
        <v>1.8437033543541154E-5</v>
      </c>
      <c r="AF475" s="68">
        <f t="shared" si="233"/>
        <v>-0.14846459999535</v>
      </c>
      <c r="AG475" s="74"/>
      <c r="AH475" s="68">
        <f t="shared" si="234"/>
        <v>-3.573069162100926E-2</v>
      </c>
      <c r="AI475" s="68">
        <f t="shared" si="235"/>
        <v>3.6178876977075447E-3</v>
      </c>
      <c r="AJ475" s="68">
        <f t="shared" si="236"/>
        <v>-0.34934079730569928</v>
      </c>
      <c r="AK475" s="68">
        <f t="shared" si="237"/>
        <v>3.8391987511905083E-2</v>
      </c>
      <c r="AL475" s="68">
        <f t="shared" si="238"/>
        <v>3.1030803156421793</v>
      </c>
      <c r="AM475" s="68">
        <f t="shared" si="239"/>
        <v>51.924990806326065</v>
      </c>
      <c r="AN475" s="68">
        <f t="shared" si="241"/>
        <v>8.4858799858425424</v>
      </c>
      <c r="AO475" s="68">
        <f t="shared" si="241"/>
        <v>8.4665900488853598</v>
      </c>
      <c r="AP475" s="68">
        <f t="shared" si="241"/>
        <v>8.4994712221381032</v>
      </c>
      <c r="AQ475" s="68">
        <f t="shared" si="241"/>
        <v>8.442468769057637</v>
      </c>
      <c r="AR475" s="68">
        <f t="shared" si="241"/>
        <v>8.5386727734961703</v>
      </c>
      <c r="AS475" s="68">
        <f t="shared" si="241"/>
        <v>8.3673480733959931</v>
      </c>
      <c r="AT475" s="68">
        <f t="shared" si="241"/>
        <v>8.6503925580593908</v>
      </c>
      <c r="AU475" s="68">
        <f t="shared" si="240"/>
        <v>7.6700840894393751</v>
      </c>
    </row>
    <row r="476" spans="1:47" s="68" customFormat="1" ht="12.95" customHeight="1" x14ac:dyDescent="0.2">
      <c r="A476" s="85" t="s">
        <v>1572</v>
      </c>
      <c r="B476" s="83" t="s">
        <v>198</v>
      </c>
      <c r="C476" s="50">
        <v>57082.773800000003</v>
      </c>
      <c r="D476" s="50">
        <v>1E-4</v>
      </c>
      <c r="E476" s="51">
        <f t="shared" si="223"/>
        <v>74059.042181180368</v>
      </c>
      <c r="F476" s="10">
        <f t="shared" si="220"/>
        <v>74059.5</v>
      </c>
      <c r="G476" s="69">
        <f t="shared" si="224"/>
        <v>-0.14846459999535</v>
      </c>
      <c r="K476" s="68">
        <f t="shared" si="222"/>
        <v>-0.14846459999535</v>
      </c>
      <c r="O476" s="68">
        <f t="shared" ca="1" si="217"/>
        <v>-0.14765702152802485</v>
      </c>
      <c r="Q476" s="82">
        <f t="shared" si="225"/>
        <v>42064.273800000003</v>
      </c>
      <c r="R476" s="68">
        <f t="shared" si="226"/>
        <v>2.2041737451779279E-2</v>
      </c>
      <c r="S476" s="74">
        <v>1</v>
      </c>
      <c r="Z476" s="68">
        <f t="shared" si="227"/>
        <v>74059.5</v>
      </c>
      <c r="AA476" s="68">
        <f t="shared" si="228"/>
        <v>-0.15275843668804584</v>
      </c>
      <c r="AB476" s="68">
        <f t="shared" si="229"/>
        <v>-0.11273390837434075</v>
      </c>
      <c r="AC476" s="68">
        <f t="shared" si="230"/>
        <v>-0.14846459999535</v>
      </c>
      <c r="AD476" s="68">
        <f t="shared" si="231"/>
        <v>4.2938366926958405E-3</v>
      </c>
      <c r="AE476" s="68">
        <f t="shared" si="232"/>
        <v>1.8437033543541154E-5</v>
      </c>
      <c r="AF476" s="68">
        <f t="shared" si="233"/>
        <v>-0.14846459999535</v>
      </c>
      <c r="AG476" s="74"/>
      <c r="AH476" s="68">
        <f t="shared" si="234"/>
        <v>-3.573069162100926E-2</v>
      </c>
      <c r="AI476" s="68">
        <f t="shared" si="235"/>
        <v>3.6178876977075447E-3</v>
      </c>
      <c r="AJ476" s="68">
        <f t="shared" si="236"/>
        <v>-0.34934079730569928</v>
      </c>
      <c r="AK476" s="68">
        <f t="shared" si="237"/>
        <v>3.8391987511905083E-2</v>
      </c>
      <c r="AL476" s="68">
        <f t="shared" si="238"/>
        <v>3.1030803156421793</v>
      </c>
      <c r="AM476" s="68">
        <f t="shared" si="239"/>
        <v>51.924990806326065</v>
      </c>
      <c r="AN476" s="68">
        <f t="shared" si="241"/>
        <v>8.4858799858425424</v>
      </c>
      <c r="AO476" s="68">
        <f t="shared" si="241"/>
        <v>8.4665900488853598</v>
      </c>
      <c r="AP476" s="68">
        <f t="shared" si="241"/>
        <v>8.4994712221381032</v>
      </c>
      <c r="AQ476" s="68">
        <f t="shared" si="241"/>
        <v>8.442468769057637</v>
      </c>
      <c r="AR476" s="68">
        <f t="shared" si="241"/>
        <v>8.5386727734961703</v>
      </c>
      <c r="AS476" s="68">
        <f t="shared" si="241"/>
        <v>8.3673480733959931</v>
      </c>
      <c r="AT476" s="68">
        <f t="shared" si="241"/>
        <v>8.6503925580593908</v>
      </c>
      <c r="AU476" s="68">
        <f t="shared" si="240"/>
        <v>7.6700840894393751</v>
      </c>
    </row>
    <row r="477" spans="1:47" s="68" customFormat="1" ht="12.95" customHeight="1" x14ac:dyDescent="0.2">
      <c r="A477" s="52" t="s">
        <v>1571</v>
      </c>
      <c r="B477" s="53" t="s">
        <v>201</v>
      </c>
      <c r="C477" s="54">
        <v>57084.881099999999</v>
      </c>
      <c r="D477" s="54">
        <v>1E-4</v>
      </c>
      <c r="E477" s="51">
        <f t="shared" si="223"/>
        <v>74065.540441362391</v>
      </c>
      <c r="F477" s="10">
        <f t="shared" si="220"/>
        <v>74066</v>
      </c>
      <c r="G477" s="69">
        <f t="shared" si="224"/>
        <v>-0.14902880000590812</v>
      </c>
      <c r="K477" s="68">
        <f t="shared" si="222"/>
        <v>-0.14902880000590812</v>
      </c>
      <c r="O477" s="68">
        <f t="shared" ca="1" si="217"/>
        <v>-0.14767677614146793</v>
      </c>
      <c r="Q477" s="82">
        <f t="shared" si="225"/>
        <v>42066.381099999999</v>
      </c>
      <c r="R477" s="68">
        <f t="shared" si="226"/>
        <v>2.2209583231200963E-2</v>
      </c>
      <c r="S477" s="74">
        <v>1</v>
      </c>
      <c r="Z477" s="68">
        <f t="shared" si="227"/>
        <v>74066</v>
      </c>
      <c r="AA477" s="68">
        <f t="shared" si="228"/>
        <v>-0.15278195013345269</v>
      </c>
      <c r="AB477" s="68">
        <f t="shared" si="229"/>
        <v>-0.11329242558224883</v>
      </c>
      <c r="AC477" s="68">
        <f t="shared" si="230"/>
        <v>-0.14902880000590812</v>
      </c>
      <c r="AD477" s="68">
        <f t="shared" si="231"/>
        <v>3.7531501275445689E-3</v>
      </c>
      <c r="AE477" s="68">
        <f t="shared" si="232"/>
        <v>1.4086135879887813E-5</v>
      </c>
      <c r="AF477" s="68">
        <f t="shared" si="233"/>
        <v>-0.14902880000590812</v>
      </c>
      <c r="AG477" s="74"/>
      <c r="AH477" s="68">
        <f t="shared" si="234"/>
        <v>-3.5736374423659296E-2</v>
      </c>
      <c r="AI477" s="68">
        <f t="shared" si="235"/>
        <v>3.6175506327430496E-3</v>
      </c>
      <c r="AJ477" s="68">
        <f t="shared" si="236"/>
        <v>-0.34933256993948852</v>
      </c>
      <c r="AK477" s="68">
        <f t="shared" si="237"/>
        <v>3.8383238711684822E-2</v>
      </c>
      <c r="AL477" s="68">
        <f t="shared" si="238"/>
        <v>3.1030890962080209</v>
      </c>
      <c r="AM477" s="68">
        <f t="shared" si="239"/>
        <v>51.936834997989635</v>
      </c>
      <c r="AN477" s="68">
        <f t="shared" si="241"/>
        <v>8.4860640096650357</v>
      </c>
      <c r="AO477" s="68">
        <f t="shared" si="241"/>
        <v>8.4667335396191135</v>
      </c>
      <c r="AP477" s="68">
        <f t="shared" si="241"/>
        <v>8.4996759289026009</v>
      </c>
      <c r="AQ477" s="68">
        <f t="shared" si="241"/>
        <v>8.4425800425764184</v>
      </c>
      <c r="AR477" s="68">
        <f t="shared" si="241"/>
        <v>8.5389185747466332</v>
      </c>
      <c r="AS477" s="68">
        <f t="shared" si="241"/>
        <v>8.3673899366406488</v>
      </c>
      <c r="AT477" s="68">
        <f t="shared" si="241"/>
        <v>8.6507073823138931</v>
      </c>
      <c r="AU477" s="68">
        <f t="shared" si="240"/>
        <v>7.6703503918333977</v>
      </c>
    </row>
    <row r="478" spans="1:47" s="68" customFormat="1" ht="12.95" customHeight="1" x14ac:dyDescent="0.2">
      <c r="A478" s="85" t="s">
        <v>1572</v>
      </c>
      <c r="B478" s="83" t="s">
        <v>201</v>
      </c>
      <c r="C478" s="50">
        <v>57084.881099999999</v>
      </c>
      <c r="D478" s="50">
        <v>1E-4</v>
      </c>
      <c r="E478" s="51">
        <f t="shared" si="223"/>
        <v>74065.540441362391</v>
      </c>
      <c r="F478" s="10">
        <f t="shared" si="220"/>
        <v>74066</v>
      </c>
      <c r="G478" s="69">
        <f t="shared" si="224"/>
        <v>-0.14902880000590812</v>
      </c>
      <c r="K478" s="68">
        <f t="shared" si="222"/>
        <v>-0.14902880000590812</v>
      </c>
      <c r="O478" s="68">
        <f t="shared" ca="1" si="217"/>
        <v>-0.14767677614146793</v>
      </c>
      <c r="Q478" s="82">
        <f t="shared" si="225"/>
        <v>42066.381099999999</v>
      </c>
      <c r="R478" s="68">
        <f t="shared" si="226"/>
        <v>2.2209583231200963E-2</v>
      </c>
      <c r="S478" s="74">
        <v>1</v>
      </c>
      <c r="Z478" s="68">
        <f t="shared" si="227"/>
        <v>74066</v>
      </c>
      <c r="AA478" s="68">
        <f t="shared" si="228"/>
        <v>-0.15278195013345269</v>
      </c>
      <c r="AB478" s="68">
        <f t="shared" si="229"/>
        <v>-0.11329242558224883</v>
      </c>
      <c r="AC478" s="68">
        <f t="shared" si="230"/>
        <v>-0.14902880000590812</v>
      </c>
      <c r="AD478" s="68">
        <f t="shared" si="231"/>
        <v>3.7531501275445689E-3</v>
      </c>
      <c r="AE478" s="68">
        <f t="shared" si="232"/>
        <v>1.4086135879887813E-5</v>
      </c>
      <c r="AF478" s="68">
        <f t="shared" si="233"/>
        <v>-0.14902880000590812</v>
      </c>
      <c r="AG478" s="74"/>
      <c r="AH478" s="68">
        <f t="shared" si="234"/>
        <v>-3.5736374423659296E-2</v>
      </c>
      <c r="AI478" s="68">
        <f t="shared" si="235"/>
        <v>3.6175506327430496E-3</v>
      </c>
      <c r="AJ478" s="68">
        <f t="shared" si="236"/>
        <v>-0.34933256993948852</v>
      </c>
      <c r="AK478" s="68">
        <f t="shared" si="237"/>
        <v>3.8383238711684822E-2</v>
      </c>
      <c r="AL478" s="68">
        <f t="shared" si="238"/>
        <v>3.1030890962080209</v>
      </c>
      <c r="AM478" s="68">
        <f t="shared" si="239"/>
        <v>51.936834997989635</v>
      </c>
      <c r="AN478" s="68">
        <f t="shared" si="241"/>
        <v>8.4860640096650357</v>
      </c>
      <c r="AO478" s="68">
        <f t="shared" si="241"/>
        <v>8.4667335396191135</v>
      </c>
      <c r="AP478" s="68">
        <f t="shared" si="241"/>
        <v>8.4996759289026009</v>
      </c>
      <c r="AQ478" s="68">
        <f t="shared" si="241"/>
        <v>8.4425800425764184</v>
      </c>
      <c r="AR478" s="68">
        <f t="shared" si="241"/>
        <v>8.5389185747466332</v>
      </c>
      <c r="AS478" s="68">
        <f t="shared" si="241"/>
        <v>8.3673899366406488</v>
      </c>
      <c r="AT478" s="68">
        <f t="shared" si="241"/>
        <v>8.6507073823138931</v>
      </c>
      <c r="AU478" s="68">
        <f t="shared" si="240"/>
        <v>7.6703503918333977</v>
      </c>
    </row>
    <row r="479" spans="1:47" s="68" customFormat="1" ht="12.95" customHeight="1" x14ac:dyDescent="0.2">
      <c r="A479" s="89" t="s">
        <v>7</v>
      </c>
      <c r="B479" s="102" t="s">
        <v>198</v>
      </c>
      <c r="C479" s="90">
        <v>57093.47982</v>
      </c>
      <c r="D479" s="90">
        <v>1E-4</v>
      </c>
      <c r="E479" s="51">
        <f t="shared" si="223"/>
        <v>74092.056229239053</v>
      </c>
      <c r="F479" s="10">
        <f t="shared" si="220"/>
        <v>74092.5</v>
      </c>
      <c r="G479" s="69">
        <f t="shared" si="224"/>
        <v>-0.14390899999852991</v>
      </c>
      <c r="K479" s="68">
        <f t="shared" si="222"/>
        <v>-0.14390899999852991</v>
      </c>
      <c r="O479" s="68">
        <f t="shared" ca="1" si="217"/>
        <v>-0.14775731418088967</v>
      </c>
      <c r="Q479" s="82">
        <f t="shared" si="225"/>
        <v>42074.97982</v>
      </c>
      <c r="R479" s="68">
        <f t="shared" si="226"/>
        <v>2.0709800280576882E-2</v>
      </c>
      <c r="S479" s="74">
        <v>1</v>
      </c>
      <c r="Z479" s="68">
        <f t="shared" si="227"/>
        <v>74092.5</v>
      </c>
      <c r="AA479" s="68">
        <f t="shared" si="228"/>
        <v>-0.15287781207311335</v>
      </c>
      <c r="AB479" s="68">
        <f t="shared" si="229"/>
        <v>-0.10814946697741837</v>
      </c>
      <c r="AC479" s="68">
        <f t="shared" si="230"/>
        <v>-0.14390899999852991</v>
      </c>
      <c r="AD479" s="68">
        <f t="shared" si="231"/>
        <v>8.9688120745834432E-3</v>
      </c>
      <c r="AE479" s="68">
        <f t="shared" si="232"/>
        <v>8.0439590029193764E-5</v>
      </c>
      <c r="AF479" s="68">
        <f t="shared" si="233"/>
        <v>-0.14390899999852991</v>
      </c>
      <c r="AG479" s="74"/>
      <c r="AH479" s="68">
        <f t="shared" si="234"/>
        <v>-3.5759533021111539E-2</v>
      </c>
      <c r="AI479" s="68">
        <f t="shared" si="235"/>
        <v>3.6161773998362179E-3</v>
      </c>
      <c r="AJ479" s="68">
        <f t="shared" si="236"/>
        <v>-0.34929903123143508</v>
      </c>
      <c r="AK479" s="68">
        <f t="shared" si="237"/>
        <v>3.8347574653134001E-2</v>
      </c>
      <c r="AL479" s="68">
        <f t="shared" si="238"/>
        <v>3.1031248897268582</v>
      </c>
      <c r="AM479" s="68">
        <f t="shared" si="239"/>
        <v>51.985173167325541</v>
      </c>
      <c r="AN479" s="68">
        <f t="shared" si="241"/>
        <v>8.4868143505757114</v>
      </c>
      <c r="AO479" s="68">
        <f t="shared" si="241"/>
        <v>8.4673180807800836</v>
      </c>
      <c r="AP479" s="68">
        <f t="shared" si="241"/>
        <v>8.5005106927567677</v>
      </c>
      <c r="AQ479" s="68">
        <f t="shared" si="241"/>
        <v>8.4430331611380876</v>
      </c>
      <c r="AR479" s="68">
        <f t="shared" si="241"/>
        <v>8.5399207702794762</v>
      </c>
      <c r="AS479" s="68">
        <f t="shared" si="241"/>
        <v>8.3675604088098563</v>
      </c>
      <c r="AT479" s="68">
        <f t="shared" si="241"/>
        <v>8.6519901770347101</v>
      </c>
      <c r="AU479" s="68">
        <f t="shared" si="240"/>
        <v>7.6714360862090283</v>
      </c>
    </row>
    <row r="480" spans="1:47" s="68" customFormat="1" ht="12.95" customHeight="1" x14ac:dyDescent="0.2">
      <c r="A480" s="89" t="s">
        <v>7</v>
      </c>
      <c r="B480" s="102" t="s">
        <v>201</v>
      </c>
      <c r="C480" s="90">
        <v>57099.479010000003</v>
      </c>
      <c r="D480" s="90">
        <v>1E-4</v>
      </c>
      <c r="E480" s="51">
        <f t="shared" si="223"/>
        <v>74110.555872147743</v>
      </c>
      <c r="F480" s="10">
        <f t="shared" si="220"/>
        <v>74111</v>
      </c>
      <c r="G480" s="69">
        <f t="shared" si="224"/>
        <v>-0.14402479999989737</v>
      </c>
      <c r="K480" s="68">
        <f t="shared" si="222"/>
        <v>-0.14402479999989737</v>
      </c>
      <c r="O480" s="68">
        <f t="shared" ca="1" si="217"/>
        <v>-0.14781353884991993</v>
      </c>
      <c r="Q480" s="82">
        <f t="shared" si="225"/>
        <v>42080.979010000003</v>
      </c>
      <c r="R480" s="68">
        <f t="shared" si="226"/>
        <v>2.0743143015010436E-2</v>
      </c>
      <c r="S480" s="74">
        <v>1</v>
      </c>
      <c r="Z480" s="68">
        <f t="shared" si="227"/>
        <v>74111</v>
      </c>
      <c r="AA480" s="68">
        <f t="shared" si="228"/>
        <v>-0.15294473402450562</v>
      </c>
      <c r="AB480" s="68">
        <f t="shared" si="229"/>
        <v>-0.10824910893304956</v>
      </c>
      <c r="AC480" s="68">
        <f t="shared" si="230"/>
        <v>-0.14402479999989737</v>
      </c>
      <c r="AD480" s="68">
        <f t="shared" si="231"/>
        <v>8.9199340246082504E-3</v>
      </c>
      <c r="AE480" s="68">
        <f t="shared" si="232"/>
        <v>7.9565223003363945E-5</v>
      </c>
      <c r="AF480" s="68">
        <f t="shared" si="233"/>
        <v>-0.14402479999989737</v>
      </c>
      <c r="AG480" s="74"/>
      <c r="AH480" s="68">
        <f t="shared" si="234"/>
        <v>-3.5775691066847796E-2</v>
      </c>
      <c r="AI480" s="68">
        <f t="shared" si="235"/>
        <v>3.6152196356008526E-3</v>
      </c>
      <c r="AJ480" s="68">
        <f t="shared" si="236"/>
        <v>-0.34927562084659142</v>
      </c>
      <c r="AK480" s="68">
        <f t="shared" si="237"/>
        <v>3.8322681003299587E-2</v>
      </c>
      <c r="AL480" s="68">
        <f t="shared" si="238"/>
        <v>3.1031498737112466</v>
      </c>
      <c r="AM480" s="68">
        <f t="shared" si="239"/>
        <v>52.018966691884749</v>
      </c>
      <c r="AN480" s="68">
        <f t="shared" si="241"/>
        <v>8.4873382596137805</v>
      </c>
      <c r="AO480" s="68">
        <f t="shared" si="241"/>
        <v>8.4677257191158191</v>
      </c>
      <c r="AP480" s="68">
        <f t="shared" si="241"/>
        <v>8.501093633446704</v>
      </c>
      <c r="AQ480" s="68">
        <f t="shared" si="241"/>
        <v>8.4433489805284196</v>
      </c>
      <c r="AR480" s="68">
        <f t="shared" si="241"/>
        <v>8.5406204941448518</v>
      </c>
      <c r="AS480" s="68">
        <f t="shared" si="241"/>
        <v>8.3676792281111663</v>
      </c>
      <c r="AT480" s="68">
        <f t="shared" si="241"/>
        <v>8.6528850278932268</v>
      </c>
      <c r="AU480" s="68">
        <f t="shared" si="240"/>
        <v>7.6721940237920165</v>
      </c>
    </row>
    <row r="481" spans="1:47" s="68" customFormat="1" ht="12.95" customHeight="1" x14ac:dyDescent="0.2">
      <c r="A481" s="58" t="s">
        <v>5</v>
      </c>
      <c r="B481" s="93" t="s">
        <v>201</v>
      </c>
      <c r="C481" s="58">
        <v>57130.2814</v>
      </c>
      <c r="D481" s="58" t="s">
        <v>254</v>
      </c>
      <c r="E481" s="51">
        <f t="shared" si="223"/>
        <v>74205.540897748535</v>
      </c>
      <c r="F481" s="10">
        <f t="shared" si="220"/>
        <v>74206</v>
      </c>
      <c r="G481" s="69">
        <f t="shared" si="224"/>
        <v>-0.14888080000673654</v>
      </c>
      <c r="K481" s="68">
        <f t="shared" si="222"/>
        <v>-0.14888080000673654</v>
      </c>
      <c r="O481" s="68">
        <f t="shared" ca="1" si="217"/>
        <v>-0.14810226012331862</v>
      </c>
      <c r="Q481" s="82">
        <f t="shared" si="225"/>
        <v>42111.7814</v>
      </c>
      <c r="R481" s="68">
        <f t="shared" si="226"/>
        <v>2.2165492610645883E-2</v>
      </c>
      <c r="S481" s="74">
        <v>1</v>
      </c>
      <c r="Z481" s="68">
        <f t="shared" si="227"/>
        <v>74206</v>
      </c>
      <c r="AA481" s="68">
        <f t="shared" si="228"/>
        <v>-0.15328838058261957</v>
      </c>
      <c r="AB481" s="68">
        <f t="shared" si="229"/>
        <v>-0.1130222551262164</v>
      </c>
      <c r="AC481" s="68">
        <f t="shared" si="230"/>
        <v>-0.14888080000673654</v>
      </c>
      <c r="AD481" s="68">
        <f t="shared" si="231"/>
        <v>4.40758057588303E-3</v>
      </c>
      <c r="AE481" s="68">
        <f t="shared" si="232"/>
        <v>1.9426766532901382E-5</v>
      </c>
      <c r="AF481" s="68">
        <f t="shared" si="233"/>
        <v>-0.14888080000673654</v>
      </c>
      <c r="AG481" s="74"/>
      <c r="AH481" s="68">
        <f t="shared" si="234"/>
        <v>-3.5858544880520135E-2</v>
      </c>
      <c r="AI481" s="68">
        <f t="shared" si="235"/>
        <v>3.6103130969659114E-3</v>
      </c>
      <c r="AJ481" s="68">
        <f t="shared" si="236"/>
        <v>-0.34915544885725802</v>
      </c>
      <c r="AK481" s="68">
        <f t="shared" si="237"/>
        <v>3.8194898276682487E-2</v>
      </c>
      <c r="AL481" s="68">
        <f t="shared" si="238"/>
        <v>3.1032781197607027</v>
      </c>
      <c r="AM481" s="68">
        <f t="shared" si="239"/>
        <v>52.193126913234806</v>
      </c>
      <c r="AN481" s="68">
        <f t="shared" ref="AN481:AT490" si="242">$AU481+$AB$7*SIN(AO481)</f>
        <v>8.4900297370469566</v>
      </c>
      <c r="AO481" s="68">
        <f t="shared" si="242"/>
        <v>8.4698133257118666</v>
      </c>
      <c r="AP481" s="68">
        <f t="shared" si="242"/>
        <v>8.5040894579970328</v>
      </c>
      <c r="AQ481" s="68">
        <f t="shared" si="242"/>
        <v>8.4449641908859849</v>
      </c>
      <c r="AR481" s="68">
        <f t="shared" si="242"/>
        <v>8.5442146504693408</v>
      </c>
      <c r="AS481" s="68">
        <f t="shared" si="242"/>
        <v>8.3682869902590706</v>
      </c>
      <c r="AT481" s="68">
        <f t="shared" si="242"/>
        <v>8.6574713317582432</v>
      </c>
      <c r="AU481" s="68">
        <f t="shared" si="240"/>
        <v>7.6760861357046561</v>
      </c>
    </row>
    <row r="482" spans="1:47" s="68" customFormat="1" ht="12.95" customHeight="1" x14ac:dyDescent="0.2">
      <c r="A482" s="55" t="s">
        <v>6</v>
      </c>
      <c r="B482" s="93" t="s">
        <v>201</v>
      </c>
      <c r="C482" s="58">
        <v>57130.281400000211</v>
      </c>
      <c r="D482" s="58"/>
      <c r="E482" s="51">
        <f t="shared" si="223"/>
        <v>74205.54089774919</v>
      </c>
      <c r="F482" s="10">
        <f t="shared" si="220"/>
        <v>74206</v>
      </c>
      <c r="G482" s="69">
        <f t="shared" si="224"/>
        <v>-0.14888079979573376</v>
      </c>
      <c r="K482" s="68">
        <f t="shared" si="222"/>
        <v>-0.14888079979573376</v>
      </c>
      <c r="O482" s="68">
        <f t="shared" ca="1" si="217"/>
        <v>-0.14810226012331862</v>
      </c>
      <c r="Q482" s="82">
        <f t="shared" si="225"/>
        <v>42111.781400000211</v>
      </c>
      <c r="R482" s="68">
        <f t="shared" si="226"/>
        <v>2.2165492547817359E-2</v>
      </c>
      <c r="S482" s="74">
        <v>1</v>
      </c>
      <c r="Z482" s="68">
        <f t="shared" si="227"/>
        <v>74206</v>
      </c>
      <c r="AA482" s="68">
        <f t="shared" si="228"/>
        <v>-0.15328838058261957</v>
      </c>
      <c r="AB482" s="68">
        <f t="shared" si="229"/>
        <v>-0.11302225491521363</v>
      </c>
      <c r="AC482" s="68">
        <f t="shared" si="230"/>
        <v>-0.14888079979573376</v>
      </c>
      <c r="AD482" s="68">
        <f t="shared" si="231"/>
        <v>4.4075807868858008E-3</v>
      </c>
      <c r="AE482" s="68">
        <f t="shared" si="232"/>
        <v>1.9426768392924856E-5</v>
      </c>
      <c r="AF482" s="68">
        <f t="shared" si="233"/>
        <v>-0.14888079979573376</v>
      </c>
      <c r="AG482" s="74"/>
      <c r="AH482" s="68">
        <f t="shared" si="234"/>
        <v>-3.5858544880520135E-2</v>
      </c>
      <c r="AI482" s="68">
        <f t="shared" si="235"/>
        <v>3.6103130969659114E-3</v>
      </c>
      <c r="AJ482" s="68">
        <f t="shared" si="236"/>
        <v>-0.34915544885725802</v>
      </c>
      <c r="AK482" s="68">
        <f t="shared" si="237"/>
        <v>3.8194898276682487E-2</v>
      </c>
      <c r="AL482" s="68">
        <f t="shared" si="238"/>
        <v>3.1032781197607027</v>
      </c>
      <c r="AM482" s="68">
        <f t="shared" si="239"/>
        <v>52.193126913234806</v>
      </c>
      <c r="AN482" s="68">
        <f t="shared" si="242"/>
        <v>8.4900297370469566</v>
      </c>
      <c r="AO482" s="68">
        <f t="shared" si="242"/>
        <v>8.4698133257118666</v>
      </c>
      <c r="AP482" s="68">
        <f t="shared" si="242"/>
        <v>8.5040894579970328</v>
      </c>
      <c r="AQ482" s="68">
        <f t="shared" si="242"/>
        <v>8.4449641908859849</v>
      </c>
      <c r="AR482" s="68">
        <f t="shared" si="242"/>
        <v>8.5442146504693408</v>
      </c>
      <c r="AS482" s="68">
        <f t="shared" si="242"/>
        <v>8.3682869902590706</v>
      </c>
      <c r="AT482" s="68">
        <f t="shared" si="242"/>
        <v>8.6574713317582432</v>
      </c>
      <c r="AU482" s="68">
        <f t="shared" si="240"/>
        <v>7.6760861357046561</v>
      </c>
    </row>
    <row r="483" spans="1:47" s="68" customFormat="1" ht="12.95" customHeight="1" x14ac:dyDescent="0.2">
      <c r="A483" s="55" t="s">
        <v>6</v>
      </c>
      <c r="B483" s="93" t="s">
        <v>201</v>
      </c>
      <c r="C483" s="58">
        <v>57130.281400000211</v>
      </c>
      <c r="D483" s="58" t="s">
        <v>254</v>
      </c>
      <c r="E483" s="51">
        <f t="shared" si="223"/>
        <v>74205.54089774919</v>
      </c>
      <c r="F483" s="10">
        <f t="shared" si="220"/>
        <v>74206</v>
      </c>
      <c r="G483" s="69">
        <f t="shared" si="224"/>
        <v>-0.14888079979573376</v>
      </c>
      <c r="K483" s="68">
        <f t="shared" si="222"/>
        <v>-0.14888079979573376</v>
      </c>
      <c r="O483" s="68">
        <f t="shared" ca="1" si="217"/>
        <v>-0.14810226012331862</v>
      </c>
      <c r="Q483" s="82">
        <f t="shared" si="225"/>
        <v>42111.781400000211</v>
      </c>
      <c r="R483" s="68">
        <f t="shared" si="226"/>
        <v>2.2165492547817359E-2</v>
      </c>
      <c r="S483" s="74">
        <v>1</v>
      </c>
      <c r="Z483" s="68">
        <f t="shared" si="227"/>
        <v>74206</v>
      </c>
      <c r="AA483" s="68">
        <f t="shared" si="228"/>
        <v>-0.15328838058261957</v>
      </c>
      <c r="AB483" s="68">
        <f t="shared" si="229"/>
        <v>-0.11302225491521363</v>
      </c>
      <c r="AC483" s="68">
        <f t="shared" si="230"/>
        <v>-0.14888079979573376</v>
      </c>
      <c r="AD483" s="68">
        <f t="shared" si="231"/>
        <v>4.4075807868858008E-3</v>
      </c>
      <c r="AE483" s="68">
        <f t="shared" si="232"/>
        <v>1.9426768392924856E-5</v>
      </c>
      <c r="AF483" s="68">
        <f t="shared" si="233"/>
        <v>-0.14888079979573376</v>
      </c>
      <c r="AG483" s="74"/>
      <c r="AH483" s="68">
        <f t="shared" si="234"/>
        <v>-3.5858544880520135E-2</v>
      </c>
      <c r="AI483" s="68">
        <f t="shared" si="235"/>
        <v>3.6103130969659114E-3</v>
      </c>
      <c r="AJ483" s="68">
        <f t="shared" si="236"/>
        <v>-0.34915544885725802</v>
      </c>
      <c r="AK483" s="68">
        <f t="shared" si="237"/>
        <v>3.8194898276682487E-2</v>
      </c>
      <c r="AL483" s="68">
        <f t="shared" si="238"/>
        <v>3.1032781197607027</v>
      </c>
      <c r="AM483" s="68">
        <f t="shared" si="239"/>
        <v>52.193126913234806</v>
      </c>
      <c r="AN483" s="68">
        <f t="shared" si="242"/>
        <v>8.4900297370469566</v>
      </c>
      <c r="AO483" s="68">
        <f t="shared" si="242"/>
        <v>8.4698133257118666</v>
      </c>
      <c r="AP483" s="68">
        <f t="shared" si="242"/>
        <v>8.5040894579970328</v>
      </c>
      <c r="AQ483" s="68">
        <f t="shared" si="242"/>
        <v>8.4449641908859849</v>
      </c>
      <c r="AR483" s="68">
        <f t="shared" si="242"/>
        <v>8.5442146504693408</v>
      </c>
      <c r="AS483" s="68">
        <f t="shared" si="242"/>
        <v>8.3682869902590706</v>
      </c>
      <c r="AT483" s="68">
        <f t="shared" si="242"/>
        <v>8.6574713317582432</v>
      </c>
      <c r="AU483" s="68">
        <f t="shared" si="240"/>
        <v>7.6760861357046561</v>
      </c>
    </row>
    <row r="484" spans="1:47" s="68" customFormat="1" ht="12.95" customHeight="1" x14ac:dyDescent="0.2">
      <c r="A484" s="91" t="s">
        <v>4</v>
      </c>
      <c r="B484" s="103" t="s">
        <v>201</v>
      </c>
      <c r="C484" s="56">
        <v>57466.400300000001</v>
      </c>
      <c r="D484" s="56" t="s">
        <v>2</v>
      </c>
      <c r="E484" s="51">
        <f t="shared" si="223"/>
        <v>75242.027427573368</v>
      </c>
      <c r="F484" s="10">
        <f t="shared" si="220"/>
        <v>75242.5</v>
      </c>
      <c r="G484" s="69">
        <f t="shared" si="224"/>
        <v>-0.15324900000268826</v>
      </c>
      <c r="K484" s="68">
        <f t="shared" si="222"/>
        <v>-0.15324900000268826</v>
      </c>
      <c r="O484" s="68">
        <f t="shared" ca="1" si="217"/>
        <v>-0.15125236117466323</v>
      </c>
      <c r="Q484" s="82">
        <f t="shared" si="225"/>
        <v>42447.900300000001</v>
      </c>
      <c r="R484" s="68">
        <f t="shared" si="226"/>
        <v>2.3485256001823947E-2</v>
      </c>
      <c r="S484" s="74">
        <v>1</v>
      </c>
      <c r="Z484" s="68">
        <f t="shared" si="227"/>
        <v>75242.5</v>
      </c>
      <c r="AA484" s="68">
        <f t="shared" si="228"/>
        <v>-0.1570371719050084</v>
      </c>
      <c r="AB484" s="68">
        <f t="shared" si="229"/>
        <v>-0.11649936567544097</v>
      </c>
      <c r="AC484" s="68">
        <f t="shared" si="230"/>
        <v>-0.15324900000268826</v>
      </c>
      <c r="AD484" s="68">
        <f t="shared" si="231"/>
        <v>3.7881719023201421E-3</v>
      </c>
      <c r="AE484" s="68">
        <f t="shared" si="232"/>
        <v>1.4350246361527805E-5</v>
      </c>
      <c r="AF484" s="68">
        <f t="shared" si="233"/>
        <v>-0.15324900000268826</v>
      </c>
      <c r="AG484" s="74"/>
      <c r="AH484" s="68">
        <f t="shared" si="234"/>
        <v>-3.6749634327247295E-2</v>
      </c>
      <c r="AI484" s="68">
        <f t="shared" si="235"/>
        <v>3.5580144925195789E-3</v>
      </c>
      <c r="AJ484" s="68">
        <f t="shared" si="236"/>
        <v>-0.34784825469063319</v>
      </c>
      <c r="AK484" s="68">
        <f t="shared" si="237"/>
        <v>3.6805270532936682E-2</v>
      </c>
      <c r="AL484" s="68">
        <f t="shared" si="238"/>
        <v>3.1046727458475427</v>
      </c>
      <c r="AM484" s="68">
        <f t="shared" si="239"/>
        <v>54.165162840289675</v>
      </c>
      <c r="AN484" s="68">
        <f t="shared" si="242"/>
        <v>8.5195339208584961</v>
      </c>
      <c r="AO484" s="68">
        <f t="shared" si="242"/>
        <v>8.4919706399859454</v>
      </c>
      <c r="AP484" s="68">
        <f t="shared" si="242"/>
        <v>8.5370301222780576</v>
      </c>
      <c r="AQ484" s="68">
        <f t="shared" si="242"/>
        <v>8.4618946424568495</v>
      </c>
      <c r="AR484" s="68">
        <f t="shared" si="242"/>
        <v>8.5835091283259715</v>
      </c>
      <c r="AS484" s="68">
        <f t="shared" si="242"/>
        <v>8.374714129859834</v>
      </c>
      <c r="AT484" s="68">
        <f t="shared" si="242"/>
        <v>8.7065422662006142</v>
      </c>
      <c r="AU484" s="68">
        <f t="shared" si="240"/>
        <v>7.7185511251515129</v>
      </c>
    </row>
    <row r="485" spans="1:47" s="68" customFormat="1" ht="12.95" customHeight="1" x14ac:dyDescent="0.2">
      <c r="A485" s="91" t="s">
        <v>4</v>
      </c>
      <c r="B485" s="103" t="s">
        <v>201</v>
      </c>
      <c r="C485" s="56">
        <v>57466.563600000001</v>
      </c>
      <c r="D485" s="56" t="s">
        <v>3</v>
      </c>
      <c r="E485" s="51">
        <f t="shared" si="223"/>
        <v>75242.530994169356</v>
      </c>
      <c r="F485" s="10">
        <f t="shared" si="220"/>
        <v>75243</v>
      </c>
      <c r="G485" s="69">
        <f t="shared" si="224"/>
        <v>-0.15209239999967394</v>
      </c>
      <c r="K485" s="68">
        <f t="shared" si="222"/>
        <v>-0.15209239999967394</v>
      </c>
      <c r="O485" s="68">
        <f t="shared" ca="1" si="217"/>
        <v>-0.15125388076031268</v>
      </c>
      <c r="Q485" s="82">
        <f t="shared" si="225"/>
        <v>42448.063600000001</v>
      </c>
      <c r="R485" s="68">
        <f t="shared" si="226"/>
        <v>2.3132098137660817E-2</v>
      </c>
      <c r="S485" s="74">
        <v>1</v>
      </c>
      <c r="Z485" s="68">
        <f t="shared" si="227"/>
        <v>75243</v>
      </c>
      <c r="AA485" s="68">
        <f t="shared" si="228"/>
        <v>-0.15703898009099854</v>
      </c>
      <c r="AB485" s="68">
        <f t="shared" si="229"/>
        <v>-0.11534234146572643</v>
      </c>
      <c r="AC485" s="68">
        <f t="shared" si="230"/>
        <v>-0.15209239999967394</v>
      </c>
      <c r="AD485" s="68">
        <f t="shared" si="231"/>
        <v>4.9465800913245928E-3</v>
      </c>
      <c r="AE485" s="68">
        <f t="shared" si="232"/>
        <v>2.4468654599888817E-5</v>
      </c>
      <c r="AF485" s="68">
        <f t="shared" si="233"/>
        <v>-0.15209239999967394</v>
      </c>
      <c r="AG485" s="74"/>
      <c r="AH485" s="68">
        <f t="shared" si="234"/>
        <v>-3.6750058533947513E-2</v>
      </c>
      <c r="AI485" s="68">
        <f t="shared" si="235"/>
        <v>3.5579897939129745E-3</v>
      </c>
      <c r="AJ485" s="68">
        <f t="shared" si="236"/>
        <v>-0.34784762553039317</v>
      </c>
      <c r="AK485" s="68">
        <f t="shared" si="237"/>
        <v>3.6804601852821257E-2</v>
      </c>
      <c r="AL485" s="68">
        <f t="shared" si="238"/>
        <v>3.1046734169153187</v>
      </c>
      <c r="AM485" s="68">
        <f t="shared" si="239"/>
        <v>54.166147604806056</v>
      </c>
      <c r="AN485" s="68">
        <f t="shared" si="242"/>
        <v>8.5195482212053957</v>
      </c>
      <c r="AO485" s="68">
        <f t="shared" si="242"/>
        <v>8.4919810537838387</v>
      </c>
      <c r="AP485" s="68">
        <f t="shared" si="242"/>
        <v>8.5370461245076346</v>
      </c>
      <c r="AQ485" s="68">
        <f t="shared" si="242"/>
        <v>8.4619025133151666</v>
      </c>
      <c r="AR485" s="68">
        <f t="shared" si="242"/>
        <v>8.5835281079055115</v>
      </c>
      <c r="AS485" s="68">
        <f t="shared" si="242"/>
        <v>8.3747171640583069</v>
      </c>
      <c r="AT485" s="68">
        <f t="shared" si="242"/>
        <v>8.7065655086254168</v>
      </c>
      <c r="AU485" s="68">
        <f t="shared" si="240"/>
        <v>7.7185716099510531</v>
      </c>
    </row>
    <row r="486" spans="1:47" s="68" customFormat="1" ht="12.95" customHeight="1" x14ac:dyDescent="0.2">
      <c r="A486" s="85" t="s">
        <v>1573</v>
      </c>
      <c r="B486" s="83" t="s">
        <v>198</v>
      </c>
      <c r="C486" s="50">
        <v>57511.800799999997</v>
      </c>
      <c r="D486" s="50">
        <v>1E-4</v>
      </c>
      <c r="E486" s="51">
        <f t="shared" si="223"/>
        <v>75382.028500697517</v>
      </c>
      <c r="F486" s="10">
        <f t="shared" si="220"/>
        <v>75382.5</v>
      </c>
      <c r="G486" s="69">
        <f t="shared" si="224"/>
        <v>-0.1529010000085691</v>
      </c>
      <c r="K486" s="68">
        <f t="shared" si="222"/>
        <v>-0.1529010000085691</v>
      </c>
      <c r="O486" s="68">
        <f t="shared" ca="1" si="217"/>
        <v>-0.15167784515651392</v>
      </c>
      <c r="Q486" s="82">
        <f t="shared" si="225"/>
        <v>42493.300799999997</v>
      </c>
      <c r="R486" s="68">
        <f t="shared" si="226"/>
        <v>2.3378715803620449E-2</v>
      </c>
      <c r="S486" s="74">
        <v>1</v>
      </c>
      <c r="Z486" s="68">
        <f t="shared" si="227"/>
        <v>75382.5</v>
      </c>
      <c r="AA486" s="68">
        <f t="shared" si="228"/>
        <v>-0.15754345750763554</v>
      </c>
      <c r="AB486" s="68">
        <f t="shared" si="229"/>
        <v>-0.11603279936780231</v>
      </c>
      <c r="AC486" s="68">
        <f t="shared" si="230"/>
        <v>-0.1529010000085691</v>
      </c>
      <c r="AD486" s="68">
        <f t="shared" si="231"/>
        <v>4.6424574990664436E-3</v>
      </c>
      <c r="AE486" s="68">
        <f t="shared" si="232"/>
        <v>2.1552411630638259E-5</v>
      </c>
      <c r="AF486" s="68">
        <f t="shared" si="233"/>
        <v>-0.1529010000085691</v>
      </c>
      <c r="AG486" s="74"/>
      <c r="AH486" s="68">
        <f t="shared" si="234"/>
        <v>-3.6868200640766784E-2</v>
      </c>
      <c r="AI486" s="68">
        <f t="shared" si="235"/>
        <v>3.5511182753413806E-3</v>
      </c>
      <c r="AJ486" s="68">
        <f t="shared" si="236"/>
        <v>-0.34767213146647186</v>
      </c>
      <c r="AK486" s="68">
        <f t="shared" si="237"/>
        <v>3.6618090211939909E-2</v>
      </c>
      <c r="AL486" s="68">
        <f t="shared" si="238"/>
        <v>3.104860593886313</v>
      </c>
      <c r="AM486" s="68">
        <f t="shared" si="239"/>
        <v>54.442226682935626</v>
      </c>
      <c r="AN486" s="68">
        <f t="shared" si="242"/>
        <v>8.5235408062746814</v>
      </c>
      <c r="AO486" s="68">
        <f t="shared" si="242"/>
        <v>8.4948761397704295</v>
      </c>
      <c r="AP486" s="68">
        <f t="shared" si="242"/>
        <v>8.5415149140689213</v>
      </c>
      <c r="AQ486" s="68">
        <f t="shared" si="242"/>
        <v>8.4640877232351777</v>
      </c>
      <c r="AR486" s="68">
        <f t="shared" si="242"/>
        <v>8.5888238848891252</v>
      </c>
      <c r="AS486" s="68">
        <f t="shared" si="242"/>
        <v>8.3755621248106102</v>
      </c>
      <c r="AT486" s="68">
        <f t="shared" si="242"/>
        <v>8.7130339471575677</v>
      </c>
      <c r="AU486" s="68">
        <f t="shared" si="240"/>
        <v>7.7242868690227722</v>
      </c>
    </row>
    <row r="487" spans="1:47" s="68" customFormat="1" ht="12.95" customHeight="1" x14ac:dyDescent="0.2">
      <c r="A487" s="85" t="s">
        <v>1573</v>
      </c>
      <c r="B487" s="83" t="s">
        <v>201</v>
      </c>
      <c r="C487" s="50">
        <v>57559.633000000002</v>
      </c>
      <c r="D487" s="50">
        <v>1E-4</v>
      </c>
      <c r="E487" s="51">
        <f t="shared" si="223"/>
        <v>75529.528183077447</v>
      </c>
      <c r="F487" s="10">
        <f t="shared" si="220"/>
        <v>75530</v>
      </c>
      <c r="G487" s="69">
        <f t="shared" si="224"/>
        <v>-0.15300399999978254</v>
      </c>
      <c r="K487" s="68">
        <f t="shared" si="222"/>
        <v>-0.15300399999978254</v>
      </c>
      <c r="O487" s="68">
        <f t="shared" ca="1" si="217"/>
        <v>-0.15212612292310662</v>
      </c>
      <c r="Q487" s="82">
        <f t="shared" si="225"/>
        <v>42541.133000000002</v>
      </c>
      <c r="R487" s="68">
        <f t="shared" si="226"/>
        <v>2.3410224015933453E-2</v>
      </c>
      <c r="S487" s="74">
        <v>1</v>
      </c>
      <c r="Z487" s="68">
        <f t="shared" si="227"/>
        <v>75530</v>
      </c>
      <c r="AA487" s="68">
        <f t="shared" si="228"/>
        <v>-0.15807685169570029</v>
      </c>
      <c r="AB487" s="68">
        <f t="shared" si="229"/>
        <v>-0.1160113404516788</v>
      </c>
      <c r="AC487" s="68">
        <f t="shared" si="230"/>
        <v>-0.15300399999978254</v>
      </c>
      <c r="AD487" s="68">
        <f t="shared" si="231"/>
        <v>5.0728516959177572E-3</v>
      </c>
      <c r="AE487" s="68">
        <f t="shared" si="232"/>
        <v>2.5733824328775665E-5</v>
      </c>
      <c r="AF487" s="68">
        <f t="shared" si="233"/>
        <v>-0.15300399999978254</v>
      </c>
      <c r="AG487" s="74"/>
      <c r="AH487" s="68">
        <f t="shared" si="234"/>
        <v>-3.6992659548103733E-2</v>
      </c>
      <c r="AI487" s="68">
        <f t="shared" si="235"/>
        <v>3.5438944562863339E-3</v>
      </c>
      <c r="AJ487" s="68">
        <f t="shared" si="236"/>
        <v>-0.34748665765271625</v>
      </c>
      <c r="AK487" s="68">
        <f t="shared" si="237"/>
        <v>3.6420984963999696E-2</v>
      </c>
      <c r="AL487" s="68">
        <f t="shared" si="238"/>
        <v>3.1050584008550914</v>
      </c>
      <c r="AM487" s="68">
        <f t="shared" si="239"/>
        <v>54.737058698556034</v>
      </c>
      <c r="AN487" s="68">
        <f t="shared" si="242"/>
        <v>8.5277685177951206</v>
      </c>
      <c r="AO487" s="68">
        <f t="shared" si="242"/>
        <v>8.4979147892215625</v>
      </c>
      <c r="AP487" s="68">
        <f t="shared" si="242"/>
        <v>8.5462489757683215</v>
      </c>
      <c r="AQ487" s="68">
        <f t="shared" si="242"/>
        <v>8.4663751475607771</v>
      </c>
      <c r="AR487" s="68">
        <f t="shared" si="242"/>
        <v>8.5944241615849375</v>
      </c>
      <c r="AS487" s="68">
        <f t="shared" si="242"/>
        <v>8.3764525866579351</v>
      </c>
      <c r="AT487" s="68">
        <f t="shared" si="242"/>
        <v>8.7198382072402456</v>
      </c>
      <c r="AU487" s="68">
        <f t="shared" si="240"/>
        <v>7.7303298848871345</v>
      </c>
    </row>
    <row r="488" spans="1:47" s="68" customFormat="1" ht="12.95" customHeight="1" x14ac:dyDescent="0.2">
      <c r="A488" s="92" t="s">
        <v>1574</v>
      </c>
      <c r="B488" s="93" t="s">
        <v>198</v>
      </c>
      <c r="C488" s="58">
        <v>57797.820399999997</v>
      </c>
      <c r="D488" s="58">
        <v>1E-4</v>
      </c>
      <c r="E488" s="51">
        <f t="shared" si="223"/>
        <v>76264.024314279814</v>
      </c>
      <c r="F488" s="10">
        <f t="shared" si="220"/>
        <v>76264.5</v>
      </c>
      <c r="G488" s="69">
        <f t="shared" si="224"/>
        <v>-0.15425859999959357</v>
      </c>
      <c r="K488" s="68">
        <f t="shared" si="222"/>
        <v>-0.15425859999959357</v>
      </c>
      <c r="O488" s="68">
        <f t="shared" ca="1" si="217"/>
        <v>-0.15435839424217329</v>
      </c>
      <c r="Q488" s="82">
        <f t="shared" si="225"/>
        <v>42779.320399999997</v>
      </c>
      <c r="R488" s="68">
        <f t="shared" si="226"/>
        <v>2.3795715673834608E-2</v>
      </c>
      <c r="S488" s="74">
        <v>1</v>
      </c>
      <c r="Z488" s="68">
        <f t="shared" si="227"/>
        <v>76264.5</v>
      </c>
      <c r="AA488" s="68">
        <f t="shared" si="228"/>
        <v>-0.16073275530928893</v>
      </c>
      <c r="AB488" s="68">
        <f t="shared" si="229"/>
        <v>-0.11665319887897076</v>
      </c>
      <c r="AC488" s="68">
        <f t="shared" si="230"/>
        <v>-0.15425859999959357</v>
      </c>
      <c r="AD488" s="68">
        <f t="shared" si="231"/>
        <v>6.4741553096953619E-3</v>
      </c>
      <c r="AE488" s="68">
        <f t="shared" si="232"/>
        <v>4.1914686974056646E-5</v>
      </c>
      <c r="AF488" s="68">
        <f t="shared" si="233"/>
        <v>-0.15425859999959357</v>
      </c>
      <c r="AG488" s="74"/>
      <c r="AH488" s="68">
        <f t="shared" si="234"/>
        <v>-3.7605401120622814E-2</v>
      </c>
      <c r="AI488" s="68">
        <f t="shared" si="235"/>
        <v>3.5085479517322771E-3</v>
      </c>
      <c r="AJ488" s="68">
        <f t="shared" si="236"/>
        <v>-0.34656405445781641</v>
      </c>
      <c r="AK488" s="68">
        <f t="shared" si="237"/>
        <v>3.5440716920336658E-2</v>
      </c>
      <c r="AL488" s="68">
        <f t="shared" si="238"/>
        <v>3.1060421376933993</v>
      </c>
      <c r="AM488" s="68">
        <f t="shared" si="239"/>
        <v>56.252048817732621</v>
      </c>
      <c r="AN488" s="68">
        <f t="shared" si="242"/>
        <v>8.5489213882389752</v>
      </c>
      <c r="AO488" s="68">
        <f t="shared" si="242"/>
        <v>8.5127029123222524</v>
      </c>
      <c r="AP488" s="68">
        <f t="shared" si="242"/>
        <v>8.5699583045384706</v>
      </c>
      <c r="AQ488" s="68">
        <f t="shared" si="242"/>
        <v>8.4774244545256145</v>
      </c>
      <c r="AR488" s="68">
        <f t="shared" si="242"/>
        <v>8.6223115697388035</v>
      </c>
      <c r="AS488" s="68">
        <f t="shared" si="242"/>
        <v>8.3808665964226385</v>
      </c>
      <c r="AT488" s="68">
        <f t="shared" si="242"/>
        <v>8.753182625176013</v>
      </c>
      <c r="AU488" s="68">
        <f t="shared" si="240"/>
        <v>7.7604220554117038</v>
      </c>
    </row>
    <row r="489" spans="1:47" s="68" customFormat="1" ht="12.95" customHeight="1" x14ac:dyDescent="0.2">
      <c r="A489" s="61" t="s">
        <v>1580</v>
      </c>
      <c r="B489" s="104" t="s">
        <v>198</v>
      </c>
      <c r="C489" s="57">
        <v>57840.621069999877</v>
      </c>
      <c r="D489" s="57">
        <v>1E-4</v>
      </c>
      <c r="E489" s="51">
        <f t="shared" si="223"/>
        <v>76396.008317328597</v>
      </c>
      <c r="F489" s="10">
        <f t="shared" si="220"/>
        <v>76396.5</v>
      </c>
      <c r="G489" s="69">
        <f t="shared" si="224"/>
        <v>-0.15944620012305677</v>
      </c>
      <c r="K489" s="68">
        <f t="shared" si="222"/>
        <v>-0.15944620012305677</v>
      </c>
      <c r="O489" s="68">
        <f t="shared" ca="1" si="217"/>
        <v>-0.15475956485363251</v>
      </c>
      <c r="Q489" s="82">
        <f t="shared" si="225"/>
        <v>42822.121069999877</v>
      </c>
      <c r="R489" s="68">
        <f t="shared" si="226"/>
        <v>2.5423090733681868E-2</v>
      </c>
      <c r="S489" s="74">
        <v>1</v>
      </c>
      <c r="Z489" s="68">
        <f t="shared" si="227"/>
        <v>76396.5</v>
      </c>
      <c r="AA489" s="68">
        <f t="shared" si="228"/>
        <v>-0.16121001526852957</v>
      </c>
      <c r="AB489" s="68">
        <f t="shared" si="229"/>
        <v>-0.12173192515591776</v>
      </c>
      <c r="AC489" s="68">
        <f t="shared" si="230"/>
        <v>-0.15944620012305677</v>
      </c>
      <c r="AD489" s="68">
        <f t="shared" si="231"/>
        <v>1.7638151454728024E-3</v>
      </c>
      <c r="AE489" s="68">
        <f t="shared" si="232"/>
        <v>3.111043867399243E-6</v>
      </c>
      <c r="AF489" s="68">
        <f t="shared" si="233"/>
        <v>-0.15944620012305677</v>
      </c>
      <c r="AG489" s="74"/>
      <c r="AH489" s="68">
        <f t="shared" si="234"/>
        <v>-3.7714274967139014E-2</v>
      </c>
      <c r="AI489" s="68">
        <f t="shared" si="235"/>
        <v>3.5023040182146081E-3</v>
      </c>
      <c r="AJ489" s="68">
        <f t="shared" si="236"/>
        <v>-0.34639837652997063</v>
      </c>
      <c r="AK489" s="68">
        <f t="shared" si="237"/>
        <v>3.5264717836466099E-2</v>
      </c>
      <c r="AL489" s="68">
        <f t="shared" si="238"/>
        <v>3.1062187558988592</v>
      </c>
      <c r="AM489" s="68">
        <f t="shared" si="239"/>
        <v>56.532968490399057</v>
      </c>
      <c r="AN489" s="68">
        <f t="shared" si="242"/>
        <v>8.552741547730438</v>
      </c>
      <c r="AO489" s="68">
        <f t="shared" si="242"/>
        <v>8.5153000861714556</v>
      </c>
      <c r="AP489" s="68">
        <f t="shared" si="242"/>
        <v>8.5742425926490746</v>
      </c>
      <c r="AQ489" s="68">
        <f t="shared" si="242"/>
        <v>8.4793521183051475</v>
      </c>
      <c r="AR489" s="68">
        <f t="shared" si="242"/>
        <v>8.6273211898814406</v>
      </c>
      <c r="AS489" s="68">
        <f t="shared" si="242"/>
        <v>8.3816605706281884</v>
      </c>
      <c r="AT489" s="68">
        <f t="shared" si="242"/>
        <v>8.7590798693780698</v>
      </c>
      <c r="AU489" s="68">
        <f t="shared" si="240"/>
        <v>7.7658300424903191</v>
      </c>
    </row>
    <row r="490" spans="1:47" s="68" customFormat="1" ht="12.95" customHeight="1" x14ac:dyDescent="0.2">
      <c r="A490" s="92" t="s">
        <v>1574</v>
      </c>
      <c r="B490" s="93" t="s">
        <v>201</v>
      </c>
      <c r="C490" s="58">
        <v>57844.678999999996</v>
      </c>
      <c r="D490" s="58">
        <v>1E-4</v>
      </c>
      <c r="E490" s="51">
        <f t="shared" si="223"/>
        <v>76408.521715962517</v>
      </c>
      <c r="F490" s="10">
        <f t="shared" si="220"/>
        <v>76409</v>
      </c>
      <c r="G490" s="69">
        <f t="shared" si="224"/>
        <v>-0.15510120000544703</v>
      </c>
      <c r="K490" s="68">
        <f t="shared" si="222"/>
        <v>-0.15510120000544703</v>
      </c>
      <c r="O490" s="68">
        <f t="shared" ca="1" si="217"/>
        <v>-0.15479755449486918</v>
      </c>
      <c r="Q490" s="82">
        <f t="shared" si="225"/>
        <v>42826.178999999996</v>
      </c>
      <c r="R490" s="68">
        <f t="shared" si="226"/>
        <v>2.4056382243129681E-2</v>
      </c>
      <c r="S490" s="74">
        <v>1</v>
      </c>
      <c r="Z490" s="68">
        <f t="shared" si="227"/>
        <v>76409</v>
      </c>
      <c r="AA490" s="68">
        <f t="shared" si="228"/>
        <v>-0.16125520954827904</v>
      </c>
      <c r="AB490" s="68">
        <f t="shared" si="229"/>
        <v>-0.11737663477485787</v>
      </c>
      <c r="AC490" s="68">
        <f t="shared" si="230"/>
        <v>-0.15510120000544703</v>
      </c>
      <c r="AD490" s="68">
        <f t="shared" si="231"/>
        <v>6.1540095428320174E-3</v>
      </c>
      <c r="AE490" s="68">
        <f t="shared" si="232"/>
        <v>3.7871833453267533E-5</v>
      </c>
      <c r="AF490" s="68">
        <f t="shared" si="233"/>
        <v>-0.15510120000544703</v>
      </c>
      <c r="AG490" s="74"/>
      <c r="AH490" s="68">
        <f t="shared" si="234"/>
        <v>-3.772456523058916E-2</v>
      </c>
      <c r="AI490" s="68">
        <f t="shared" si="235"/>
        <v>3.5017144209021911E-3</v>
      </c>
      <c r="AJ490" s="68">
        <f t="shared" si="236"/>
        <v>-0.34638268871711292</v>
      </c>
      <c r="AK490" s="68">
        <f t="shared" si="237"/>
        <v>3.5248053265556398E-2</v>
      </c>
      <c r="AL490" s="68">
        <f t="shared" si="238"/>
        <v>3.1062354790343432</v>
      </c>
      <c r="AM490" s="68">
        <f t="shared" si="239"/>
        <v>56.559712868374795</v>
      </c>
      <c r="AN490" s="68">
        <f t="shared" si="242"/>
        <v>8.553103612960264</v>
      </c>
      <c r="AO490" s="68">
        <f t="shared" si="242"/>
        <v>8.5155450789677776</v>
      </c>
      <c r="AP490" s="68">
        <f t="shared" si="242"/>
        <v>8.5746486632362888</v>
      </c>
      <c r="AQ490" s="68">
        <f t="shared" si="242"/>
        <v>8.4795337763026115</v>
      </c>
      <c r="AR490" s="68">
        <f t="shared" si="242"/>
        <v>8.6277955231696755</v>
      </c>
      <c r="AS490" s="68">
        <f t="shared" si="242"/>
        <v>8.3817358260968433</v>
      </c>
      <c r="AT490" s="68">
        <f t="shared" si="242"/>
        <v>8.7596368150841126</v>
      </c>
      <c r="AU490" s="68">
        <f t="shared" si="240"/>
        <v>7.7663421624788249</v>
      </c>
    </row>
    <row r="491" spans="1:47" s="68" customFormat="1" ht="12.95" customHeight="1" x14ac:dyDescent="0.2">
      <c r="A491" s="92" t="s">
        <v>1574</v>
      </c>
      <c r="B491" s="93" t="s">
        <v>198</v>
      </c>
      <c r="C491" s="58">
        <v>57844.841800000002</v>
      </c>
      <c r="D491" s="58">
        <v>1E-4</v>
      </c>
      <c r="E491" s="51">
        <f t="shared" si="223"/>
        <v>76409.02374071347</v>
      </c>
      <c r="F491" s="10">
        <f t="shared" si="220"/>
        <v>76409.5</v>
      </c>
      <c r="G491" s="69">
        <f t="shared" si="224"/>
        <v>-0.1544445999970776</v>
      </c>
      <c r="K491" s="68">
        <f t="shared" si="222"/>
        <v>-0.1544445999970776</v>
      </c>
      <c r="O491" s="68">
        <f t="shared" ca="1" si="217"/>
        <v>-0.15479907408051866</v>
      </c>
      <c r="Q491" s="82">
        <f t="shared" si="225"/>
        <v>42826.341800000002</v>
      </c>
      <c r="R491" s="68">
        <f t="shared" si="226"/>
        <v>2.3853134468257303E-2</v>
      </c>
      <c r="S491" s="74">
        <v>1</v>
      </c>
      <c r="Z491" s="68">
        <f t="shared" si="227"/>
        <v>76409.5</v>
      </c>
      <c r="AA491" s="68">
        <f t="shared" si="228"/>
        <v>-0.16125701731653172</v>
      </c>
      <c r="AB491" s="68">
        <f t="shared" si="229"/>
        <v>-0.11671962322714538</v>
      </c>
      <c r="AC491" s="68">
        <f t="shared" si="230"/>
        <v>-0.1544445999970776</v>
      </c>
      <c r="AD491" s="68">
        <f t="shared" si="231"/>
        <v>6.8124173194541171E-3</v>
      </c>
      <c r="AE491" s="68">
        <f t="shared" si="232"/>
        <v>4.6409029734398418E-5</v>
      </c>
      <c r="AF491" s="68">
        <f t="shared" si="233"/>
        <v>-0.1544445999970776</v>
      </c>
      <c r="AG491" s="74"/>
      <c r="AH491" s="68">
        <f t="shared" si="234"/>
        <v>-3.7724976769932222E-2</v>
      </c>
      <c r="AI491" s="68">
        <f t="shared" si="235"/>
        <v>3.5016908430564042E-3</v>
      </c>
      <c r="AJ491" s="68">
        <f t="shared" si="236"/>
        <v>-0.34638206120923787</v>
      </c>
      <c r="AK491" s="68">
        <f t="shared" si="237"/>
        <v>3.5247386689583847E-2</v>
      </c>
      <c r="AL491" s="68">
        <f t="shared" si="238"/>
        <v>3.1062361479526688</v>
      </c>
      <c r="AM491" s="68">
        <f t="shared" si="239"/>
        <v>56.560783158316688</v>
      </c>
      <c r="AN491" s="68">
        <f t="shared" ref="AN491:AT500" si="243">$AU491+$AB$7*SIN(AO491)</f>
        <v>8.5531180966837361</v>
      </c>
      <c r="AO491" s="68">
        <f t="shared" si="243"/>
        <v>8.5155548752571661</v>
      </c>
      <c r="AP491" s="68">
        <f t="shared" si="243"/>
        <v>8.5746649073554781</v>
      </c>
      <c r="AQ491" s="68">
        <f t="shared" si="243"/>
        <v>8.4795410394530446</v>
      </c>
      <c r="AR491" s="68">
        <f t="shared" si="243"/>
        <v>8.6278144962591945</v>
      </c>
      <c r="AS491" s="68">
        <f t="shared" si="243"/>
        <v>8.3817388365954493</v>
      </c>
      <c r="AT491" s="68">
        <f t="shared" si="243"/>
        <v>8.7596590874938602</v>
      </c>
      <c r="AU491" s="68">
        <f t="shared" si="240"/>
        <v>7.7663626472783651</v>
      </c>
    </row>
    <row r="492" spans="1:47" s="68" customFormat="1" ht="12.95" customHeight="1" x14ac:dyDescent="0.2">
      <c r="A492" s="55" t="s">
        <v>1</v>
      </c>
      <c r="B492" s="103" t="s">
        <v>201</v>
      </c>
      <c r="C492" s="56">
        <v>57855.381399999998</v>
      </c>
      <c r="D492" s="56">
        <v>0</v>
      </c>
      <c r="E492" s="51">
        <f t="shared" si="223"/>
        <v>76441.524601063007</v>
      </c>
      <c r="F492" s="10">
        <f t="shared" si="220"/>
        <v>76442</v>
      </c>
      <c r="G492" s="69">
        <f t="shared" si="224"/>
        <v>-0.15416560000448953</v>
      </c>
      <c r="K492" s="68">
        <f t="shared" si="222"/>
        <v>-0.15416560000448953</v>
      </c>
      <c r="O492" s="68">
        <f t="shared" ca="1" si="217"/>
        <v>-0.154897847147734</v>
      </c>
      <c r="Q492" s="82">
        <f t="shared" si="225"/>
        <v>42836.881399999998</v>
      </c>
      <c r="R492" s="68">
        <f t="shared" si="226"/>
        <v>2.3767032224744262E-2</v>
      </c>
      <c r="S492" s="74">
        <v>1</v>
      </c>
      <c r="Z492" s="68">
        <f t="shared" si="227"/>
        <v>76442</v>
      </c>
      <c r="AA492" s="68">
        <f t="shared" si="228"/>
        <v>-0.16137452176391434</v>
      </c>
      <c r="AB492" s="68">
        <f t="shared" si="229"/>
        <v>-0.11641388492880839</v>
      </c>
      <c r="AC492" s="68">
        <f t="shared" si="230"/>
        <v>-0.15416560000448953</v>
      </c>
      <c r="AD492" s="68">
        <f t="shared" si="231"/>
        <v>7.2089217594248078E-3</v>
      </c>
      <c r="AE492" s="68">
        <f t="shared" si="232"/>
        <v>5.196855293350847E-5</v>
      </c>
      <c r="AF492" s="68">
        <f t="shared" si="233"/>
        <v>-0.15416560000448953</v>
      </c>
      <c r="AG492" s="74"/>
      <c r="AH492" s="68">
        <f t="shared" si="234"/>
        <v>-3.7751715075681154E-2</v>
      </c>
      <c r="AI492" s="68">
        <f t="shared" si="235"/>
        <v>3.5001592800463222E-3</v>
      </c>
      <c r="AJ492" s="68">
        <f t="shared" si="236"/>
        <v>-0.34634127394538361</v>
      </c>
      <c r="AK492" s="68">
        <f t="shared" si="237"/>
        <v>3.5204060365239764E-2</v>
      </c>
      <c r="AL492" s="68">
        <f t="shared" si="238"/>
        <v>3.1062796264921144</v>
      </c>
      <c r="AM492" s="68">
        <f t="shared" si="239"/>
        <v>56.630437123622244</v>
      </c>
      <c r="AN492" s="68">
        <f t="shared" si="243"/>
        <v>8.554059722922025</v>
      </c>
      <c r="AO492" s="68">
        <f t="shared" si="243"/>
        <v>8.516191069486279</v>
      </c>
      <c r="AP492" s="68">
        <f t="shared" si="243"/>
        <v>8.5757209886221446</v>
      </c>
      <c r="AQ492" s="68">
        <f t="shared" si="243"/>
        <v>8.4800126222372274</v>
      </c>
      <c r="AR492" s="68">
        <f t="shared" si="243"/>
        <v>8.6290477062738837</v>
      </c>
      <c r="AS492" s="68">
        <f t="shared" si="243"/>
        <v>8.3819345668985097</v>
      </c>
      <c r="AT492" s="68">
        <f t="shared" si="243"/>
        <v>8.7611059000271823</v>
      </c>
      <c r="AU492" s="68">
        <f t="shared" si="240"/>
        <v>7.7676941592484781</v>
      </c>
    </row>
    <row r="493" spans="1:47" s="68" customFormat="1" ht="12.95" customHeight="1" x14ac:dyDescent="0.2">
      <c r="A493" s="55" t="s">
        <v>1</v>
      </c>
      <c r="B493" s="103" t="s">
        <v>201</v>
      </c>
      <c r="C493" s="56">
        <v>57855.542200000004</v>
      </c>
      <c r="D493" s="56">
        <v>2.7000000000000001E-3</v>
      </c>
      <c r="E493" s="51">
        <f t="shared" si="223"/>
        <v>76442.020458433719</v>
      </c>
      <c r="F493" s="10">
        <f t="shared" si="220"/>
        <v>76442.5</v>
      </c>
      <c r="G493" s="69">
        <f t="shared" si="224"/>
        <v>-0.15550899999652756</v>
      </c>
      <c r="K493" s="68">
        <f t="shared" si="222"/>
        <v>-0.15550899999652756</v>
      </c>
      <c r="O493" s="68">
        <f t="shared" ca="1" si="217"/>
        <v>-0.15489936673338345</v>
      </c>
      <c r="Q493" s="82">
        <f t="shared" si="225"/>
        <v>42837.042200000004</v>
      </c>
      <c r="R493" s="68">
        <f t="shared" si="226"/>
        <v>2.418304907992001E-2</v>
      </c>
      <c r="S493" s="74">
        <v>1</v>
      </c>
      <c r="Z493" s="68">
        <f t="shared" si="227"/>
        <v>76442.5</v>
      </c>
      <c r="AA493" s="68">
        <f t="shared" si="228"/>
        <v>-0.16137632951706499</v>
      </c>
      <c r="AB493" s="68">
        <f t="shared" si="229"/>
        <v>-0.11775687374314411</v>
      </c>
      <c r="AC493" s="68">
        <f t="shared" si="230"/>
        <v>-0.15550899999652756</v>
      </c>
      <c r="AD493" s="68">
        <f t="shared" si="231"/>
        <v>5.8673295205374232E-3</v>
      </c>
      <c r="AE493" s="68">
        <f t="shared" si="232"/>
        <v>3.4425555702569907E-5</v>
      </c>
      <c r="AF493" s="68">
        <f t="shared" si="233"/>
        <v>-0.15550899999652756</v>
      </c>
      <c r="AG493" s="74"/>
      <c r="AH493" s="68">
        <f t="shared" si="234"/>
        <v>-3.7752126253383457E-2</v>
      </c>
      <c r="AI493" s="68">
        <f t="shared" si="235"/>
        <v>3.5001357328682259E-3</v>
      </c>
      <c r="AJ493" s="68">
        <f t="shared" si="236"/>
        <v>-0.34634064646032597</v>
      </c>
      <c r="AK493" s="68">
        <f t="shared" si="237"/>
        <v>3.5203393823329258E-2</v>
      </c>
      <c r="AL493" s="68">
        <f t="shared" si="238"/>
        <v>3.1062802953752144</v>
      </c>
      <c r="AM493" s="68">
        <f t="shared" si="239"/>
        <v>56.631510034578405</v>
      </c>
      <c r="AN493" s="68">
        <f t="shared" si="243"/>
        <v>8.5540742123175981</v>
      </c>
      <c r="AO493" s="68">
        <f t="shared" si="243"/>
        <v>8.5162008484053793</v>
      </c>
      <c r="AP493" s="68">
        <f t="shared" si="243"/>
        <v>8.5757372393080704</v>
      </c>
      <c r="AQ493" s="68">
        <f t="shared" si="243"/>
        <v>8.4800198693372728</v>
      </c>
      <c r="AR493" s="68">
        <f t="shared" si="243"/>
        <v>8.6290666780980203</v>
      </c>
      <c r="AS493" s="68">
        <f t="shared" si="243"/>
        <v>8.3819375788901898</v>
      </c>
      <c r="AT493" s="68">
        <f t="shared" si="243"/>
        <v>8.7611281449256033</v>
      </c>
      <c r="AU493" s="68">
        <f t="shared" si="240"/>
        <v>7.7677146440480183</v>
      </c>
    </row>
    <row r="494" spans="1:47" s="68" customFormat="1" ht="12.95" customHeight="1" x14ac:dyDescent="0.2">
      <c r="A494" s="55" t="s">
        <v>1</v>
      </c>
      <c r="B494" s="103" t="s">
        <v>201</v>
      </c>
      <c r="C494" s="56">
        <v>57874.351900000001</v>
      </c>
      <c r="D494" s="56">
        <v>2.9999999999999997E-4</v>
      </c>
      <c r="E494" s="51">
        <f t="shared" si="223"/>
        <v>76500.023744413891</v>
      </c>
      <c r="F494" s="10">
        <f t="shared" si="220"/>
        <v>76500.5</v>
      </c>
      <c r="G494" s="69">
        <f t="shared" si="224"/>
        <v>-0.15444340000249213</v>
      </c>
      <c r="K494" s="68">
        <f t="shared" si="222"/>
        <v>-0.15444340000249213</v>
      </c>
      <c r="O494" s="68">
        <f t="shared" ca="1" si="217"/>
        <v>-0.15507563866872159</v>
      </c>
      <c r="Q494" s="82">
        <f t="shared" si="225"/>
        <v>42855.851900000001</v>
      </c>
      <c r="R494" s="68">
        <f t="shared" si="226"/>
        <v>2.3852763804329786E-2</v>
      </c>
      <c r="S494" s="74">
        <v>1</v>
      </c>
      <c r="Z494" s="68">
        <f t="shared" si="227"/>
        <v>76500.5</v>
      </c>
      <c r="AA494" s="68">
        <f t="shared" si="228"/>
        <v>-0.16158602729375515</v>
      </c>
      <c r="AB494" s="68">
        <f t="shared" si="229"/>
        <v>-0.11664361435491158</v>
      </c>
      <c r="AC494" s="68">
        <f t="shared" si="230"/>
        <v>-0.15444340000249213</v>
      </c>
      <c r="AD494" s="68">
        <f t="shared" si="231"/>
        <v>7.1426272912630262E-3</v>
      </c>
      <c r="AE494" s="68">
        <f t="shared" si="232"/>
        <v>5.1017124621895394E-5</v>
      </c>
      <c r="AF494" s="68">
        <f t="shared" si="233"/>
        <v>-0.15444340000249213</v>
      </c>
      <c r="AG494" s="74"/>
      <c r="AH494" s="68">
        <f t="shared" si="234"/>
        <v>-3.779978564758054E-2</v>
      </c>
      <c r="AI494" s="68">
        <f t="shared" si="235"/>
        <v>3.4974074080023065E-3</v>
      </c>
      <c r="AJ494" s="68">
        <f t="shared" si="236"/>
        <v>-0.34626786040937535</v>
      </c>
      <c r="AK494" s="68">
        <f t="shared" si="237"/>
        <v>3.5126078325362617E-2</v>
      </c>
      <c r="AL494" s="68">
        <f t="shared" si="238"/>
        <v>3.1063578823321816</v>
      </c>
      <c r="AM494" s="68">
        <f t="shared" si="239"/>
        <v>56.75623849652635</v>
      </c>
      <c r="AN494" s="68">
        <f t="shared" si="243"/>
        <v>8.5557555680428408</v>
      </c>
      <c r="AO494" s="68">
        <f t="shared" si="243"/>
        <v>8.5173334180081088</v>
      </c>
      <c r="AP494" s="68">
        <f t="shared" si="243"/>
        <v>8.5776229919959928</v>
      </c>
      <c r="AQ494" s="68">
        <f t="shared" si="243"/>
        <v>8.4808588899361474</v>
      </c>
      <c r="AR494" s="68">
        <f t="shared" si="243"/>
        <v>8.6312672730686675</v>
      </c>
      <c r="AS494" s="68">
        <f t="shared" si="243"/>
        <v>8.3822871362636615</v>
      </c>
      <c r="AT494" s="68">
        <f t="shared" si="243"/>
        <v>8.763705724118461</v>
      </c>
      <c r="AU494" s="68">
        <f t="shared" si="240"/>
        <v>7.7700908807946831</v>
      </c>
    </row>
    <row r="495" spans="1:47" s="68" customFormat="1" ht="12.95" customHeight="1" x14ac:dyDescent="0.2">
      <c r="A495" s="55" t="s">
        <v>1</v>
      </c>
      <c r="B495" s="103" t="s">
        <v>201</v>
      </c>
      <c r="C495" s="56">
        <v>57874.513500000001</v>
      </c>
      <c r="D495" s="56">
        <v>2.0000000000000001E-4</v>
      </c>
      <c r="E495" s="51">
        <f t="shared" si="223"/>
        <v>76500.522068736682</v>
      </c>
      <c r="F495" s="10">
        <f t="shared" si="220"/>
        <v>76501</v>
      </c>
      <c r="G495" s="69">
        <f t="shared" si="224"/>
        <v>-0.15498680000018794</v>
      </c>
      <c r="K495" s="68">
        <f t="shared" si="222"/>
        <v>-0.15498680000018794</v>
      </c>
      <c r="O495" s="68">
        <f t="shared" ca="1" si="217"/>
        <v>-0.15507715825437107</v>
      </c>
      <c r="Q495" s="82">
        <f t="shared" si="225"/>
        <v>42856.013500000001</v>
      </c>
      <c r="R495" s="68">
        <f t="shared" si="226"/>
        <v>2.4020908174298257E-2</v>
      </c>
      <c r="S495" s="74">
        <v>1</v>
      </c>
      <c r="Z495" s="68">
        <f t="shared" si="227"/>
        <v>76501</v>
      </c>
      <c r="AA495" s="68">
        <f t="shared" si="228"/>
        <v>-0.16158783501933899</v>
      </c>
      <c r="AB495" s="68">
        <f t="shared" si="229"/>
        <v>-0.11718660381679058</v>
      </c>
      <c r="AC495" s="68">
        <f t="shared" si="230"/>
        <v>-0.15498680000018794</v>
      </c>
      <c r="AD495" s="68">
        <f t="shared" si="231"/>
        <v>6.601035019151047E-3</v>
      </c>
      <c r="AE495" s="68">
        <f t="shared" si="232"/>
        <v>4.3573663324058466E-5</v>
      </c>
      <c r="AF495" s="68">
        <f t="shared" si="233"/>
        <v>-0.15498680000018794</v>
      </c>
      <c r="AG495" s="74"/>
      <c r="AH495" s="68">
        <f t="shared" si="234"/>
        <v>-3.7800196183397361E-2</v>
      </c>
      <c r="AI495" s="68">
        <f t="shared" si="235"/>
        <v>3.4973839150712616E-3</v>
      </c>
      <c r="AJ495" s="68">
        <f t="shared" si="236"/>
        <v>-0.34626723296191064</v>
      </c>
      <c r="AK495" s="68">
        <f t="shared" si="237"/>
        <v>3.5125411840797545E-2</v>
      </c>
      <c r="AL495" s="68">
        <f t="shared" si="238"/>
        <v>3.1063585511558878</v>
      </c>
      <c r="AM495" s="68">
        <f t="shared" si="239"/>
        <v>56.75731608246425</v>
      </c>
      <c r="AN495" s="68">
        <f t="shared" si="243"/>
        <v>8.5557700675514567</v>
      </c>
      <c r="AO495" s="68">
        <f t="shared" si="243"/>
        <v>8.5173431661558059</v>
      </c>
      <c r="AP495" s="68">
        <f t="shared" si="243"/>
        <v>8.5776392542776208</v>
      </c>
      <c r="AQ495" s="68">
        <f t="shared" si="243"/>
        <v>8.4808661087428536</v>
      </c>
      <c r="AR495" s="68">
        <f t="shared" si="243"/>
        <v>8.6312862425063734</v>
      </c>
      <c r="AS495" s="68">
        <f t="shared" si="243"/>
        <v>8.3822901511836285</v>
      </c>
      <c r="AT495" s="68">
        <f t="shared" si="243"/>
        <v>8.7637279202389298</v>
      </c>
      <c r="AU495" s="68">
        <f t="shared" si="240"/>
        <v>7.7701113655942233</v>
      </c>
    </row>
    <row r="496" spans="1:47" s="68" customFormat="1" ht="12.95" customHeight="1" x14ac:dyDescent="0.2">
      <c r="A496" s="92" t="s">
        <v>1574</v>
      </c>
      <c r="B496" s="93" t="s">
        <v>198</v>
      </c>
      <c r="C496" s="58">
        <v>57886.674700000003</v>
      </c>
      <c r="D496" s="58">
        <v>1E-4</v>
      </c>
      <c r="E496" s="51">
        <f t="shared" si="223"/>
        <v>76538.023440978795</v>
      </c>
      <c r="F496" s="10">
        <f t="shared" si="220"/>
        <v>76538.5</v>
      </c>
      <c r="G496" s="69">
        <f t="shared" si="224"/>
        <v>-0.15454180000233464</v>
      </c>
      <c r="K496" s="68">
        <f t="shared" si="222"/>
        <v>-0.15454180000233464</v>
      </c>
      <c r="O496" s="68">
        <f t="shared" ca="1" si="217"/>
        <v>-0.15519112717808109</v>
      </c>
      <c r="Q496" s="82">
        <f t="shared" si="225"/>
        <v>42868.174700000003</v>
      </c>
      <c r="R496" s="68">
        <f t="shared" si="226"/>
        <v>2.3883167947961598E-2</v>
      </c>
      <c r="S496" s="74">
        <v>1</v>
      </c>
      <c r="Z496" s="68">
        <f t="shared" si="227"/>
        <v>76538.5</v>
      </c>
      <c r="AA496" s="68">
        <f t="shared" si="228"/>
        <v>-0.16172341374810495</v>
      </c>
      <c r="AB496" s="68">
        <f t="shared" si="229"/>
        <v>-0.11671082928687285</v>
      </c>
      <c r="AC496" s="68">
        <f t="shared" si="230"/>
        <v>-0.15454180000233464</v>
      </c>
      <c r="AD496" s="68">
        <f t="shared" si="231"/>
        <v>7.18161374577031E-3</v>
      </c>
      <c r="AE496" s="68">
        <f t="shared" si="232"/>
        <v>5.1575575993437062E-5</v>
      </c>
      <c r="AF496" s="68">
        <f t="shared" si="233"/>
        <v>-0.15454180000233464</v>
      </c>
      <c r="AG496" s="74"/>
      <c r="AH496" s="68">
        <f t="shared" si="234"/>
        <v>-3.7830970715461799E-2</v>
      </c>
      <c r="AI496" s="68">
        <f t="shared" si="235"/>
        <v>3.495623264055725E-3</v>
      </c>
      <c r="AJ496" s="68">
        <f t="shared" si="236"/>
        <v>-0.34622017525491128</v>
      </c>
      <c r="AK496" s="68">
        <f t="shared" si="237"/>
        <v>3.5075426828474691E-2</v>
      </c>
      <c r="AL496" s="68">
        <f t="shared" si="238"/>
        <v>3.1064087115542129</v>
      </c>
      <c r="AM496" s="68">
        <f t="shared" si="239"/>
        <v>56.838249546473264</v>
      </c>
      <c r="AN496" s="68">
        <f t="shared" si="243"/>
        <v>8.5568577783158215</v>
      </c>
      <c r="AO496" s="68">
        <f t="shared" si="243"/>
        <v>8.5180735281662017</v>
      </c>
      <c r="AP496" s="68">
        <f t="shared" si="243"/>
        <v>8.5788592068336698</v>
      </c>
      <c r="AQ496" s="68">
        <f t="shared" si="243"/>
        <v>8.4814068336143453</v>
      </c>
      <c r="AR496" s="68">
        <f t="shared" si="243"/>
        <v>8.6327088890191224</v>
      </c>
      <c r="AS496" s="68">
        <f t="shared" si="243"/>
        <v>8.3825163477576314</v>
      </c>
      <c r="AT496" s="68">
        <f t="shared" si="243"/>
        <v>8.7653914409210696</v>
      </c>
      <c r="AU496" s="68">
        <f t="shared" si="240"/>
        <v>7.7716477255597392</v>
      </c>
    </row>
    <row r="497" spans="1:47" s="68" customFormat="1" ht="12.95" customHeight="1" x14ac:dyDescent="0.2">
      <c r="A497" s="92" t="s">
        <v>1574</v>
      </c>
      <c r="B497" s="93" t="s">
        <v>198</v>
      </c>
      <c r="C497" s="58">
        <v>57911.645199999999</v>
      </c>
      <c r="D497" s="58">
        <v>1E-4</v>
      </c>
      <c r="E497" s="51">
        <f t="shared" si="223"/>
        <v>76615.024725027339</v>
      </c>
      <c r="F497" s="10">
        <f t="shared" si="220"/>
        <v>76615.5</v>
      </c>
      <c r="G497" s="69">
        <f t="shared" si="224"/>
        <v>-0.15412540000397712</v>
      </c>
      <c r="K497" s="68">
        <f t="shared" si="222"/>
        <v>-0.15412540000397712</v>
      </c>
      <c r="O497" s="68">
        <f t="shared" ca="1" si="217"/>
        <v>-0.15542514336809896</v>
      </c>
      <c r="Q497" s="82">
        <f t="shared" si="225"/>
        <v>42893.145199999999</v>
      </c>
      <c r="R497" s="68">
        <f t="shared" si="226"/>
        <v>2.3754638926385952E-2</v>
      </c>
      <c r="S497" s="74">
        <v>1</v>
      </c>
      <c r="Z497" s="68">
        <f t="shared" si="227"/>
        <v>76615.5</v>
      </c>
      <c r="AA497" s="68">
        <f t="shared" si="228"/>
        <v>-0.16200179769286566</v>
      </c>
      <c r="AB497" s="68">
        <f t="shared" si="229"/>
        <v>-0.1162313358779173</v>
      </c>
      <c r="AC497" s="68">
        <f t="shared" si="230"/>
        <v>-0.15412540000397712</v>
      </c>
      <c r="AD497" s="68">
        <f t="shared" si="231"/>
        <v>7.8763976888885368E-3</v>
      </c>
      <c r="AE497" s="68">
        <f t="shared" si="232"/>
        <v>6.2037640553528679E-5</v>
      </c>
      <c r="AF497" s="68">
        <f t="shared" si="233"/>
        <v>-0.15412540000397712</v>
      </c>
      <c r="AG497" s="74"/>
      <c r="AH497" s="68">
        <f t="shared" si="234"/>
        <v>-3.789406412605982E-2</v>
      </c>
      <c r="AI497" s="68">
        <f t="shared" si="235"/>
        <v>3.4920162057456849E-3</v>
      </c>
      <c r="AJ497" s="68">
        <f t="shared" si="236"/>
        <v>-0.34612355502280445</v>
      </c>
      <c r="AK497" s="68">
        <f t="shared" si="237"/>
        <v>3.4972798792814924E-2</v>
      </c>
      <c r="AL497" s="68">
        <f t="shared" si="238"/>
        <v>3.1065116994107878</v>
      </c>
      <c r="AM497" s="68">
        <f t="shared" si="239"/>
        <v>57.005145109913265</v>
      </c>
      <c r="AN497" s="68">
        <f t="shared" si="243"/>
        <v>8.5590927502157825</v>
      </c>
      <c r="AO497" s="68">
        <f t="shared" si="243"/>
        <v>8.5195685732520676</v>
      </c>
      <c r="AP497" s="68">
        <f t="shared" si="243"/>
        <v>8.5813659113935188</v>
      </c>
      <c r="AQ497" s="68">
        <f t="shared" si="243"/>
        <v>8.4825129002867339</v>
      </c>
      <c r="AR497" s="68">
        <f t="shared" si="243"/>
        <v>8.6356296591614008</v>
      </c>
      <c r="AS497" s="68">
        <f t="shared" si="243"/>
        <v>8.3829813199383363</v>
      </c>
      <c r="AT497" s="68">
        <f t="shared" si="243"/>
        <v>8.7687998500745721</v>
      </c>
      <c r="AU497" s="68">
        <f t="shared" si="240"/>
        <v>7.7748023846889316</v>
      </c>
    </row>
    <row r="498" spans="1:47" s="68" customFormat="1" ht="12.95" customHeight="1" x14ac:dyDescent="0.2">
      <c r="A498" s="92" t="s">
        <v>1575</v>
      </c>
      <c r="B498" s="93" t="s">
        <v>201</v>
      </c>
      <c r="C498" s="92">
        <v>58132.968000000001</v>
      </c>
      <c r="D498" s="92">
        <v>1E-4</v>
      </c>
      <c r="E498" s="51">
        <f t="shared" si="223"/>
        <v>77297.51565589472</v>
      </c>
      <c r="F498" s="10">
        <f t="shared" si="220"/>
        <v>77298</v>
      </c>
      <c r="G498" s="69">
        <f t="shared" si="224"/>
        <v>-0.15706639999552863</v>
      </c>
      <c r="K498" s="68">
        <f t="shared" si="222"/>
        <v>-0.15706639999552863</v>
      </c>
      <c r="O498" s="68">
        <f t="shared" ca="1" si="217"/>
        <v>-0.15749937777962109</v>
      </c>
      <c r="Q498" s="82">
        <f t="shared" si="225"/>
        <v>43114.468000000001</v>
      </c>
      <c r="R498" s="68">
        <f t="shared" si="226"/>
        <v>2.4669854007555395E-2</v>
      </c>
      <c r="S498" s="74">
        <v>1</v>
      </c>
      <c r="Z498" s="68">
        <f t="shared" si="227"/>
        <v>77298</v>
      </c>
      <c r="AA498" s="68">
        <f t="shared" si="228"/>
        <v>-0.16446898134649729</v>
      </c>
      <c r="AB498" s="68">
        <f t="shared" si="229"/>
        <v>-0.11861885259871474</v>
      </c>
      <c r="AC498" s="68">
        <f t="shared" si="230"/>
        <v>-0.15706639999552863</v>
      </c>
      <c r="AD498" s="68">
        <f t="shared" si="231"/>
        <v>7.4025813509686622E-3</v>
      </c>
      <c r="AE498" s="68">
        <f t="shared" si="232"/>
        <v>5.4798210657709022E-5</v>
      </c>
      <c r="AF498" s="68">
        <f t="shared" si="233"/>
        <v>-0.15706639999552863</v>
      </c>
      <c r="AG498" s="74"/>
      <c r="AH498" s="68">
        <f t="shared" si="234"/>
        <v>-3.8447547396813879E-2</v>
      </c>
      <c r="AI498" s="68">
        <f t="shared" si="235"/>
        <v>3.4605180728863871E-3</v>
      </c>
      <c r="AJ498" s="68">
        <f t="shared" si="236"/>
        <v>-0.34526730446874127</v>
      </c>
      <c r="AK498" s="68">
        <f t="shared" si="237"/>
        <v>3.4063461091503641E-2</v>
      </c>
      <c r="AL498" s="68">
        <f t="shared" si="238"/>
        <v>3.1074242091767141</v>
      </c>
      <c r="AM498" s="68">
        <f t="shared" si="239"/>
        <v>58.527844920443179</v>
      </c>
      <c r="AN498" s="68">
        <f t="shared" si="243"/>
        <v>8.5789959261264208</v>
      </c>
      <c r="AO498" s="68">
        <f t="shared" si="243"/>
        <v>8.5325491856296587</v>
      </c>
      <c r="AP498" s="68">
        <f t="shared" si="243"/>
        <v>8.603683860786834</v>
      </c>
      <c r="AQ498" s="68">
        <f t="shared" si="243"/>
        <v>8.4920768362931245</v>
      </c>
      <c r="AR498" s="68">
        <f t="shared" si="243"/>
        <v>8.6614876818966593</v>
      </c>
      <c r="AS498" s="68">
        <f t="shared" si="243"/>
        <v>8.3871470463130215</v>
      </c>
      <c r="AT498" s="68">
        <f t="shared" si="243"/>
        <v>8.7985780676822465</v>
      </c>
      <c r="AU498" s="68">
        <f t="shared" si="240"/>
        <v>7.8027641360613194</v>
      </c>
    </row>
    <row r="499" spans="1:47" s="68" customFormat="1" ht="12.95" customHeight="1" x14ac:dyDescent="0.2">
      <c r="A499" s="59" t="s">
        <v>1576</v>
      </c>
      <c r="B499" s="105" t="s">
        <v>198</v>
      </c>
      <c r="C499" s="60">
        <v>58231.712099999997</v>
      </c>
      <c r="D499" s="60">
        <v>1E-4</v>
      </c>
      <c r="E499" s="51">
        <f t="shared" si="223"/>
        <v>77602.011861105653</v>
      </c>
      <c r="F499" s="10">
        <f t="shared" si="220"/>
        <v>77602.5</v>
      </c>
      <c r="G499" s="69">
        <f t="shared" si="224"/>
        <v>-0.15829700000904268</v>
      </c>
      <c r="K499" s="68">
        <f t="shared" si="222"/>
        <v>-0.15829700000904268</v>
      </c>
      <c r="O499" s="68">
        <f t="shared" ca="1" si="217"/>
        <v>-0.15842480544014637</v>
      </c>
      <c r="Q499" s="82">
        <f t="shared" si="225"/>
        <v>43213.212099999997</v>
      </c>
      <c r="R499" s="68">
        <f t="shared" si="226"/>
        <v>2.5057940211862858E-2</v>
      </c>
      <c r="S499" s="74">
        <v>1</v>
      </c>
      <c r="Z499" s="68">
        <f t="shared" si="227"/>
        <v>77602.5</v>
      </c>
      <c r="AA499" s="68">
        <f t="shared" si="228"/>
        <v>-0.16556949506081425</v>
      </c>
      <c r="AB499" s="68">
        <f t="shared" si="229"/>
        <v>-0.11960589972276148</v>
      </c>
      <c r="AC499" s="68">
        <f t="shared" si="230"/>
        <v>-0.15829700000904268</v>
      </c>
      <c r="AD499" s="68">
        <f t="shared" si="231"/>
        <v>7.272495051771577E-3</v>
      </c>
      <c r="AE499" s="68">
        <f t="shared" si="232"/>
        <v>5.2889184278042073E-5</v>
      </c>
      <c r="AF499" s="68">
        <f t="shared" si="233"/>
        <v>-0.15829700000904268</v>
      </c>
      <c r="AG499" s="74"/>
      <c r="AH499" s="68">
        <f t="shared" si="234"/>
        <v>-3.8691100286281206E-2</v>
      </c>
      <c r="AI499" s="68">
        <f t="shared" si="235"/>
        <v>3.4467359697597511E-3</v>
      </c>
      <c r="AJ499" s="68">
        <f t="shared" si="236"/>
        <v>-0.34488528193107121</v>
      </c>
      <c r="AK499" s="68">
        <f t="shared" si="237"/>
        <v>3.3657842648728981E-2</v>
      </c>
      <c r="AL499" s="68">
        <f t="shared" si="238"/>
        <v>3.1078312333234805</v>
      </c>
      <c r="AM499" s="68">
        <f t="shared" si="239"/>
        <v>59.2335869867605</v>
      </c>
      <c r="AN499" s="68">
        <f t="shared" si="243"/>
        <v>8.5879317261411323</v>
      </c>
      <c r="AO499" s="68">
        <f t="shared" si="243"/>
        <v>8.5381847414117313</v>
      </c>
      <c r="AP499" s="68">
        <f t="shared" si="243"/>
        <v>8.6136965553378353</v>
      </c>
      <c r="AQ499" s="68">
        <f t="shared" si="243"/>
        <v>8.4962113626975313</v>
      </c>
      <c r="AR499" s="68">
        <f t="shared" si="243"/>
        <v>8.673001049235177</v>
      </c>
      <c r="AS499" s="68">
        <f t="shared" si="243"/>
        <v>8.3890419487227206</v>
      </c>
      <c r="AT499" s="68">
        <f t="shared" si="243"/>
        <v>8.8116126379760367</v>
      </c>
      <c r="AU499" s="68">
        <f t="shared" si="240"/>
        <v>7.8152393789813077</v>
      </c>
    </row>
    <row r="500" spans="1:47" s="68" customFormat="1" ht="12.95" customHeight="1" x14ac:dyDescent="0.2">
      <c r="A500" s="58" t="s">
        <v>0</v>
      </c>
      <c r="B500" s="93" t="s">
        <v>198</v>
      </c>
      <c r="C500" s="58">
        <v>58486.924400000004</v>
      </c>
      <c r="D500" s="57">
        <v>2.0000000000000001E-4</v>
      </c>
      <c r="E500" s="51">
        <f t="shared" si="223"/>
        <v>78389.007508168695</v>
      </c>
      <c r="F500" s="10">
        <f t="shared" si="220"/>
        <v>78389.5</v>
      </c>
      <c r="G500" s="69">
        <f t="shared" si="224"/>
        <v>-0.15970859999652021</v>
      </c>
      <c r="K500" s="68">
        <f t="shared" ref="K500:K532" si="244">G500</f>
        <v>-0.15970859999652021</v>
      </c>
      <c r="O500" s="68">
        <f t="shared" ca="1" si="217"/>
        <v>-0.16081663325240705</v>
      </c>
      <c r="Q500" s="82">
        <f t="shared" si="225"/>
        <v>43468.424400000004</v>
      </c>
      <c r="R500" s="68">
        <f t="shared" si="226"/>
        <v>2.5506836912848493E-2</v>
      </c>
      <c r="S500" s="74">
        <v>1</v>
      </c>
      <c r="Z500" s="68">
        <f t="shared" si="227"/>
        <v>78389.5</v>
      </c>
      <c r="AA500" s="68">
        <f t="shared" si="228"/>
        <v>-0.16841288208977867</v>
      </c>
      <c r="AB500" s="68">
        <f t="shared" si="229"/>
        <v>-0.12039800413483483</v>
      </c>
      <c r="AC500" s="68">
        <f t="shared" si="230"/>
        <v>-0.15970859999652021</v>
      </c>
      <c r="AD500" s="68">
        <f t="shared" si="231"/>
        <v>8.7042820932584641E-3</v>
      </c>
      <c r="AE500" s="68">
        <f t="shared" si="232"/>
        <v>7.576452675901995E-5</v>
      </c>
      <c r="AF500" s="68">
        <f t="shared" si="233"/>
        <v>-0.15970859999652021</v>
      </c>
      <c r="AG500" s="74"/>
      <c r="AH500" s="68">
        <f t="shared" si="234"/>
        <v>-3.931059586168538E-2</v>
      </c>
      <c r="AI500" s="68">
        <f t="shared" si="235"/>
        <v>3.4118761331966008E-3</v>
      </c>
      <c r="AJ500" s="68">
        <f t="shared" si="236"/>
        <v>-0.34389754367434</v>
      </c>
      <c r="AK500" s="68">
        <f t="shared" si="237"/>
        <v>3.2609351246804787E-2</v>
      </c>
      <c r="AL500" s="68">
        <f t="shared" si="238"/>
        <v>3.1088833325991017</v>
      </c>
      <c r="AM500" s="68">
        <f t="shared" si="239"/>
        <v>61.139198847205186</v>
      </c>
      <c r="AN500" s="68">
        <f t="shared" si="243"/>
        <v>8.6111940046361823</v>
      </c>
      <c r="AO500" s="68">
        <f t="shared" si="243"/>
        <v>8.5523127416651832</v>
      </c>
      <c r="AP500" s="68">
        <f t="shared" si="243"/>
        <v>8.6397216566950785</v>
      </c>
      <c r="AQ500" s="68">
        <f t="shared" si="243"/>
        <v>8.5065509492404949</v>
      </c>
      <c r="AR500" s="68">
        <f t="shared" si="243"/>
        <v>8.7026658324382637</v>
      </c>
      <c r="AS500" s="68">
        <f t="shared" si="243"/>
        <v>8.3940915927179063</v>
      </c>
      <c r="AT500" s="68">
        <f t="shared" si="243"/>
        <v>8.8445828809412568</v>
      </c>
      <c r="AU500" s="68">
        <f t="shared" si="240"/>
        <v>7.8474824534575989</v>
      </c>
    </row>
    <row r="501" spans="1:47" s="68" customFormat="1" ht="12.95" customHeight="1" x14ac:dyDescent="0.2">
      <c r="A501" s="58" t="s">
        <v>0</v>
      </c>
      <c r="B501" s="93" t="s">
        <v>198</v>
      </c>
      <c r="C501" s="58">
        <v>58498.921900000001</v>
      </c>
      <c r="D501" s="57">
        <v>1E-4</v>
      </c>
      <c r="E501" s="51">
        <f t="shared" si="223"/>
        <v>78426.004080338767</v>
      </c>
      <c r="F501" s="10">
        <f t="shared" si="220"/>
        <v>78426.5</v>
      </c>
      <c r="G501" s="69">
        <f t="shared" si="224"/>
        <v>-0.16082019999885233</v>
      </c>
      <c r="K501" s="68">
        <f t="shared" si="244"/>
        <v>-0.16082019999885233</v>
      </c>
      <c r="O501" s="68">
        <f t="shared" ca="1" si="217"/>
        <v>-0.16092908259046759</v>
      </c>
      <c r="Q501" s="82">
        <f t="shared" si="225"/>
        <v>43480.421900000001</v>
      </c>
      <c r="R501" s="68">
        <f t="shared" si="226"/>
        <v>2.5863136727670863E-2</v>
      </c>
      <c r="S501" s="74">
        <v>1</v>
      </c>
      <c r="Z501" s="68">
        <f t="shared" si="227"/>
        <v>78426.5</v>
      </c>
      <c r="AA501" s="68">
        <f t="shared" si="228"/>
        <v>-0.16854651853825195</v>
      </c>
      <c r="AB501" s="68">
        <f t="shared" si="229"/>
        <v>-0.12148084183042593</v>
      </c>
      <c r="AC501" s="68">
        <f t="shared" si="230"/>
        <v>-0.16082019999885233</v>
      </c>
      <c r="AD501" s="68">
        <f t="shared" si="231"/>
        <v>7.7263185393996181E-3</v>
      </c>
      <c r="AE501" s="68">
        <f t="shared" si="232"/>
        <v>5.9695998172270245E-5</v>
      </c>
      <c r="AF501" s="68">
        <f t="shared" si="233"/>
        <v>-0.16082019999885233</v>
      </c>
      <c r="AG501" s="74"/>
      <c r="AH501" s="68">
        <f t="shared" si="234"/>
        <v>-3.9339358168426396E-2</v>
      </c>
      <c r="AI501" s="68">
        <f t="shared" si="235"/>
        <v>3.4102640175568411E-3</v>
      </c>
      <c r="AJ501" s="68">
        <f t="shared" si="236"/>
        <v>-0.34385108622809946</v>
      </c>
      <c r="AK501" s="68">
        <f t="shared" si="237"/>
        <v>3.2560045385974158E-2</v>
      </c>
      <c r="AL501" s="68">
        <f t="shared" si="238"/>
        <v>3.1089328072213256</v>
      </c>
      <c r="AM501" s="68">
        <f t="shared" si="239"/>
        <v>61.231831793798285</v>
      </c>
      <c r="AN501" s="68">
        <f t="shared" ref="AN501:AT510" si="245">$AU501+$AB$7*SIN(AO501)</f>
        <v>8.6122937148848759</v>
      </c>
      <c r="AO501" s="68">
        <f t="shared" si="245"/>
        <v>8.5529616433662365</v>
      </c>
      <c r="AP501" s="68">
        <f t="shared" si="245"/>
        <v>8.6409501079553621</v>
      </c>
      <c r="AQ501" s="68">
        <f t="shared" si="245"/>
        <v>8.5070255046651404</v>
      </c>
      <c r="AR501" s="68">
        <f t="shared" si="245"/>
        <v>8.7040566521562965</v>
      </c>
      <c r="AS501" s="68">
        <f t="shared" si="245"/>
        <v>8.3943354347559449</v>
      </c>
      <c r="AT501" s="68">
        <f t="shared" si="245"/>
        <v>8.846107434014586</v>
      </c>
      <c r="AU501" s="68">
        <f t="shared" si="240"/>
        <v>7.8489983286235745</v>
      </c>
    </row>
    <row r="502" spans="1:47" s="68" customFormat="1" ht="12.95" customHeight="1" x14ac:dyDescent="0.2">
      <c r="A502" s="59" t="s">
        <v>1577</v>
      </c>
      <c r="B502" s="105" t="s">
        <v>198</v>
      </c>
      <c r="C502" s="60">
        <v>58533.946000000004</v>
      </c>
      <c r="D502" s="60">
        <v>4.0000000000000002E-4</v>
      </c>
      <c r="E502" s="51">
        <f t="shared" si="223"/>
        <v>78534.007551340357</v>
      </c>
      <c r="F502" s="10">
        <f t="shared" si="220"/>
        <v>78534.5</v>
      </c>
      <c r="G502" s="69">
        <f t="shared" si="224"/>
        <v>-0.15969459999905666</v>
      </c>
      <c r="K502" s="68">
        <f t="shared" si="244"/>
        <v>-0.15969459999905666</v>
      </c>
      <c r="O502" s="68">
        <f t="shared" ca="1" si="217"/>
        <v>-0.16125731309075242</v>
      </c>
      <c r="Q502" s="82">
        <f t="shared" si="225"/>
        <v>43515.446000000004</v>
      </c>
      <c r="R502" s="68">
        <f t="shared" si="226"/>
        <v>2.5502365268858709E-2</v>
      </c>
      <c r="S502" s="74">
        <v>1</v>
      </c>
      <c r="Z502" s="68">
        <f t="shared" si="227"/>
        <v>78534.5</v>
      </c>
      <c r="AA502" s="68">
        <f t="shared" si="228"/>
        <v>-0.16893656673705104</v>
      </c>
      <c r="AB502" s="68">
        <f t="shared" si="229"/>
        <v>-0.12027147719662669</v>
      </c>
      <c r="AC502" s="68">
        <f t="shared" si="230"/>
        <v>-0.15969459999905666</v>
      </c>
      <c r="AD502" s="68">
        <f t="shared" si="231"/>
        <v>9.2419667379943782E-3</v>
      </c>
      <c r="AE502" s="68">
        <f t="shared" si="232"/>
        <v>8.541394918619445E-5</v>
      </c>
      <c r="AF502" s="68">
        <f t="shared" si="233"/>
        <v>-0.15969459999905666</v>
      </c>
      <c r="AG502" s="74"/>
      <c r="AH502" s="68">
        <f t="shared" si="234"/>
        <v>-3.9423122802429975E-2</v>
      </c>
      <c r="AI502" s="68">
        <f t="shared" si="235"/>
        <v>3.4055720677225176E-3</v>
      </c>
      <c r="AJ502" s="68">
        <f t="shared" si="236"/>
        <v>-0.34371546815783793</v>
      </c>
      <c r="AK502" s="68">
        <f t="shared" si="237"/>
        <v>3.2416116908553498E-2</v>
      </c>
      <c r="AL502" s="68">
        <f t="shared" si="238"/>
        <v>3.1090772278722381</v>
      </c>
      <c r="AM502" s="68">
        <f t="shared" si="239"/>
        <v>61.503847602923926</v>
      </c>
      <c r="AN502" s="68">
        <f t="shared" si="245"/>
        <v>8.6155068340960117</v>
      </c>
      <c r="AO502" s="68">
        <f t="shared" si="245"/>
        <v>8.5548479718638397</v>
      </c>
      <c r="AP502" s="68">
        <f t="shared" si="245"/>
        <v>8.644538244574191</v>
      </c>
      <c r="AQ502" s="68">
        <f t="shared" si="245"/>
        <v>8.5084050804589335</v>
      </c>
      <c r="AR502" s="68">
        <f t="shared" si="245"/>
        <v>8.7081141344506321</v>
      </c>
      <c r="AS502" s="68">
        <f t="shared" si="245"/>
        <v>8.3950509224741872</v>
      </c>
      <c r="AT502" s="68">
        <f t="shared" si="245"/>
        <v>8.8505443760526603</v>
      </c>
      <c r="AU502" s="68">
        <f t="shared" si="240"/>
        <v>7.8534230453242602</v>
      </c>
    </row>
    <row r="503" spans="1:47" s="68" customFormat="1" ht="12.95" customHeight="1" x14ac:dyDescent="0.2">
      <c r="A503" s="59" t="s">
        <v>1577</v>
      </c>
      <c r="B503" s="105" t="s">
        <v>198</v>
      </c>
      <c r="C503" s="60">
        <v>58573.832000000002</v>
      </c>
      <c r="D503" s="60">
        <v>1E-4</v>
      </c>
      <c r="E503" s="51">
        <f t="shared" si="223"/>
        <v>78657.003615318288</v>
      </c>
      <c r="F503" s="10">
        <f t="shared" si="220"/>
        <v>78657.5</v>
      </c>
      <c r="G503" s="69">
        <f t="shared" si="224"/>
        <v>-0.16097099999751663</v>
      </c>
      <c r="K503" s="68">
        <f t="shared" si="244"/>
        <v>-0.16097099999751663</v>
      </c>
      <c r="O503" s="68">
        <f t="shared" ca="1" si="217"/>
        <v>-0.16163113116052125</v>
      </c>
      <c r="Q503" s="82">
        <f t="shared" si="225"/>
        <v>43555.332000000002</v>
      </c>
      <c r="R503" s="68">
        <f t="shared" si="226"/>
        <v>2.5911662840200498E-2</v>
      </c>
      <c r="S503" s="74">
        <v>1</v>
      </c>
      <c r="Z503" s="68">
        <f t="shared" si="227"/>
        <v>78657.5</v>
      </c>
      <c r="AA503" s="68">
        <f t="shared" si="228"/>
        <v>-0.16938073933547343</v>
      </c>
      <c r="AB503" s="68">
        <f t="shared" si="229"/>
        <v>-0.12145282591532144</v>
      </c>
      <c r="AC503" s="68">
        <f t="shared" si="230"/>
        <v>-0.16097099999751663</v>
      </c>
      <c r="AD503" s="68">
        <f t="shared" si="231"/>
        <v>8.4097393379568008E-3</v>
      </c>
      <c r="AE503" s="68">
        <f t="shared" si="232"/>
        <v>7.0723715732378089E-5</v>
      </c>
      <c r="AF503" s="68">
        <f t="shared" si="233"/>
        <v>-0.16097099999751663</v>
      </c>
      <c r="AG503" s="74"/>
      <c r="AH503" s="68">
        <f t="shared" si="234"/>
        <v>-3.9518174082195184E-2</v>
      </c>
      <c r="AI503" s="68">
        <f t="shared" si="235"/>
        <v>3.4002532592198875E-3</v>
      </c>
      <c r="AJ503" s="68">
        <f t="shared" si="236"/>
        <v>-0.34356099048119093</v>
      </c>
      <c r="AK503" s="68">
        <f t="shared" si="237"/>
        <v>3.2252181589860394E-2</v>
      </c>
      <c r="AL503" s="68">
        <f t="shared" si="238"/>
        <v>3.1092417229529548</v>
      </c>
      <c r="AM503" s="68">
        <f t="shared" si="239"/>
        <v>61.81663176724534</v>
      </c>
      <c r="AN503" s="68">
        <f t="shared" si="245"/>
        <v>8.6191719598491616</v>
      </c>
      <c r="AO503" s="68">
        <f t="shared" si="245"/>
        <v>8.5569822635292656</v>
      </c>
      <c r="AP503" s="68">
        <f t="shared" si="245"/>
        <v>8.6486289912126288</v>
      </c>
      <c r="AQ503" s="68">
        <f t="shared" si="245"/>
        <v>8.5099662481861245</v>
      </c>
      <c r="AR503" s="68">
        <f t="shared" si="245"/>
        <v>8.7127310294479905</v>
      </c>
      <c r="AS503" s="68">
        <f t="shared" si="245"/>
        <v>8.3958727712740551</v>
      </c>
      <c r="AT503" s="68">
        <f t="shared" si="245"/>
        <v>8.8555737830020327</v>
      </c>
      <c r="AU503" s="68">
        <f t="shared" si="240"/>
        <v>7.8584623060111518</v>
      </c>
    </row>
    <row r="504" spans="1:47" s="68" customFormat="1" ht="12.95" customHeight="1" x14ac:dyDescent="0.2">
      <c r="A504" s="61" t="s">
        <v>1578</v>
      </c>
      <c r="B504" s="104" t="s">
        <v>201</v>
      </c>
      <c r="C504" s="57">
        <v>58666.736599999997</v>
      </c>
      <c r="D504" s="57">
        <v>1E-4</v>
      </c>
      <c r="E504" s="51">
        <f t="shared" si="223"/>
        <v>78943.4926120952</v>
      </c>
      <c r="F504" s="10">
        <f t="shared" si="220"/>
        <v>78944</v>
      </c>
      <c r="G504" s="69">
        <f t="shared" si="224"/>
        <v>-0.1645392000064021</v>
      </c>
      <c r="K504" s="68">
        <f t="shared" si="244"/>
        <v>-0.1645392000064021</v>
      </c>
      <c r="O504" s="68">
        <f t="shared" ca="1" si="217"/>
        <v>-0.16250185373766571</v>
      </c>
      <c r="Q504" s="82">
        <f t="shared" si="225"/>
        <v>43648.236599999997</v>
      </c>
      <c r="R504" s="68">
        <f t="shared" si="226"/>
        <v>2.7073148338746793E-2</v>
      </c>
      <c r="S504" s="74">
        <v>1</v>
      </c>
      <c r="Z504" s="68">
        <f t="shared" si="227"/>
        <v>78944</v>
      </c>
      <c r="AA504" s="68">
        <f t="shared" si="228"/>
        <v>-0.17041511588745031</v>
      </c>
      <c r="AB504" s="68">
        <f t="shared" si="229"/>
        <v>-0.12480107860621084</v>
      </c>
      <c r="AC504" s="68">
        <f t="shared" si="230"/>
        <v>-0.1645392000064021</v>
      </c>
      <c r="AD504" s="68">
        <f t="shared" si="231"/>
        <v>5.8759158810482159E-3</v>
      </c>
      <c r="AE504" s="68">
        <f t="shared" si="232"/>
        <v>3.4526387441154633E-5</v>
      </c>
      <c r="AF504" s="68">
        <f t="shared" si="233"/>
        <v>-0.1645392000064021</v>
      </c>
      <c r="AG504" s="74"/>
      <c r="AH504" s="68">
        <f t="shared" si="234"/>
        <v>-3.9738121400191249E-2</v>
      </c>
      <c r="AI504" s="68">
        <f t="shared" si="235"/>
        <v>3.3879665428006023E-3</v>
      </c>
      <c r="AJ504" s="68">
        <f t="shared" si="236"/>
        <v>-0.34320106539312045</v>
      </c>
      <c r="AK504" s="68">
        <f t="shared" si="237"/>
        <v>3.1870255559040286E-2</v>
      </c>
      <c r="AL504" s="68">
        <f t="shared" si="238"/>
        <v>3.1096249496927726</v>
      </c>
      <c r="AM504" s="68">
        <f t="shared" si="239"/>
        <v>62.557814011052415</v>
      </c>
      <c r="AN504" s="68">
        <f t="shared" si="245"/>
        <v>8.6277328383233574</v>
      </c>
      <c r="AO504" s="68">
        <f t="shared" si="245"/>
        <v>8.5618961642455833</v>
      </c>
      <c r="AP504" s="68">
        <f t="shared" si="245"/>
        <v>8.6581744216260113</v>
      </c>
      <c r="AQ504" s="68">
        <f t="shared" si="245"/>
        <v>8.5135626174095922</v>
      </c>
      <c r="AR504" s="68">
        <f t="shared" si="245"/>
        <v>8.7234670211808858</v>
      </c>
      <c r="AS504" s="68">
        <f t="shared" si="245"/>
        <v>8.3978176223360457</v>
      </c>
      <c r="AT504" s="68">
        <f t="shared" si="245"/>
        <v>8.8671904446345646</v>
      </c>
      <c r="AU504" s="68">
        <f t="shared" si="240"/>
        <v>7.8702000961476921</v>
      </c>
    </row>
    <row r="505" spans="1:47" s="68" customFormat="1" ht="12.95" customHeight="1" x14ac:dyDescent="0.2">
      <c r="A505" s="61" t="s">
        <v>1579</v>
      </c>
      <c r="B505" s="104" t="s">
        <v>201</v>
      </c>
      <c r="C505" s="57">
        <v>58924.868000000002</v>
      </c>
      <c r="D505" s="57">
        <v>2.9999999999999997E-4</v>
      </c>
      <c r="E505" s="51">
        <f t="shared" si="223"/>
        <v>79739.489858976682</v>
      </c>
      <c r="F505" s="10">
        <f t="shared" si="220"/>
        <v>79740</v>
      </c>
      <c r="G505" s="69">
        <f t="shared" si="224"/>
        <v>-0.16543199999432545</v>
      </c>
      <c r="K505" s="68">
        <f t="shared" si="244"/>
        <v>-0.16543199999432545</v>
      </c>
      <c r="O505" s="68">
        <f t="shared" ca="1" si="217"/>
        <v>-0.16492103409161679</v>
      </c>
      <c r="Q505" s="82">
        <f t="shared" si="225"/>
        <v>43906.368000000002</v>
      </c>
      <c r="R505" s="68">
        <f t="shared" si="226"/>
        <v>2.7367746622122498E-2</v>
      </c>
      <c r="S505" s="74">
        <v>1</v>
      </c>
      <c r="Z505" s="68">
        <f t="shared" si="227"/>
        <v>79740</v>
      </c>
      <c r="AA505" s="68">
        <f t="shared" si="228"/>
        <v>-0.17328702382521824</v>
      </c>
      <c r="AB505" s="68">
        <f t="shared" si="229"/>
        <v>-0.12509379641167731</v>
      </c>
      <c r="AC505" s="68">
        <f t="shared" si="230"/>
        <v>-0.16543199999432545</v>
      </c>
      <c r="AD505" s="68">
        <f t="shared" si="231"/>
        <v>7.8550238308927878E-3</v>
      </c>
      <c r="AE505" s="68">
        <f t="shared" si="232"/>
        <v>6.1701399383893603E-5</v>
      </c>
      <c r="AF505" s="68">
        <f t="shared" si="233"/>
        <v>-0.16543199999432545</v>
      </c>
      <c r="AG505" s="74"/>
      <c r="AH505" s="68">
        <f t="shared" si="234"/>
        <v>-4.0338203582648148E-2</v>
      </c>
      <c r="AI505" s="68">
        <f t="shared" si="235"/>
        <v>3.3545784508584031E-3</v>
      </c>
      <c r="AJ505" s="68">
        <f t="shared" si="236"/>
        <v>-0.34220020722355932</v>
      </c>
      <c r="AK505" s="68">
        <f t="shared" si="237"/>
        <v>3.0808474909125024E-2</v>
      </c>
      <c r="AL505" s="68">
        <f t="shared" si="238"/>
        <v>3.1106903219022883</v>
      </c>
      <c r="AM505" s="68">
        <f t="shared" si="239"/>
        <v>64.714884904885793</v>
      </c>
      <c r="AN505" s="68">
        <f t="shared" si="245"/>
        <v>8.6516940950999732</v>
      </c>
      <c r="AO505" s="68">
        <f t="shared" si="245"/>
        <v>8.5751359520528077</v>
      </c>
      <c r="AP505" s="68">
        <f t="shared" si="245"/>
        <v>8.6848090729978491</v>
      </c>
      <c r="AQ505" s="68">
        <f t="shared" si="245"/>
        <v>8.5232840519690356</v>
      </c>
      <c r="AR505" s="68">
        <f t="shared" si="245"/>
        <v>8.7531472483396904</v>
      </c>
      <c r="AS505" s="68">
        <f t="shared" si="245"/>
        <v>8.403473285069591</v>
      </c>
      <c r="AT505" s="68">
        <f t="shared" si="245"/>
        <v>8.8987448539559875</v>
      </c>
      <c r="AU505" s="68">
        <f t="shared" si="240"/>
        <v>7.9028118970157077</v>
      </c>
    </row>
    <row r="506" spans="1:47" s="68" customFormat="1" ht="12.95" customHeight="1" x14ac:dyDescent="0.2">
      <c r="A506" s="63" t="s">
        <v>1584</v>
      </c>
      <c r="B506" s="64" t="s">
        <v>201</v>
      </c>
      <c r="C506" s="94">
        <v>58924.868000000002</v>
      </c>
      <c r="D506" s="95">
        <v>2.9999999999999997E-4</v>
      </c>
      <c r="E506" s="51">
        <f t="shared" si="223"/>
        <v>79739.489858976682</v>
      </c>
      <c r="F506" s="10">
        <f t="shared" si="220"/>
        <v>79740</v>
      </c>
      <c r="G506" s="69">
        <f t="shared" si="224"/>
        <v>-0.16543199999432545</v>
      </c>
      <c r="K506" s="68">
        <f t="shared" si="244"/>
        <v>-0.16543199999432545</v>
      </c>
      <c r="O506" s="68">
        <f t="shared" ca="1" si="217"/>
        <v>-0.16492103409161679</v>
      </c>
      <c r="Q506" s="82">
        <f t="shared" si="225"/>
        <v>43906.368000000002</v>
      </c>
      <c r="R506" s="68">
        <f t="shared" si="226"/>
        <v>2.7367746622122498E-2</v>
      </c>
      <c r="S506" s="74">
        <v>1</v>
      </c>
      <c r="Z506" s="68">
        <f t="shared" si="227"/>
        <v>79740</v>
      </c>
      <c r="AA506" s="68">
        <f t="shared" si="228"/>
        <v>-0.17328702382521824</v>
      </c>
      <c r="AB506" s="68">
        <f t="shared" si="229"/>
        <v>-0.12509379641167731</v>
      </c>
      <c r="AC506" s="68">
        <f t="shared" si="230"/>
        <v>-0.16543199999432545</v>
      </c>
      <c r="AD506" s="68">
        <f t="shared" si="231"/>
        <v>7.8550238308927878E-3</v>
      </c>
      <c r="AE506" s="68">
        <f t="shared" si="232"/>
        <v>6.1701399383893603E-5</v>
      </c>
      <c r="AF506" s="68">
        <f t="shared" si="233"/>
        <v>-0.16543199999432545</v>
      </c>
      <c r="AG506" s="74"/>
      <c r="AH506" s="68">
        <f t="shared" si="234"/>
        <v>-4.0338203582648148E-2</v>
      </c>
      <c r="AI506" s="68">
        <f t="shared" si="235"/>
        <v>3.3545784508584031E-3</v>
      </c>
      <c r="AJ506" s="68">
        <f t="shared" si="236"/>
        <v>-0.34220020722355932</v>
      </c>
      <c r="AK506" s="68">
        <f t="shared" si="237"/>
        <v>3.0808474909125024E-2</v>
      </c>
      <c r="AL506" s="68">
        <f t="shared" si="238"/>
        <v>3.1106903219022883</v>
      </c>
      <c r="AM506" s="68">
        <f t="shared" si="239"/>
        <v>64.714884904885793</v>
      </c>
      <c r="AN506" s="68">
        <f t="shared" si="245"/>
        <v>8.6516940950999732</v>
      </c>
      <c r="AO506" s="68">
        <f t="shared" si="245"/>
        <v>8.5751359520528077</v>
      </c>
      <c r="AP506" s="68">
        <f t="shared" si="245"/>
        <v>8.6848090729978491</v>
      </c>
      <c r="AQ506" s="68">
        <f t="shared" si="245"/>
        <v>8.5232840519690356</v>
      </c>
      <c r="AR506" s="68">
        <f t="shared" si="245"/>
        <v>8.7531472483396904</v>
      </c>
      <c r="AS506" s="68">
        <f t="shared" si="245"/>
        <v>8.403473285069591</v>
      </c>
      <c r="AT506" s="68">
        <f t="shared" si="245"/>
        <v>8.8987448539559875</v>
      </c>
      <c r="AU506" s="68">
        <f t="shared" si="240"/>
        <v>7.9028118970157077</v>
      </c>
    </row>
    <row r="507" spans="1:47" s="68" customFormat="1" ht="12.95" customHeight="1" x14ac:dyDescent="0.2">
      <c r="A507" s="61" t="s">
        <v>1581</v>
      </c>
      <c r="B507" s="104" t="s">
        <v>201</v>
      </c>
      <c r="C507" s="57">
        <v>58925.1927</v>
      </c>
      <c r="D507" s="57" t="s">
        <v>254</v>
      </c>
      <c r="E507" s="51">
        <f t="shared" si="223"/>
        <v>79740.49113315744</v>
      </c>
      <c r="F507" s="10">
        <f t="shared" si="220"/>
        <v>79741</v>
      </c>
      <c r="G507" s="69">
        <f t="shared" si="224"/>
        <v>-0.1650188000057824</v>
      </c>
      <c r="K507" s="68">
        <f t="shared" si="244"/>
        <v>-0.1650188000057824</v>
      </c>
      <c r="O507" s="68">
        <f t="shared" ca="1" si="217"/>
        <v>-0.16492407326291572</v>
      </c>
      <c r="Q507" s="82">
        <f t="shared" si="225"/>
        <v>43906.6927</v>
      </c>
      <c r="R507" s="68">
        <f t="shared" si="226"/>
        <v>2.7231204355348409E-2</v>
      </c>
      <c r="S507" s="74">
        <v>1</v>
      </c>
      <c r="Z507" s="68">
        <f t="shared" si="227"/>
        <v>79741</v>
      </c>
      <c r="AA507" s="68">
        <f t="shared" si="228"/>
        <v>-0.17329062963165162</v>
      </c>
      <c r="AB507" s="68">
        <f t="shared" si="229"/>
        <v>-0.12467985303859311</v>
      </c>
      <c r="AC507" s="68">
        <f t="shared" si="230"/>
        <v>-0.1650188000057824</v>
      </c>
      <c r="AD507" s="68">
        <f t="shared" si="231"/>
        <v>8.2718296258692259E-3</v>
      </c>
      <c r="AE507" s="68">
        <f t="shared" si="232"/>
        <v>6.8423165359407813E-5</v>
      </c>
      <c r="AF507" s="68">
        <f t="shared" si="233"/>
        <v>-0.1650188000057824</v>
      </c>
      <c r="AG507" s="74"/>
      <c r="AH507" s="68">
        <f t="shared" si="234"/>
        <v>-4.0338946967189281E-2</v>
      </c>
      <c r="AI507" s="68">
        <f t="shared" si="235"/>
        <v>3.3545371980524541E-3</v>
      </c>
      <c r="AJ507" s="68">
        <f t="shared" si="236"/>
        <v>-0.34219894902749676</v>
      </c>
      <c r="AK507" s="68">
        <f t="shared" si="237"/>
        <v>3.0807140363629453E-2</v>
      </c>
      <c r="AL507" s="68">
        <f t="shared" si="238"/>
        <v>3.1106916609396622</v>
      </c>
      <c r="AM507" s="68">
        <f t="shared" si="239"/>
        <v>64.717689651121077</v>
      </c>
      <c r="AN507" s="68">
        <f t="shared" si="245"/>
        <v>8.6517243603181875</v>
      </c>
      <c r="AO507" s="68">
        <f t="shared" si="245"/>
        <v>8.5751522112725453</v>
      </c>
      <c r="AP507" s="68">
        <f t="shared" si="245"/>
        <v>8.6848426297823114</v>
      </c>
      <c r="AQ507" s="68">
        <f t="shared" si="245"/>
        <v>8.5232960340609676</v>
      </c>
      <c r="AR507" s="68">
        <f t="shared" si="245"/>
        <v>8.7531843848544248</v>
      </c>
      <c r="AS507" s="68">
        <f t="shared" si="245"/>
        <v>8.4034806457184139</v>
      </c>
      <c r="AT507" s="68">
        <f t="shared" si="245"/>
        <v>8.8987838287141923</v>
      </c>
      <c r="AU507" s="68">
        <f t="shared" si="240"/>
        <v>7.9028528666147881</v>
      </c>
    </row>
    <row r="508" spans="1:47" s="68" customFormat="1" ht="12.95" customHeight="1" x14ac:dyDescent="0.2">
      <c r="A508" s="61" t="s">
        <v>1579</v>
      </c>
      <c r="B508" s="104" t="s">
        <v>201</v>
      </c>
      <c r="C508" s="57">
        <v>58956.647700000001</v>
      </c>
      <c r="D508" s="57">
        <v>5.0000000000000001E-4</v>
      </c>
      <c r="E508" s="51">
        <f t="shared" si="223"/>
        <v>79837.488605765015</v>
      </c>
      <c r="F508" s="10">
        <f t="shared" si="220"/>
        <v>79838</v>
      </c>
      <c r="G508" s="69">
        <f t="shared" si="224"/>
        <v>-0.16583840000384953</v>
      </c>
      <c r="K508" s="68">
        <f t="shared" si="244"/>
        <v>-0.16583840000384953</v>
      </c>
      <c r="O508" s="68">
        <f t="shared" ca="1" si="217"/>
        <v>-0.16521887287891227</v>
      </c>
      <c r="Q508" s="82">
        <f t="shared" si="225"/>
        <v>43938.147700000001</v>
      </c>
      <c r="R508" s="68">
        <f t="shared" si="226"/>
        <v>2.7502374915836798E-2</v>
      </c>
      <c r="S508" s="74">
        <v>1</v>
      </c>
      <c r="Z508" s="68">
        <f t="shared" si="227"/>
        <v>79838</v>
      </c>
      <c r="AA508" s="68">
        <f t="shared" si="228"/>
        <v>-0.17364036443196848</v>
      </c>
      <c r="AB508" s="68">
        <f t="shared" si="229"/>
        <v>-0.12542747298405352</v>
      </c>
      <c r="AC508" s="68">
        <f t="shared" si="230"/>
        <v>-0.16583840000384953</v>
      </c>
      <c r="AD508" s="68">
        <f t="shared" si="231"/>
        <v>7.8019644281189515E-3</v>
      </c>
      <c r="AE508" s="68">
        <f t="shared" si="232"/>
        <v>6.0870648937633479E-5</v>
      </c>
      <c r="AF508" s="68">
        <f t="shared" si="233"/>
        <v>-0.16583840000384953</v>
      </c>
      <c r="AG508" s="74"/>
      <c r="AH508" s="68">
        <f t="shared" si="234"/>
        <v>-4.0410927019796011E-2</v>
      </c>
      <c r="AI508" s="68">
        <f t="shared" si="235"/>
        <v>3.350543933021366E-3</v>
      </c>
      <c r="AJ508" s="68">
        <f t="shared" si="236"/>
        <v>-0.34207689384886758</v>
      </c>
      <c r="AK508" s="68">
        <f t="shared" si="237"/>
        <v>3.067768150444455E-2</v>
      </c>
      <c r="AL508" s="68">
        <f t="shared" si="238"/>
        <v>3.1108215552746925</v>
      </c>
      <c r="AM508" s="68">
        <f t="shared" si="239"/>
        <v>64.990926451468269</v>
      </c>
      <c r="AN508" s="68">
        <f t="shared" si="245"/>
        <v>8.6546620288799154</v>
      </c>
      <c r="AO508" s="68">
        <f t="shared" si="245"/>
        <v>8.5767249844775915</v>
      </c>
      <c r="AP508" s="68">
        <f t="shared" si="245"/>
        <v>8.6880986900366644</v>
      </c>
      <c r="AQ508" s="68">
        <f t="shared" si="245"/>
        <v>8.5244557377480135</v>
      </c>
      <c r="AR508" s="68">
        <f t="shared" si="245"/>
        <v>8.7567847084750934</v>
      </c>
      <c r="AS508" s="68">
        <f t="shared" si="245"/>
        <v>8.4041978881135329</v>
      </c>
      <c r="AT508" s="68">
        <f t="shared" si="245"/>
        <v>8.9025564352937785</v>
      </c>
      <c r="AU508" s="68">
        <f t="shared" si="240"/>
        <v>7.9068269177255894</v>
      </c>
    </row>
    <row r="509" spans="1:47" s="68" customFormat="1" ht="12.95" customHeight="1" x14ac:dyDescent="0.2">
      <c r="A509" s="63" t="s">
        <v>1584</v>
      </c>
      <c r="B509" s="64" t="s">
        <v>201</v>
      </c>
      <c r="C509" s="94">
        <v>58956.647700000001</v>
      </c>
      <c r="D509" s="95">
        <v>5.0000000000000001E-4</v>
      </c>
      <c r="E509" s="51">
        <f t="shared" si="223"/>
        <v>79837.488605765015</v>
      </c>
      <c r="F509" s="10">
        <f t="shared" si="220"/>
        <v>79838</v>
      </c>
      <c r="G509" s="69">
        <f t="shared" si="224"/>
        <v>-0.16583840000384953</v>
      </c>
      <c r="K509" s="68">
        <f t="shared" si="244"/>
        <v>-0.16583840000384953</v>
      </c>
      <c r="O509" s="68">
        <f t="shared" ca="1" si="217"/>
        <v>-0.16521887287891227</v>
      </c>
      <c r="Q509" s="82">
        <f t="shared" si="225"/>
        <v>43938.147700000001</v>
      </c>
      <c r="R509" s="68">
        <f t="shared" si="226"/>
        <v>2.7502374915836798E-2</v>
      </c>
      <c r="S509" s="74">
        <v>1</v>
      </c>
      <c r="Z509" s="68">
        <f t="shared" si="227"/>
        <v>79838</v>
      </c>
      <c r="AA509" s="68">
        <f t="shared" si="228"/>
        <v>-0.17364036443196848</v>
      </c>
      <c r="AB509" s="68">
        <f t="shared" si="229"/>
        <v>-0.12542747298405352</v>
      </c>
      <c r="AC509" s="68">
        <f t="shared" si="230"/>
        <v>-0.16583840000384953</v>
      </c>
      <c r="AD509" s="68">
        <f t="shared" si="231"/>
        <v>7.8019644281189515E-3</v>
      </c>
      <c r="AE509" s="68">
        <f t="shared" si="232"/>
        <v>6.0870648937633479E-5</v>
      </c>
      <c r="AF509" s="68">
        <f t="shared" si="233"/>
        <v>-0.16583840000384953</v>
      </c>
      <c r="AG509" s="74"/>
      <c r="AH509" s="68">
        <f t="shared" si="234"/>
        <v>-4.0410927019796011E-2</v>
      </c>
      <c r="AI509" s="68">
        <f t="shared" si="235"/>
        <v>3.350543933021366E-3</v>
      </c>
      <c r="AJ509" s="68">
        <f t="shared" si="236"/>
        <v>-0.34207689384886758</v>
      </c>
      <c r="AK509" s="68">
        <f t="shared" si="237"/>
        <v>3.067768150444455E-2</v>
      </c>
      <c r="AL509" s="68">
        <f t="shared" si="238"/>
        <v>3.1108215552746925</v>
      </c>
      <c r="AM509" s="68">
        <f t="shared" si="239"/>
        <v>64.990926451468269</v>
      </c>
      <c r="AN509" s="68">
        <f t="shared" si="245"/>
        <v>8.6546620288799154</v>
      </c>
      <c r="AO509" s="68">
        <f t="shared" si="245"/>
        <v>8.5767249844775915</v>
      </c>
      <c r="AP509" s="68">
        <f t="shared" si="245"/>
        <v>8.6880986900366644</v>
      </c>
      <c r="AQ509" s="68">
        <f t="shared" si="245"/>
        <v>8.5244557377480135</v>
      </c>
      <c r="AR509" s="68">
        <f t="shared" si="245"/>
        <v>8.7567847084750934</v>
      </c>
      <c r="AS509" s="68">
        <f t="shared" si="245"/>
        <v>8.4041978881135329</v>
      </c>
      <c r="AT509" s="68">
        <f t="shared" si="245"/>
        <v>8.9025564352937785</v>
      </c>
      <c r="AU509" s="68">
        <f t="shared" si="240"/>
        <v>7.9068269177255894</v>
      </c>
    </row>
    <row r="510" spans="1:47" s="68" customFormat="1" ht="12.95" customHeight="1" x14ac:dyDescent="0.2">
      <c r="A510" s="61" t="s">
        <v>1581</v>
      </c>
      <c r="B510" s="104" t="s">
        <v>198</v>
      </c>
      <c r="C510" s="57">
        <v>59215.264799999997</v>
      </c>
      <c r="D510" s="57" t="s">
        <v>254</v>
      </c>
      <c r="E510" s="51">
        <f t="shared" si="223"/>
        <v>80634.983600935942</v>
      </c>
      <c r="F510" s="10">
        <f t="shared" si="220"/>
        <v>80635.5</v>
      </c>
      <c r="G510" s="69">
        <f t="shared" si="224"/>
        <v>-0.16746140000032028</v>
      </c>
      <c r="K510" s="68">
        <f t="shared" si="244"/>
        <v>-0.16746140000032028</v>
      </c>
      <c r="O510" s="68">
        <f t="shared" ref="O510:O532" ca="1" si="246">+C$11+C$12*F510</f>
        <v>-0.16764261198981176</v>
      </c>
      <c r="Q510" s="82">
        <f t="shared" si="225"/>
        <v>44196.764799999997</v>
      </c>
      <c r="R510" s="68">
        <f t="shared" si="226"/>
        <v>2.8043320490067268E-2</v>
      </c>
      <c r="S510" s="74">
        <v>1</v>
      </c>
      <c r="Z510" s="68">
        <f t="shared" si="227"/>
        <v>80635.5</v>
      </c>
      <c r="AA510" s="68">
        <f t="shared" si="228"/>
        <v>-0.17651337380091822</v>
      </c>
      <c r="AB510" s="68">
        <f t="shared" si="229"/>
        <v>-0.12646855694691217</v>
      </c>
      <c r="AC510" s="68">
        <f t="shared" si="230"/>
        <v>-0.16746140000032028</v>
      </c>
      <c r="AD510" s="68">
        <f t="shared" si="231"/>
        <v>9.05197380059794E-3</v>
      </c>
      <c r="AE510" s="68">
        <f t="shared" si="232"/>
        <v>8.1938229686711518E-5</v>
      </c>
      <c r="AF510" s="68">
        <f t="shared" si="233"/>
        <v>-0.16746140000032028</v>
      </c>
      <c r="AG510" s="74"/>
      <c r="AH510" s="68">
        <f t="shared" si="234"/>
        <v>-4.0992843053408112E-2</v>
      </c>
      <c r="AI510" s="68">
        <f t="shared" si="235"/>
        <v>3.3183334412045795E-3</v>
      </c>
      <c r="AJ510" s="68">
        <f t="shared" si="236"/>
        <v>-0.34107264883653421</v>
      </c>
      <c r="AK510" s="68">
        <f t="shared" si="237"/>
        <v>2.9612733184807276E-2</v>
      </c>
      <c r="AL510" s="68">
        <f t="shared" si="238"/>
        <v>3.1118900663777671</v>
      </c>
      <c r="AM510" s="68">
        <f t="shared" si="239"/>
        <v>67.329251251676453</v>
      </c>
      <c r="AN510" s="68">
        <f t="shared" si="245"/>
        <v>8.6789593517381274</v>
      </c>
      <c r="AO510" s="68">
        <f t="shared" si="245"/>
        <v>8.5893348174180915</v>
      </c>
      <c r="AP510" s="68">
        <f t="shared" si="245"/>
        <v>8.714940363575181</v>
      </c>
      <c r="AQ510" s="68">
        <f t="shared" si="245"/>
        <v>8.5338129905126081</v>
      </c>
      <c r="AR510" s="68">
        <f t="shared" si="245"/>
        <v>8.7862320473986788</v>
      </c>
      <c r="AS510" s="68">
        <f t="shared" si="245"/>
        <v>8.4103544567480029</v>
      </c>
      <c r="AT510" s="68">
        <f t="shared" si="245"/>
        <v>8.9329776965465726</v>
      </c>
      <c r="AU510" s="68">
        <f t="shared" si="240"/>
        <v>7.9395001729922248</v>
      </c>
    </row>
    <row r="511" spans="1:47" s="68" customFormat="1" ht="12.95" customHeight="1" x14ac:dyDescent="0.2">
      <c r="A511" s="62" t="s">
        <v>1583</v>
      </c>
      <c r="B511" s="105" t="s">
        <v>198</v>
      </c>
      <c r="C511" s="60">
        <v>59215.9133</v>
      </c>
      <c r="D511" s="60">
        <v>1E-4</v>
      </c>
      <c r="E511" s="51">
        <f t="shared" si="223"/>
        <v>80636.983373976371</v>
      </c>
      <c r="F511" s="10">
        <f t="shared" si="220"/>
        <v>80637.5</v>
      </c>
      <c r="G511" s="69">
        <f t="shared" si="224"/>
        <v>-0.16753500000049826</v>
      </c>
      <c r="K511" s="68">
        <f t="shared" si="244"/>
        <v>-0.16753500000049826</v>
      </c>
      <c r="O511" s="68">
        <f t="shared" ca="1" si="246"/>
        <v>-0.16764869033240964</v>
      </c>
      <c r="Q511" s="82">
        <f t="shared" si="225"/>
        <v>44197.4133</v>
      </c>
      <c r="R511" s="68">
        <f t="shared" si="226"/>
        <v>2.8067976225166952E-2</v>
      </c>
      <c r="S511" s="74">
        <v>1</v>
      </c>
      <c r="Z511" s="68">
        <f t="shared" si="227"/>
        <v>80637.5</v>
      </c>
      <c r="AA511" s="68">
        <f t="shared" si="228"/>
        <v>-0.1765205728987275</v>
      </c>
      <c r="AB511" s="68">
        <f t="shared" si="229"/>
        <v>-0.12654072032927366</v>
      </c>
      <c r="AC511" s="68">
        <f t="shared" si="230"/>
        <v>-0.16753500000049826</v>
      </c>
      <c r="AD511" s="68">
        <f t="shared" si="231"/>
        <v>8.9855728982292382E-3</v>
      </c>
      <c r="AE511" s="68">
        <f t="shared" si="232"/>
        <v>8.0740520309391793E-5</v>
      </c>
      <c r="AF511" s="68">
        <f t="shared" si="233"/>
        <v>-0.16753500000049826</v>
      </c>
      <c r="AG511" s="74"/>
      <c r="AH511" s="68">
        <f t="shared" si="234"/>
        <v>-4.0994279671224605E-2</v>
      </c>
      <c r="AI511" s="68">
        <f t="shared" si="235"/>
        <v>3.318254057272263E-3</v>
      </c>
      <c r="AJ511" s="68">
        <f t="shared" si="236"/>
        <v>-0.3410701287303522</v>
      </c>
      <c r="AK511" s="68">
        <f t="shared" si="237"/>
        <v>2.9610061223310977E-2</v>
      </c>
      <c r="AL511" s="68">
        <f t="shared" si="238"/>
        <v>3.1118927472351356</v>
      </c>
      <c r="AM511" s="68">
        <f t="shared" si="239"/>
        <v>67.335329609620217</v>
      </c>
      <c r="AN511" s="68">
        <f t="shared" ref="AN511:AT520" si="247">$AU511+$AB$7*SIN(AO511)</f>
        <v>8.6790206072640412</v>
      </c>
      <c r="AO511" s="68">
        <f t="shared" si="247"/>
        <v>8.5893657379743686</v>
      </c>
      <c r="AP511" s="68">
        <f t="shared" si="247"/>
        <v>8.7150078212127209</v>
      </c>
      <c r="AQ511" s="68">
        <f t="shared" si="247"/>
        <v>8.5338360922135639</v>
      </c>
      <c r="AR511" s="68">
        <f t="shared" si="247"/>
        <v>8.7863055323794335</v>
      </c>
      <c r="AS511" s="68">
        <f t="shared" si="247"/>
        <v>8.4103705112078178</v>
      </c>
      <c r="AT511" s="68">
        <f t="shared" si="247"/>
        <v>8.9330526537733217</v>
      </c>
      <c r="AU511" s="68">
        <f t="shared" si="240"/>
        <v>7.9395821121903856</v>
      </c>
    </row>
    <row r="512" spans="1:47" s="68" customFormat="1" ht="12.95" customHeight="1" x14ac:dyDescent="0.2">
      <c r="A512" s="63" t="s">
        <v>1585</v>
      </c>
      <c r="B512" s="64" t="s">
        <v>201</v>
      </c>
      <c r="C512" s="94">
        <v>59215.9133</v>
      </c>
      <c r="D512" s="95">
        <v>1E-4</v>
      </c>
      <c r="E512" s="51">
        <f t="shared" si="223"/>
        <v>80636.983373976371</v>
      </c>
      <c r="F512" s="10">
        <f t="shared" si="220"/>
        <v>80637.5</v>
      </c>
      <c r="G512" s="69">
        <f t="shared" si="224"/>
        <v>-0.16753500000049826</v>
      </c>
      <c r="K512" s="68">
        <f t="shared" si="244"/>
        <v>-0.16753500000049826</v>
      </c>
      <c r="O512" s="68">
        <f t="shared" ca="1" si="246"/>
        <v>-0.16764869033240964</v>
      </c>
      <c r="Q512" s="82">
        <f t="shared" si="225"/>
        <v>44197.4133</v>
      </c>
      <c r="R512" s="68">
        <f t="shared" si="226"/>
        <v>2.8067976225166952E-2</v>
      </c>
      <c r="S512" s="74">
        <v>1</v>
      </c>
      <c r="Z512" s="68">
        <f t="shared" si="227"/>
        <v>80637.5</v>
      </c>
      <c r="AA512" s="68">
        <f t="shared" si="228"/>
        <v>-0.1765205728987275</v>
      </c>
      <c r="AB512" s="68">
        <f t="shared" si="229"/>
        <v>-0.12654072032927366</v>
      </c>
      <c r="AC512" s="68">
        <f t="shared" si="230"/>
        <v>-0.16753500000049826</v>
      </c>
      <c r="AD512" s="68">
        <f t="shared" si="231"/>
        <v>8.9855728982292382E-3</v>
      </c>
      <c r="AE512" s="68">
        <f t="shared" si="232"/>
        <v>8.0740520309391793E-5</v>
      </c>
      <c r="AF512" s="68">
        <f t="shared" si="233"/>
        <v>-0.16753500000049826</v>
      </c>
      <c r="AG512" s="74"/>
      <c r="AH512" s="68">
        <f t="shared" si="234"/>
        <v>-4.0994279671224605E-2</v>
      </c>
      <c r="AI512" s="68">
        <f t="shared" si="235"/>
        <v>3.318254057272263E-3</v>
      </c>
      <c r="AJ512" s="68">
        <f t="shared" si="236"/>
        <v>-0.3410701287303522</v>
      </c>
      <c r="AK512" s="68">
        <f t="shared" si="237"/>
        <v>2.9610061223310977E-2</v>
      </c>
      <c r="AL512" s="68">
        <f t="shared" si="238"/>
        <v>3.1118927472351356</v>
      </c>
      <c r="AM512" s="68">
        <f t="shared" si="239"/>
        <v>67.335329609620217</v>
      </c>
      <c r="AN512" s="68">
        <f t="shared" si="247"/>
        <v>8.6790206072640412</v>
      </c>
      <c r="AO512" s="68">
        <f t="shared" si="247"/>
        <v>8.5893657379743686</v>
      </c>
      <c r="AP512" s="68">
        <f t="shared" si="247"/>
        <v>8.7150078212127209</v>
      </c>
      <c r="AQ512" s="68">
        <f t="shared" si="247"/>
        <v>8.5338360922135639</v>
      </c>
      <c r="AR512" s="68">
        <f t="shared" si="247"/>
        <v>8.7863055323794335</v>
      </c>
      <c r="AS512" s="68">
        <f t="shared" si="247"/>
        <v>8.4103705112078178</v>
      </c>
      <c r="AT512" s="68">
        <f t="shared" si="247"/>
        <v>8.9330526537733217</v>
      </c>
      <c r="AU512" s="68">
        <f t="shared" si="240"/>
        <v>7.9395821121903856</v>
      </c>
    </row>
    <row r="513" spans="1:47" s="68" customFormat="1" ht="12.95" customHeight="1" x14ac:dyDescent="0.2">
      <c r="A513" s="63" t="s">
        <v>1586</v>
      </c>
      <c r="B513" s="64" t="s">
        <v>201</v>
      </c>
      <c r="C513" s="94">
        <v>59244.288399999961</v>
      </c>
      <c r="D513" s="95"/>
      <c r="E513" s="51">
        <f t="shared" si="223"/>
        <v>80724.483389394692</v>
      </c>
      <c r="F513" s="10">
        <f t="shared" si="220"/>
        <v>80725</v>
      </c>
      <c r="G513" s="69">
        <f t="shared" si="224"/>
        <v>-0.16753000003518537</v>
      </c>
      <c r="K513" s="68">
        <f t="shared" si="244"/>
        <v>-0.16753000003518537</v>
      </c>
      <c r="O513" s="68">
        <f t="shared" ca="1" si="246"/>
        <v>-0.16791461782106631</v>
      </c>
      <c r="Q513" s="82">
        <f t="shared" si="225"/>
        <v>44225.788399999961</v>
      </c>
      <c r="R513" s="68">
        <f t="shared" si="226"/>
        <v>2.8066300911789209E-2</v>
      </c>
      <c r="S513" s="74">
        <v>1</v>
      </c>
      <c r="Z513" s="68">
        <f t="shared" si="227"/>
        <v>80725</v>
      </c>
      <c r="AA513" s="68">
        <f t="shared" si="228"/>
        <v>-0.17683550138098617</v>
      </c>
      <c r="AB513" s="68">
        <f t="shared" si="229"/>
        <v>-0.12647298261870729</v>
      </c>
      <c r="AC513" s="68">
        <f t="shared" si="230"/>
        <v>-0.16753000003518537</v>
      </c>
      <c r="AD513" s="68">
        <f t="shared" si="231"/>
        <v>9.3055013458007985E-3</v>
      </c>
      <c r="AE513" s="68">
        <f t="shared" si="232"/>
        <v>8.6592355296700467E-5</v>
      </c>
      <c r="AF513" s="68">
        <f t="shared" si="233"/>
        <v>-0.16753000003518537</v>
      </c>
      <c r="AG513" s="74"/>
      <c r="AH513" s="68">
        <f t="shared" si="234"/>
        <v>-4.1057017416478082E-2</v>
      </c>
      <c r="AI513" s="68">
        <f t="shared" si="235"/>
        <v>3.3147878618889903E-3</v>
      </c>
      <c r="AJ513" s="68">
        <f t="shared" si="236"/>
        <v>-0.34095986657291477</v>
      </c>
      <c r="AK513" s="68">
        <f t="shared" si="237"/>
        <v>2.9493157279291967E-2</v>
      </c>
      <c r="AL513" s="68">
        <f t="shared" si="238"/>
        <v>3.1120100401835424</v>
      </c>
      <c r="AM513" s="68">
        <f t="shared" si="239"/>
        <v>67.602348556557089</v>
      </c>
      <c r="AN513" s="68">
        <f t="shared" si="247"/>
        <v>8.6817020945332555</v>
      </c>
      <c r="AO513" s="68">
        <f t="shared" si="247"/>
        <v>8.590715154119577</v>
      </c>
      <c r="AP513" s="68">
        <f t="shared" si="247"/>
        <v>8.7179597086763856</v>
      </c>
      <c r="AQ513" s="68">
        <f t="shared" si="247"/>
        <v>8.5348451652221158</v>
      </c>
      <c r="AR513" s="68">
        <f t="shared" si="247"/>
        <v>8.7895186183274188</v>
      </c>
      <c r="AS513" s="68">
        <f t="shared" si="247"/>
        <v>8.4110760583884545</v>
      </c>
      <c r="AT513" s="68">
        <f t="shared" si="247"/>
        <v>8.9363255036108296</v>
      </c>
      <c r="AU513" s="68">
        <f t="shared" si="240"/>
        <v>7.9431669521099231</v>
      </c>
    </row>
    <row r="514" spans="1:47" s="68" customFormat="1" ht="12.95" customHeight="1" x14ac:dyDescent="0.2">
      <c r="A514" s="62" t="s">
        <v>1582</v>
      </c>
      <c r="B514" s="105" t="s">
        <v>198</v>
      </c>
      <c r="C514" s="60">
        <v>59281.742599999998</v>
      </c>
      <c r="D514" s="60">
        <v>1E-4</v>
      </c>
      <c r="E514" s="51">
        <f t="shared" si="223"/>
        <v>80839.980535747978</v>
      </c>
      <c r="F514" s="10">
        <f t="shared" si="220"/>
        <v>80840.5</v>
      </c>
      <c r="G514" s="69">
        <f t="shared" si="224"/>
        <v>-0.16845540000213077</v>
      </c>
      <c r="K514" s="68">
        <f t="shared" si="244"/>
        <v>-0.16845540000213077</v>
      </c>
      <c r="O514" s="68">
        <f t="shared" ca="1" si="246"/>
        <v>-0.16826564210609313</v>
      </c>
      <c r="Q514" s="82">
        <f t="shared" si="225"/>
        <v>44263.242599999998</v>
      </c>
      <c r="R514" s="68">
        <f t="shared" si="226"/>
        <v>2.8377221789877879E-2</v>
      </c>
      <c r="S514" s="74">
        <v>1</v>
      </c>
      <c r="Z514" s="68">
        <f t="shared" si="227"/>
        <v>80840.5</v>
      </c>
      <c r="AA514" s="68">
        <f t="shared" si="228"/>
        <v>-0.17725110893013729</v>
      </c>
      <c r="AB514" s="68">
        <f t="shared" si="229"/>
        <v>-0.12731591302512912</v>
      </c>
      <c r="AC514" s="68">
        <f t="shared" si="230"/>
        <v>-0.16845540000213077</v>
      </c>
      <c r="AD514" s="68">
        <f t="shared" si="231"/>
        <v>8.7957089280065182E-3</v>
      </c>
      <c r="AE514" s="68">
        <f t="shared" si="232"/>
        <v>7.7364495546213574E-5</v>
      </c>
      <c r="AF514" s="68">
        <f t="shared" si="233"/>
        <v>-0.16845540000213077</v>
      </c>
      <c r="AG514" s="74"/>
      <c r="AH514" s="68">
        <f t="shared" si="234"/>
        <v>-4.1139486977001635E-2</v>
      </c>
      <c r="AI514" s="68">
        <f t="shared" si="235"/>
        <v>3.3102330150028836E-3</v>
      </c>
      <c r="AJ514" s="68">
        <f t="shared" si="236"/>
        <v>-0.34081429844713718</v>
      </c>
      <c r="AK514" s="68">
        <f t="shared" si="237"/>
        <v>2.9338827660366912E-2</v>
      </c>
      <c r="AL514" s="68">
        <f t="shared" si="238"/>
        <v>3.1121648827196764</v>
      </c>
      <c r="AM514" s="68">
        <f t="shared" si="239"/>
        <v>67.958109177223676</v>
      </c>
      <c r="AN514" s="68">
        <f t="shared" si="247"/>
        <v>8.6852463069532106</v>
      </c>
      <c r="AO514" s="68">
        <f t="shared" si="247"/>
        <v>8.5924863899129438</v>
      </c>
      <c r="AP514" s="68">
        <f t="shared" si="247"/>
        <v>8.7218579837556103</v>
      </c>
      <c r="AQ514" s="68">
        <f t="shared" si="247"/>
        <v>8.5361723832098058</v>
      </c>
      <c r="AR514" s="68">
        <f t="shared" si="247"/>
        <v>8.7937541900141394</v>
      </c>
      <c r="AS514" s="68">
        <f t="shared" si="247"/>
        <v>8.4120169578579755</v>
      </c>
      <c r="AT514" s="68">
        <f t="shared" si="247"/>
        <v>8.9406261231479469</v>
      </c>
      <c r="AU514" s="68">
        <f t="shared" si="240"/>
        <v>7.9478989408037117</v>
      </c>
    </row>
    <row r="515" spans="1:47" s="68" customFormat="1" ht="12.95" customHeight="1" x14ac:dyDescent="0.2">
      <c r="A515" s="63" t="s">
        <v>1587</v>
      </c>
      <c r="B515" s="64" t="s">
        <v>1588</v>
      </c>
      <c r="C515" s="94">
        <v>59281.742599999998</v>
      </c>
      <c r="D515" s="95">
        <v>1E-4</v>
      </c>
      <c r="E515" s="51">
        <f t="shared" si="223"/>
        <v>80839.980535747978</v>
      </c>
      <c r="F515" s="10">
        <f t="shared" si="220"/>
        <v>80840.5</v>
      </c>
      <c r="G515" s="69">
        <f t="shared" si="224"/>
        <v>-0.16845540000213077</v>
      </c>
      <c r="K515" s="68">
        <f t="shared" si="244"/>
        <v>-0.16845540000213077</v>
      </c>
      <c r="O515" s="68">
        <f t="shared" ca="1" si="246"/>
        <v>-0.16826564210609313</v>
      </c>
      <c r="Q515" s="82">
        <f t="shared" si="225"/>
        <v>44263.242599999998</v>
      </c>
      <c r="R515" s="68">
        <f t="shared" si="226"/>
        <v>2.8377221789877879E-2</v>
      </c>
      <c r="S515" s="74">
        <v>1</v>
      </c>
      <c r="Z515" s="68">
        <f t="shared" si="227"/>
        <v>80840.5</v>
      </c>
      <c r="AA515" s="68">
        <f t="shared" si="228"/>
        <v>-0.17725110893013729</v>
      </c>
      <c r="AB515" s="68">
        <f t="shared" si="229"/>
        <v>-0.12731591302512912</v>
      </c>
      <c r="AC515" s="68">
        <f t="shared" si="230"/>
        <v>-0.16845540000213077</v>
      </c>
      <c r="AD515" s="68">
        <f t="shared" si="231"/>
        <v>8.7957089280065182E-3</v>
      </c>
      <c r="AE515" s="68">
        <f t="shared" si="232"/>
        <v>7.7364495546213574E-5</v>
      </c>
      <c r="AF515" s="68">
        <f t="shared" si="233"/>
        <v>-0.16845540000213077</v>
      </c>
      <c r="AG515" s="74"/>
      <c r="AH515" s="68">
        <f t="shared" si="234"/>
        <v>-4.1139486977001635E-2</v>
      </c>
      <c r="AI515" s="68">
        <f t="shared" si="235"/>
        <v>3.3102330150028836E-3</v>
      </c>
      <c r="AJ515" s="68">
        <f t="shared" si="236"/>
        <v>-0.34081429844713718</v>
      </c>
      <c r="AK515" s="68">
        <f t="shared" si="237"/>
        <v>2.9338827660366912E-2</v>
      </c>
      <c r="AL515" s="68">
        <f t="shared" si="238"/>
        <v>3.1121648827196764</v>
      </c>
      <c r="AM515" s="68">
        <f t="shared" si="239"/>
        <v>67.958109177223676</v>
      </c>
      <c r="AN515" s="68">
        <f t="shared" si="247"/>
        <v>8.6852463069532106</v>
      </c>
      <c r="AO515" s="68">
        <f t="shared" si="247"/>
        <v>8.5924863899129438</v>
      </c>
      <c r="AP515" s="68">
        <f t="shared" si="247"/>
        <v>8.7218579837556103</v>
      </c>
      <c r="AQ515" s="68">
        <f t="shared" si="247"/>
        <v>8.5361723832098058</v>
      </c>
      <c r="AR515" s="68">
        <f t="shared" si="247"/>
        <v>8.7937541900141394</v>
      </c>
      <c r="AS515" s="68">
        <f t="shared" si="247"/>
        <v>8.4120169578579755</v>
      </c>
      <c r="AT515" s="68">
        <f t="shared" si="247"/>
        <v>8.9406261231479469</v>
      </c>
      <c r="AU515" s="68">
        <f t="shared" si="240"/>
        <v>7.9478989408037117</v>
      </c>
    </row>
    <row r="516" spans="1:47" s="68" customFormat="1" ht="12.95" customHeight="1" x14ac:dyDescent="0.2">
      <c r="A516" s="62" t="s">
        <v>1582</v>
      </c>
      <c r="B516" s="105" t="s">
        <v>198</v>
      </c>
      <c r="C516" s="60">
        <v>59295.6875</v>
      </c>
      <c r="D516" s="60">
        <v>1E-4</v>
      </c>
      <c r="E516" s="51">
        <f t="shared" si="223"/>
        <v>80882.982286050494</v>
      </c>
      <c r="F516" s="10">
        <f t="shared" si="220"/>
        <v>80883.5</v>
      </c>
      <c r="G516" s="69">
        <f t="shared" si="224"/>
        <v>-0.16788780000206316</v>
      </c>
      <c r="K516" s="68">
        <f t="shared" si="244"/>
        <v>-0.16788780000206316</v>
      </c>
      <c r="O516" s="68">
        <f t="shared" ca="1" si="246"/>
        <v>-0.16839632647194727</v>
      </c>
      <c r="Q516" s="82">
        <f t="shared" si="225"/>
        <v>44277.1875</v>
      </c>
      <c r="R516" s="68">
        <f t="shared" si="226"/>
        <v>2.8186313389532758E-2</v>
      </c>
      <c r="S516" s="74">
        <v>1</v>
      </c>
      <c r="Z516" s="68">
        <f t="shared" si="227"/>
        <v>80883.5</v>
      </c>
      <c r="AA516" s="68">
        <f t="shared" si="228"/>
        <v>-0.17740580804384154</v>
      </c>
      <c r="AB516" s="68">
        <f t="shared" si="229"/>
        <v>-0.1267177108804734</v>
      </c>
      <c r="AC516" s="68">
        <f t="shared" si="230"/>
        <v>-0.16788780000206316</v>
      </c>
      <c r="AD516" s="68">
        <f t="shared" si="231"/>
        <v>9.5180080417783808E-3</v>
      </c>
      <c r="AE516" s="68">
        <f t="shared" si="232"/>
        <v>9.0592477083357929E-5</v>
      </c>
      <c r="AF516" s="68">
        <f t="shared" si="233"/>
        <v>-0.16788780000206316</v>
      </c>
      <c r="AG516" s="74"/>
      <c r="AH516" s="68">
        <f t="shared" si="234"/>
        <v>-4.1170089121589745E-2</v>
      </c>
      <c r="AI516" s="68">
        <f t="shared" si="235"/>
        <v>3.3085432454593722E-3</v>
      </c>
      <c r="AJ516" s="68">
        <f t="shared" si="236"/>
        <v>-0.34076009798856893</v>
      </c>
      <c r="AK516" s="68">
        <f t="shared" si="237"/>
        <v>2.9281367003680343E-2</v>
      </c>
      <c r="AL516" s="68">
        <f t="shared" si="238"/>
        <v>3.1122225341673637</v>
      </c>
      <c r="AM516" s="68">
        <f t="shared" si="239"/>
        <v>68.09152533055908</v>
      </c>
      <c r="AN516" s="68">
        <f t="shared" si="247"/>
        <v>8.6865671431174842</v>
      </c>
      <c r="AO516" s="68">
        <f t="shared" si="247"/>
        <v>8.5931429275141067</v>
      </c>
      <c r="AP516" s="68">
        <f t="shared" si="247"/>
        <v>8.7233097870203942</v>
      </c>
      <c r="AQ516" s="68">
        <f t="shared" si="247"/>
        <v>8.5366651545641457</v>
      </c>
      <c r="AR516" s="68">
        <f t="shared" si="247"/>
        <v>8.795329388734455</v>
      </c>
      <c r="AS516" s="68">
        <f t="shared" si="247"/>
        <v>8.4123700688347469</v>
      </c>
      <c r="AT516" s="68">
        <f t="shared" si="247"/>
        <v>8.9422215407417891</v>
      </c>
      <c r="AU516" s="68">
        <f t="shared" si="240"/>
        <v>7.9496606335641697</v>
      </c>
    </row>
    <row r="517" spans="1:47" s="68" customFormat="1" ht="12.95" customHeight="1" x14ac:dyDescent="0.2">
      <c r="A517" s="63" t="s">
        <v>1587</v>
      </c>
      <c r="B517" s="64" t="s">
        <v>1588</v>
      </c>
      <c r="C517" s="94">
        <v>59295.6875</v>
      </c>
      <c r="D517" s="95">
        <v>1E-4</v>
      </c>
      <c r="E517" s="51">
        <f t="shared" si="223"/>
        <v>80882.982286050494</v>
      </c>
      <c r="F517" s="10">
        <f t="shared" si="220"/>
        <v>80883.5</v>
      </c>
      <c r="G517" s="69">
        <f t="shared" si="224"/>
        <v>-0.16788780000206316</v>
      </c>
      <c r="K517" s="68">
        <f t="shared" si="244"/>
        <v>-0.16788780000206316</v>
      </c>
      <c r="O517" s="68">
        <f t="shared" ca="1" si="246"/>
        <v>-0.16839632647194727</v>
      </c>
      <c r="Q517" s="82">
        <f t="shared" si="225"/>
        <v>44277.1875</v>
      </c>
      <c r="R517" s="68">
        <f t="shared" si="226"/>
        <v>2.8186313389532758E-2</v>
      </c>
      <c r="S517" s="74">
        <v>1</v>
      </c>
      <c r="Z517" s="68">
        <f t="shared" si="227"/>
        <v>80883.5</v>
      </c>
      <c r="AA517" s="68">
        <f t="shared" si="228"/>
        <v>-0.17740580804384154</v>
      </c>
      <c r="AB517" s="68">
        <f t="shared" si="229"/>
        <v>-0.1267177108804734</v>
      </c>
      <c r="AC517" s="68">
        <f t="shared" si="230"/>
        <v>-0.16788780000206316</v>
      </c>
      <c r="AD517" s="68">
        <f t="shared" si="231"/>
        <v>9.5180080417783808E-3</v>
      </c>
      <c r="AE517" s="68">
        <f t="shared" si="232"/>
        <v>9.0592477083357929E-5</v>
      </c>
      <c r="AF517" s="68">
        <f t="shared" si="233"/>
        <v>-0.16788780000206316</v>
      </c>
      <c r="AG517" s="74"/>
      <c r="AH517" s="68">
        <f t="shared" si="234"/>
        <v>-4.1170089121589745E-2</v>
      </c>
      <c r="AI517" s="68">
        <f t="shared" si="235"/>
        <v>3.3085432454593722E-3</v>
      </c>
      <c r="AJ517" s="68">
        <f t="shared" si="236"/>
        <v>-0.34076009798856893</v>
      </c>
      <c r="AK517" s="68">
        <f t="shared" si="237"/>
        <v>2.9281367003680343E-2</v>
      </c>
      <c r="AL517" s="68">
        <f t="shared" si="238"/>
        <v>3.1122225341673637</v>
      </c>
      <c r="AM517" s="68">
        <f t="shared" si="239"/>
        <v>68.09152533055908</v>
      </c>
      <c r="AN517" s="68">
        <f t="shared" si="247"/>
        <v>8.6865671431174842</v>
      </c>
      <c r="AO517" s="68">
        <f t="shared" si="247"/>
        <v>8.5931429275141067</v>
      </c>
      <c r="AP517" s="68">
        <f t="shared" si="247"/>
        <v>8.7233097870203942</v>
      </c>
      <c r="AQ517" s="68">
        <f t="shared" si="247"/>
        <v>8.5366651545641457</v>
      </c>
      <c r="AR517" s="68">
        <f t="shared" si="247"/>
        <v>8.795329388734455</v>
      </c>
      <c r="AS517" s="68">
        <f t="shared" si="247"/>
        <v>8.4123700688347469</v>
      </c>
      <c r="AT517" s="68">
        <f t="shared" si="247"/>
        <v>8.9422215407417891</v>
      </c>
      <c r="AU517" s="68">
        <f t="shared" si="240"/>
        <v>7.9496606335641697</v>
      </c>
    </row>
    <row r="518" spans="1:47" s="68" customFormat="1" ht="12.95" customHeight="1" x14ac:dyDescent="0.2">
      <c r="A518" s="63" t="s">
        <v>1586</v>
      </c>
      <c r="B518" s="64" t="s">
        <v>201</v>
      </c>
      <c r="C518" s="94">
        <v>59300.0652999999</v>
      </c>
      <c r="D518" s="95"/>
      <c r="E518" s="51">
        <f t="shared" si="223"/>
        <v>80896.482064641241</v>
      </c>
      <c r="F518" s="10">
        <f t="shared" si="220"/>
        <v>80897</v>
      </c>
      <c r="G518" s="69">
        <f t="shared" si="224"/>
        <v>-0.16795960010495037</v>
      </c>
      <c r="K518" s="68">
        <f t="shared" si="244"/>
        <v>-0.16795960010495037</v>
      </c>
      <c r="O518" s="68">
        <f t="shared" ca="1" si="246"/>
        <v>-0.16843735528448289</v>
      </c>
      <c r="Q518" s="82">
        <f t="shared" si="225"/>
        <v>44281.5652999999</v>
      </c>
      <c r="R518" s="68">
        <f t="shared" si="226"/>
        <v>2.8210427267414843E-2</v>
      </c>
      <c r="S518" s="74">
        <v>1</v>
      </c>
      <c r="Z518" s="68">
        <f t="shared" si="227"/>
        <v>80897</v>
      </c>
      <c r="AA518" s="68">
        <f t="shared" si="228"/>
        <v>-0.1774543730400383</v>
      </c>
      <c r="AB518" s="68">
        <f t="shared" si="229"/>
        <v>-0.12677991467328492</v>
      </c>
      <c r="AC518" s="68">
        <f t="shared" si="230"/>
        <v>-0.16795960010495037</v>
      </c>
      <c r="AD518" s="68">
        <f t="shared" si="231"/>
        <v>9.4947729350879362E-3</v>
      </c>
      <c r="AE518" s="68">
        <f t="shared" si="232"/>
        <v>9.0150713088878387E-5</v>
      </c>
      <c r="AF518" s="68">
        <f t="shared" si="233"/>
        <v>-0.16795960010495037</v>
      </c>
      <c r="AG518" s="74"/>
      <c r="AH518" s="68">
        <f t="shared" si="234"/>
        <v>-4.1179685431665447E-2</v>
      </c>
      <c r="AI518" s="68">
        <f t="shared" si="235"/>
        <v>3.3080134055385457E-3</v>
      </c>
      <c r="AJ518" s="68">
        <f t="shared" si="236"/>
        <v>-0.34074308087717109</v>
      </c>
      <c r="AK518" s="68">
        <f t="shared" si="237"/>
        <v>2.9263326527897437E-2</v>
      </c>
      <c r="AL518" s="68">
        <f t="shared" si="238"/>
        <v>3.1122406345241642</v>
      </c>
      <c r="AM518" s="68">
        <f t="shared" si="239"/>
        <v>68.133521012509092</v>
      </c>
      <c r="AN518" s="68">
        <f t="shared" si="247"/>
        <v>8.6869819743950405</v>
      </c>
      <c r="AO518" s="68">
        <f t="shared" si="247"/>
        <v>8.5933487287733179</v>
      </c>
      <c r="AP518" s="68">
        <f t="shared" si="247"/>
        <v>8.7237656397267198</v>
      </c>
      <c r="AQ518" s="68">
        <f t="shared" si="247"/>
        <v>8.536819714422359</v>
      </c>
      <c r="AR518" s="68">
        <f t="shared" si="247"/>
        <v>8.7958237379417632</v>
      </c>
      <c r="AS518" s="68">
        <f t="shared" si="247"/>
        <v>8.4124812475379969</v>
      </c>
      <c r="AT518" s="68">
        <f t="shared" si="247"/>
        <v>8.9427217922574105</v>
      </c>
      <c r="AU518" s="68">
        <f t="shared" si="240"/>
        <v>7.9502137231517551</v>
      </c>
    </row>
    <row r="519" spans="1:47" s="68" customFormat="1" ht="12.95" customHeight="1" x14ac:dyDescent="0.2">
      <c r="A519" s="63" t="s">
        <v>1586</v>
      </c>
      <c r="B519" s="64" t="s">
        <v>201</v>
      </c>
      <c r="C519" s="94">
        <v>59300.227599999867</v>
      </c>
      <c r="D519" s="95"/>
      <c r="E519" s="51">
        <f t="shared" si="223"/>
        <v>80896.982547546999</v>
      </c>
      <c r="F519" s="10">
        <f t="shared" si="220"/>
        <v>80897.5</v>
      </c>
      <c r="G519" s="69">
        <f t="shared" si="224"/>
        <v>-0.16780300013488159</v>
      </c>
      <c r="K519" s="68">
        <f t="shared" si="244"/>
        <v>-0.16780300013488159</v>
      </c>
      <c r="O519" s="68">
        <f t="shared" ca="1" si="246"/>
        <v>-0.16843887487013234</v>
      </c>
      <c r="Q519" s="82">
        <f t="shared" si="225"/>
        <v>44281.727599999867</v>
      </c>
      <c r="R519" s="68">
        <f t="shared" si="226"/>
        <v>2.8157846854267071E-2</v>
      </c>
      <c r="S519" s="74">
        <v>1</v>
      </c>
      <c r="Z519" s="68">
        <f t="shared" si="227"/>
        <v>80897.5</v>
      </c>
      <c r="AA519" s="68">
        <f t="shared" si="228"/>
        <v>-0.17745617171286238</v>
      </c>
      <c r="AB519" s="68">
        <f t="shared" si="229"/>
        <v>-0.12662295938857143</v>
      </c>
      <c r="AC519" s="68">
        <f t="shared" si="230"/>
        <v>-0.16780300013488159</v>
      </c>
      <c r="AD519" s="68">
        <f t="shared" si="231"/>
        <v>9.6531715779807903E-3</v>
      </c>
      <c r="AE519" s="68">
        <f t="shared" si="232"/>
        <v>9.3183721513936141E-5</v>
      </c>
      <c r="AF519" s="68">
        <f t="shared" si="233"/>
        <v>-0.16780300013488159</v>
      </c>
      <c r="AG519" s="74"/>
      <c r="AH519" s="68">
        <f t="shared" si="234"/>
        <v>-4.1180040746310154E-2</v>
      </c>
      <c r="AI519" s="68">
        <f t="shared" si="235"/>
        <v>3.3079937879800791E-3</v>
      </c>
      <c r="AJ519" s="68">
        <f t="shared" si="236"/>
        <v>-0.3407424506075088</v>
      </c>
      <c r="AK519" s="68">
        <f t="shared" si="237"/>
        <v>2.926265835756172E-2</v>
      </c>
      <c r="AL519" s="68">
        <f t="shared" si="238"/>
        <v>3.1122413049121458</v>
      </c>
      <c r="AM519" s="68">
        <f t="shared" si="239"/>
        <v>68.135077412976997</v>
      </c>
      <c r="AN519" s="68">
        <f t="shared" si="247"/>
        <v>8.686997339893022</v>
      </c>
      <c r="AO519" s="68">
        <f t="shared" si="247"/>
        <v>8.5933563481013486</v>
      </c>
      <c r="AP519" s="68">
        <f t="shared" si="247"/>
        <v>8.7237825236508666</v>
      </c>
      <c r="AQ519" s="68">
        <f t="shared" si="247"/>
        <v>8.5368254375177912</v>
      </c>
      <c r="AR519" s="68">
        <f t="shared" si="247"/>
        <v>8.7958420454231234</v>
      </c>
      <c r="AS519" s="68">
        <f t="shared" si="247"/>
        <v>8.412485368197018</v>
      </c>
      <c r="AT519" s="68">
        <f t="shared" si="247"/>
        <v>8.9427403142604582</v>
      </c>
      <c r="AU519" s="68">
        <f t="shared" si="240"/>
        <v>7.9502342079512953</v>
      </c>
    </row>
    <row r="520" spans="1:47" s="68" customFormat="1" ht="12.95" customHeight="1" x14ac:dyDescent="0.2">
      <c r="A520" s="63" t="s">
        <v>1592</v>
      </c>
      <c r="B520" s="64" t="s">
        <v>201</v>
      </c>
      <c r="C520" s="94">
        <v>59308.496900000144</v>
      </c>
      <c r="D520" s="94">
        <v>8.8999999999999995E-4</v>
      </c>
      <c r="E520" s="51">
        <f t="shared" si="223"/>
        <v>80922.482506226414</v>
      </c>
      <c r="F520" s="11">
        <f t="shared" si="220"/>
        <v>80923</v>
      </c>
      <c r="G520" s="69">
        <f t="shared" si="224"/>
        <v>-0.167816399858566</v>
      </c>
      <c r="K520" s="68">
        <f t="shared" si="244"/>
        <v>-0.167816399858566</v>
      </c>
      <c r="O520" s="68">
        <f t="shared" ca="1" si="246"/>
        <v>-0.16851637373825515</v>
      </c>
      <c r="Q520" s="82">
        <f t="shared" si="225"/>
        <v>44289.996900000144</v>
      </c>
      <c r="R520" s="68">
        <f t="shared" si="226"/>
        <v>2.816234406149011E-2</v>
      </c>
      <c r="S520" s="74">
        <v>1</v>
      </c>
      <c r="Z520" s="68">
        <f t="shared" si="227"/>
        <v>80923</v>
      </c>
      <c r="AA520" s="68">
        <f t="shared" si="228"/>
        <v>-0.17754790110370491</v>
      </c>
      <c r="AB520" s="68">
        <f t="shared" si="229"/>
        <v>-0.12661824795083962</v>
      </c>
      <c r="AC520" s="68">
        <f t="shared" si="230"/>
        <v>-0.167816399858566</v>
      </c>
      <c r="AD520" s="68">
        <f t="shared" si="231"/>
        <v>9.7315012451389127E-3</v>
      </c>
      <c r="AE520" s="68">
        <f t="shared" si="232"/>
        <v>9.4702116484140207E-5</v>
      </c>
      <c r="AF520" s="68">
        <f t="shared" si="233"/>
        <v>-0.167816399858566</v>
      </c>
      <c r="AG520" s="74"/>
      <c r="AH520" s="68">
        <f t="shared" si="234"/>
        <v>-4.1198151907726382E-2</v>
      </c>
      <c r="AI520" s="68">
        <f t="shared" si="235"/>
        <v>3.3069938743729432E-3</v>
      </c>
      <c r="AJ520" s="68">
        <f t="shared" si="236"/>
        <v>-0.340710306262902</v>
      </c>
      <c r="AK520" s="68">
        <f t="shared" si="237"/>
        <v>2.9228581240856307E-2</v>
      </c>
      <c r="AL520" s="68">
        <f t="shared" si="238"/>
        <v>3.1122754951127254</v>
      </c>
      <c r="AM520" s="68">
        <f t="shared" si="239"/>
        <v>68.214549176564233</v>
      </c>
      <c r="AN520" s="68">
        <f t="shared" si="247"/>
        <v>8.6877811105767542</v>
      </c>
      <c r="AO520" s="68">
        <f t="shared" si="247"/>
        <v>8.5937446556344685</v>
      </c>
      <c r="AP520" s="68">
        <f t="shared" si="247"/>
        <v>8.7246436499144231</v>
      </c>
      <c r="AQ520" s="68">
        <f t="shared" si="247"/>
        <v>8.5371171887173958</v>
      </c>
      <c r="AR520" s="68">
        <f t="shared" si="247"/>
        <v>8.7967755609981175</v>
      </c>
      <c r="AS520" s="68">
        <f t="shared" si="247"/>
        <v>8.4126957997949283</v>
      </c>
      <c r="AT520" s="68">
        <f t="shared" si="247"/>
        <v>8.9436843841785034</v>
      </c>
      <c r="AU520" s="68">
        <f t="shared" si="240"/>
        <v>7.9512789327278464</v>
      </c>
    </row>
    <row r="521" spans="1:47" s="68" customFormat="1" ht="12.95" customHeight="1" x14ac:dyDescent="0.2">
      <c r="A521" s="63" t="s">
        <v>1589</v>
      </c>
      <c r="B521" s="64" t="s">
        <v>201</v>
      </c>
      <c r="C521" s="94">
        <v>59309.469799999999</v>
      </c>
      <c r="D521" s="95">
        <v>1.5E-3</v>
      </c>
      <c r="E521" s="51">
        <f t="shared" si="223"/>
        <v>80925.482628340091</v>
      </c>
      <c r="F521" s="10">
        <f t="shared" si="220"/>
        <v>80926</v>
      </c>
      <c r="G521" s="69">
        <f t="shared" si="224"/>
        <v>-0.16777680000086548</v>
      </c>
      <c r="K521" s="68">
        <f t="shared" si="244"/>
        <v>-0.16777680000086548</v>
      </c>
      <c r="O521" s="68">
        <f t="shared" ca="1" si="246"/>
        <v>-0.16852549125215197</v>
      </c>
      <c r="Q521" s="82">
        <f t="shared" si="225"/>
        <v>44290.969799999999</v>
      </c>
      <c r="R521" s="68">
        <f t="shared" si="226"/>
        <v>2.8149054618530414E-2</v>
      </c>
      <c r="S521" s="74">
        <v>1</v>
      </c>
      <c r="Z521" s="68">
        <f t="shared" si="227"/>
        <v>80926</v>
      </c>
      <c r="AA521" s="68">
        <f t="shared" si="228"/>
        <v>-0.17755869241867231</v>
      </c>
      <c r="AB521" s="68">
        <f t="shared" si="229"/>
        <v>-0.12657651864418989</v>
      </c>
      <c r="AC521" s="68">
        <f t="shared" si="230"/>
        <v>-0.16777680000086548</v>
      </c>
      <c r="AD521" s="68">
        <f t="shared" si="231"/>
        <v>9.7818924178068312E-3</v>
      </c>
      <c r="AE521" s="68">
        <f t="shared" si="232"/>
        <v>9.5685419273546779E-5</v>
      </c>
      <c r="AF521" s="68">
        <f t="shared" si="233"/>
        <v>-0.16777680000086548</v>
      </c>
      <c r="AG521" s="74"/>
      <c r="AH521" s="68">
        <f t="shared" si="234"/>
        <v>-4.1200281356675583E-2</v>
      </c>
      <c r="AI521" s="68">
        <f t="shared" si="235"/>
        <v>3.3068763125260192E-3</v>
      </c>
      <c r="AJ521" s="68">
        <f t="shared" si="236"/>
        <v>-0.34070652449923516</v>
      </c>
      <c r="AK521" s="68">
        <f t="shared" si="237"/>
        <v>2.9224572113175591E-2</v>
      </c>
      <c r="AL521" s="68">
        <f t="shared" si="238"/>
        <v>3.1122795175423197</v>
      </c>
      <c r="AM521" s="68">
        <f t="shared" si="239"/>
        <v>68.223911106590378</v>
      </c>
      <c r="AN521" s="68">
        <f t="shared" ref="AN521:AT530" si="248">$AU521+$AB$7*SIN(AO521)</f>
        <v>8.6878733356850226</v>
      </c>
      <c r="AO521" s="68">
        <f t="shared" si="248"/>
        <v>8.5937903030300671</v>
      </c>
      <c r="AP521" s="68">
        <f t="shared" si="248"/>
        <v>8.7247449648042448</v>
      </c>
      <c r="AQ521" s="68">
        <f t="shared" si="248"/>
        <v>8.5371514961103525</v>
      </c>
      <c r="AR521" s="68">
        <f t="shared" si="248"/>
        <v>8.7968853649216356</v>
      </c>
      <c r="AS521" s="68">
        <f t="shared" si="248"/>
        <v>8.4127205923540309</v>
      </c>
      <c r="AT521" s="68">
        <f t="shared" si="248"/>
        <v>8.9437953800142918</v>
      </c>
      <c r="AU521" s="68">
        <f t="shared" si="240"/>
        <v>7.9514018415250876</v>
      </c>
    </row>
    <row r="522" spans="1:47" s="68" customFormat="1" ht="12.95" customHeight="1" x14ac:dyDescent="0.2">
      <c r="A522" s="63" t="s">
        <v>1589</v>
      </c>
      <c r="B522" s="64" t="s">
        <v>201</v>
      </c>
      <c r="C522" s="94">
        <v>59309.631200000003</v>
      </c>
      <c r="D522" s="95">
        <v>4.0000000000000002E-4</v>
      </c>
      <c r="E522" s="51">
        <f t="shared" si="223"/>
        <v>80925.980335924876</v>
      </c>
      <c r="F522" s="10">
        <f t="shared" si="220"/>
        <v>80926.5</v>
      </c>
      <c r="G522" s="69">
        <f t="shared" si="224"/>
        <v>-0.16852019999350887</v>
      </c>
      <c r="K522" s="68">
        <f t="shared" si="244"/>
        <v>-0.16852019999350887</v>
      </c>
      <c r="O522" s="68">
        <f t="shared" ca="1" si="246"/>
        <v>-0.16852701083780142</v>
      </c>
      <c r="Q522" s="82">
        <f t="shared" si="225"/>
        <v>44291.131200000003</v>
      </c>
      <c r="R522" s="68">
        <f t="shared" si="226"/>
        <v>2.8399057805852227E-2</v>
      </c>
      <c r="S522" s="74">
        <v>1</v>
      </c>
      <c r="Z522" s="68">
        <f t="shared" si="227"/>
        <v>80926.5</v>
      </c>
      <c r="AA522" s="68">
        <f t="shared" si="228"/>
        <v>-0.17756049096340443</v>
      </c>
      <c r="AB522" s="68">
        <f t="shared" si="229"/>
        <v>-0.12731956375481457</v>
      </c>
      <c r="AC522" s="68">
        <f t="shared" si="230"/>
        <v>-0.16852019999350887</v>
      </c>
      <c r="AD522" s="68">
        <f t="shared" si="231"/>
        <v>9.0402909698955591E-3</v>
      </c>
      <c r="AE522" s="68">
        <f t="shared" si="232"/>
        <v>8.1726860820375183E-5</v>
      </c>
      <c r="AF522" s="68">
        <f t="shared" si="233"/>
        <v>-0.16852019999350887</v>
      </c>
      <c r="AG522" s="74"/>
      <c r="AH522" s="68">
        <f t="shared" si="234"/>
        <v>-4.1200636238694292E-2</v>
      </c>
      <c r="AI522" s="68">
        <f t="shared" si="235"/>
        <v>3.3068567204211918E-3</v>
      </c>
      <c r="AJ522" s="68">
        <f t="shared" si="236"/>
        <v>-0.34070589420373837</v>
      </c>
      <c r="AK522" s="68">
        <f t="shared" si="237"/>
        <v>2.9223903924106301E-2</v>
      </c>
      <c r="AL522" s="68">
        <f t="shared" si="238"/>
        <v>3.1122801879483322</v>
      </c>
      <c r="AM522" s="68">
        <f t="shared" si="239"/>
        <v>68.225471680560929</v>
      </c>
      <c r="AN522" s="68">
        <f t="shared" si="248"/>
        <v>8.6878887068799191</v>
      </c>
      <c r="AO522" s="68">
        <f t="shared" si="248"/>
        <v>8.5937979101963577</v>
      </c>
      <c r="AP522" s="68">
        <f t="shared" si="248"/>
        <v>8.7247618507396911</v>
      </c>
      <c r="AQ522" s="68">
        <f t="shared" si="248"/>
        <v>8.5371572136771849</v>
      </c>
      <c r="AR522" s="68">
        <f t="shared" si="248"/>
        <v>8.7969036651360586</v>
      </c>
      <c r="AS522" s="68">
        <f t="shared" si="248"/>
        <v>8.4127247251830735</v>
      </c>
      <c r="AT522" s="68">
        <f t="shared" si="248"/>
        <v>8.9438138778627287</v>
      </c>
      <c r="AU522" s="68">
        <f t="shared" si="240"/>
        <v>7.9514223263246278</v>
      </c>
    </row>
    <row r="523" spans="1:47" s="68" customFormat="1" ht="12.95" customHeight="1" x14ac:dyDescent="0.2">
      <c r="A523" s="62" t="s">
        <v>1582</v>
      </c>
      <c r="B523" s="105" t="s">
        <v>198</v>
      </c>
      <c r="C523" s="60">
        <v>59341.410199999998</v>
      </c>
      <c r="D523" s="60">
        <v>1E-4</v>
      </c>
      <c r="E523" s="51">
        <f t="shared" si="223"/>
        <v>81023.976924130111</v>
      </c>
      <c r="F523" s="10">
        <f t="shared" si="220"/>
        <v>81024.5</v>
      </c>
      <c r="G523" s="69">
        <f t="shared" si="224"/>
        <v>-0.16962660000717733</v>
      </c>
      <c r="K523" s="68">
        <f t="shared" si="244"/>
        <v>-0.16962660000717733</v>
      </c>
      <c r="O523" s="68">
        <f t="shared" ca="1" si="246"/>
        <v>-0.16882484962509692</v>
      </c>
      <c r="Q523" s="82">
        <f t="shared" si="225"/>
        <v>44322.910199999998</v>
      </c>
      <c r="R523" s="68">
        <f t="shared" si="226"/>
        <v>2.8773183429994933E-2</v>
      </c>
      <c r="S523" s="74">
        <v>1</v>
      </c>
      <c r="Z523" s="68">
        <f t="shared" si="227"/>
        <v>81024.5</v>
      </c>
      <c r="AA523" s="68">
        <f t="shared" si="228"/>
        <v>-0.1779129624834267</v>
      </c>
      <c r="AB523" s="68">
        <f t="shared" si="229"/>
        <v>-0.12835655150812564</v>
      </c>
      <c r="AC523" s="68">
        <f t="shared" si="230"/>
        <v>-0.16962660000717733</v>
      </c>
      <c r="AD523" s="68">
        <f t="shared" si="231"/>
        <v>8.2863624762493648E-3</v>
      </c>
      <c r="AE523" s="68">
        <f t="shared" si="232"/>
        <v>6.8663803087793508E-5</v>
      </c>
      <c r="AF523" s="68">
        <f t="shared" si="233"/>
        <v>-0.16962660000717733</v>
      </c>
      <c r="AG523" s="74"/>
      <c r="AH523" s="68">
        <f t="shared" si="234"/>
        <v>-4.1270048499051692E-2</v>
      </c>
      <c r="AI523" s="68">
        <f t="shared" si="235"/>
        <v>3.3030251460278715E-3</v>
      </c>
      <c r="AJ523" s="68">
        <f t="shared" si="236"/>
        <v>-0.34058234783255603</v>
      </c>
      <c r="AK523" s="68">
        <f t="shared" si="237"/>
        <v>2.9092932785007207E-2</v>
      </c>
      <c r="AL523" s="68">
        <f t="shared" si="238"/>
        <v>3.1124115933744143</v>
      </c>
      <c r="AM523" s="68">
        <f t="shared" si="239"/>
        <v>68.532742156934404</v>
      </c>
      <c r="AN523" s="68">
        <f t="shared" si="248"/>
        <v>8.690903352222751</v>
      </c>
      <c r="AO523" s="68">
        <f t="shared" si="248"/>
        <v>8.5952848845870164</v>
      </c>
      <c r="AP523" s="68">
        <f t="shared" si="248"/>
        <v>8.7280721461360589</v>
      </c>
      <c r="AQ523" s="68">
        <f t="shared" si="248"/>
        <v>8.5382760481760762</v>
      </c>
      <c r="AR523" s="68">
        <f t="shared" si="248"/>
        <v>8.8004880693702621</v>
      </c>
      <c r="AS523" s="68">
        <f t="shared" si="248"/>
        <v>8.4135388388680763</v>
      </c>
      <c r="AT523" s="68">
        <f t="shared" si="248"/>
        <v>8.9474314175328988</v>
      </c>
      <c r="AU523" s="68">
        <f t="shared" si="240"/>
        <v>7.9554373470345086</v>
      </c>
    </row>
    <row r="524" spans="1:47" s="68" customFormat="1" ht="12.95" customHeight="1" x14ac:dyDescent="0.2">
      <c r="A524" s="62" t="s">
        <v>1582</v>
      </c>
      <c r="B524" s="105" t="s">
        <v>201</v>
      </c>
      <c r="C524" s="60">
        <v>59341.573199999999</v>
      </c>
      <c r="D524" s="60">
        <v>1E-4</v>
      </c>
      <c r="E524" s="51">
        <f t="shared" si="223"/>
        <v>81024.479565619069</v>
      </c>
      <c r="F524" s="10">
        <f t="shared" ref="F524:F533" si="249">ROUND(2*E524,0)/2+0.5</f>
        <v>81025</v>
      </c>
      <c r="G524" s="69">
        <f t="shared" si="224"/>
        <v>-0.16877000000386033</v>
      </c>
      <c r="K524" s="68">
        <f t="shared" si="244"/>
        <v>-0.16877000000386033</v>
      </c>
      <c r="O524" s="68">
        <f t="shared" ca="1" si="246"/>
        <v>-0.16882636921074637</v>
      </c>
      <c r="Q524" s="82">
        <f t="shared" si="225"/>
        <v>44323.073199999999</v>
      </c>
      <c r="R524" s="68">
        <f t="shared" si="226"/>
        <v>2.8483312901303015E-2</v>
      </c>
      <c r="S524" s="74">
        <v>1</v>
      </c>
      <c r="Z524" s="68">
        <f t="shared" si="227"/>
        <v>81025</v>
      </c>
      <c r="AA524" s="68">
        <f t="shared" si="228"/>
        <v>-0.17791476058466832</v>
      </c>
      <c r="AB524" s="68">
        <f t="shared" si="229"/>
        <v>-0.12749959810064609</v>
      </c>
      <c r="AC524" s="68">
        <f t="shared" si="230"/>
        <v>-0.16877000000386033</v>
      </c>
      <c r="AD524" s="68">
        <f t="shared" si="231"/>
        <v>9.1447605808079868E-3</v>
      </c>
      <c r="AE524" s="68">
        <f t="shared" si="232"/>
        <v>8.3626646080299627E-5</v>
      </c>
      <c r="AF524" s="68">
        <f t="shared" si="233"/>
        <v>-0.16877000000386033</v>
      </c>
      <c r="AG524" s="74"/>
      <c r="AH524" s="68">
        <f t="shared" si="234"/>
        <v>-4.1270401903214231E-2</v>
      </c>
      <c r="AI524" s="68">
        <f t="shared" si="235"/>
        <v>3.3030056404553809E-3</v>
      </c>
      <c r="AJ524" s="68">
        <f t="shared" si="236"/>
        <v>-0.34058171745132765</v>
      </c>
      <c r="AK524" s="68">
        <f t="shared" si="237"/>
        <v>2.9092264534447489E-2</v>
      </c>
      <c r="AL524" s="68">
        <f t="shared" si="238"/>
        <v>3.1124122638395306</v>
      </c>
      <c r="AM524" s="68">
        <f t="shared" si="239"/>
        <v>68.534317027423654</v>
      </c>
      <c r="AN524" s="68">
        <f t="shared" si="248"/>
        <v>8.6909187426962848</v>
      </c>
      <c r="AO524" s="68">
        <f t="shared" si="248"/>
        <v>8.5952924506932273</v>
      </c>
      <c r="AP524" s="68">
        <f t="shared" si="248"/>
        <v>8.7280890386627643</v>
      </c>
      <c r="AQ524" s="68">
        <f t="shared" si="248"/>
        <v>8.5382817474006458</v>
      </c>
      <c r="AR524" s="68">
        <f t="shared" si="248"/>
        <v>8.8005063446420095</v>
      </c>
      <c r="AS524" s="68">
        <f t="shared" si="248"/>
        <v>8.4135430134217035</v>
      </c>
      <c r="AT524" s="68">
        <f t="shared" si="248"/>
        <v>8.947449833360098</v>
      </c>
      <c r="AU524" s="68">
        <f t="shared" si="240"/>
        <v>7.9554578318340488</v>
      </c>
    </row>
    <row r="525" spans="1:47" s="68" customFormat="1" ht="12.95" customHeight="1" x14ac:dyDescent="0.2">
      <c r="A525" s="66" t="s">
        <v>1594</v>
      </c>
      <c r="B525" s="65" t="s">
        <v>201</v>
      </c>
      <c r="C525" s="96">
        <v>59591.271699999925</v>
      </c>
      <c r="D525" s="30"/>
      <c r="E525" s="51">
        <f t="shared" si="223"/>
        <v>81794.47236211873</v>
      </c>
      <c r="F525" s="11">
        <f t="shared" si="249"/>
        <v>81795</v>
      </c>
      <c r="G525" s="69">
        <f t="shared" si="224"/>
        <v>-0.17110600008163601</v>
      </c>
      <c r="K525" s="68">
        <f t="shared" si="244"/>
        <v>-0.17110600008163601</v>
      </c>
      <c r="O525" s="68">
        <f t="shared" ca="1" si="246"/>
        <v>-0.1711665311109252</v>
      </c>
      <c r="Q525" s="82">
        <f t="shared" si="225"/>
        <v>44572.771699999925</v>
      </c>
      <c r="R525" s="68">
        <f t="shared" si="226"/>
        <v>2.9277263263936822E-2</v>
      </c>
      <c r="S525" s="74">
        <v>1</v>
      </c>
      <c r="Z525" s="68">
        <f t="shared" si="227"/>
        <v>81795</v>
      </c>
      <c r="AA525" s="68">
        <f t="shared" si="228"/>
        <v>-0.18068091678159118</v>
      </c>
      <c r="AB525" s="68">
        <f t="shared" si="229"/>
        <v>-0.12930050567240856</v>
      </c>
      <c r="AC525" s="68">
        <f t="shared" si="230"/>
        <v>-0.17110600008163601</v>
      </c>
      <c r="AD525" s="68">
        <f t="shared" si="231"/>
        <v>9.574916699955166E-3</v>
      </c>
      <c r="AE525" s="68">
        <f t="shared" si="232"/>
        <v>9.1679029811080322E-5</v>
      </c>
      <c r="AF525" s="68">
        <f t="shared" si="233"/>
        <v>-0.17110600008163601</v>
      </c>
      <c r="AG525" s="74"/>
      <c r="AH525" s="68">
        <f t="shared" si="234"/>
        <v>-4.1805494409227456E-2</v>
      </c>
      <c r="AI525" s="68">
        <f t="shared" si="235"/>
        <v>3.2734907599962781E-3</v>
      </c>
      <c r="AJ525" s="68">
        <f t="shared" si="236"/>
        <v>-0.33961048297437635</v>
      </c>
      <c r="AK525" s="68">
        <f t="shared" si="237"/>
        <v>2.8062861567010749E-2</v>
      </c>
      <c r="AL525" s="68">
        <f t="shared" si="238"/>
        <v>3.113445062814836</v>
      </c>
      <c r="AM525" s="68">
        <f t="shared" si="239"/>
        <v>71.049347222445647</v>
      </c>
      <c r="AN525" s="68">
        <f t="shared" si="248"/>
        <v>8.7147338321993875</v>
      </c>
      <c r="AO525" s="68">
        <f t="shared" si="248"/>
        <v>8.6067043718091671</v>
      </c>
      <c r="AP525" s="68">
        <f t="shared" si="248"/>
        <v>8.7541361643598528</v>
      </c>
      <c r="AQ525" s="68">
        <f t="shared" si="248"/>
        <v>8.5469606906404731</v>
      </c>
      <c r="AR525" s="68">
        <f t="shared" si="248"/>
        <v>8.8284925980229385</v>
      </c>
      <c r="AS525" s="68">
        <f t="shared" si="248"/>
        <v>8.4202339980899428</v>
      </c>
      <c r="AT525" s="68">
        <f t="shared" si="248"/>
        <v>8.9753168471819915</v>
      </c>
      <c r="AU525" s="68">
        <f t="shared" si="240"/>
        <v>7.9870044231259731</v>
      </c>
    </row>
    <row r="526" spans="1:47" s="68" customFormat="1" ht="12.95" customHeight="1" x14ac:dyDescent="0.2">
      <c r="A526" s="63" t="s">
        <v>1591</v>
      </c>
      <c r="B526" s="64" t="s">
        <v>201</v>
      </c>
      <c r="C526" s="94">
        <v>59663.587420000229</v>
      </c>
      <c r="D526" s="94">
        <v>2.5999999999999998E-4</v>
      </c>
      <c r="E526" s="51">
        <f t="shared" si="223"/>
        <v>82017.471633135327</v>
      </c>
      <c r="F526" s="11">
        <f t="shared" si="249"/>
        <v>82018</v>
      </c>
      <c r="G526" s="69">
        <f t="shared" si="224"/>
        <v>-0.17134239977167454</v>
      </c>
      <c r="K526" s="68">
        <f t="shared" si="244"/>
        <v>-0.17134239977167454</v>
      </c>
      <c r="O526" s="68">
        <f t="shared" ca="1" si="246"/>
        <v>-0.17184426631058738</v>
      </c>
      <c r="Q526" s="82">
        <f t="shared" si="225"/>
        <v>44645.087420000229</v>
      </c>
      <c r="R526" s="68">
        <f t="shared" si="226"/>
        <v>2.9358217959516333E-2</v>
      </c>
      <c r="S526" s="74">
        <v>1</v>
      </c>
      <c r="Z526" s="68">
        <f t="shared" si="227"/>
        <v>82018</v>
      </c>
      <c r="AA526" s="68">
        <f t="shared" si="228"/>
        <v>-0.18148083211690186</v>
      </c>
      <c r="AB526" s="68">
        <f t="shared" si="229"/>
        <v>-0.12938545462141771</v>
      </c>
      <c r="AC526" s="68">
        <f t="shared" si="230"/>
        <v>-0.17134239977167454</v>
      </c>
      <c r="AD526" s="68">
        <f t="shared" si="231"/>
        <v>1.0138432345227322E-2</v>
      </c>
      <c r="AE526" s="68">
        <f t="shared" si="232"/>
        <v>1.0278781041875157E-4</v>
      </c>
      <c r="AF526" s="68">
        <f t="shared" si="233"/>
        <v>-0.17134239977167454</v>
      </c>
      <c r="AG526" s="74"/>
      <c r="AH526" s="68">
        <f t="shared" si="234"/>
        <v>-4.195694515025683E-2</v>
      </c>
      <c r="AI526" s="68">
        <f t="shared" si="235"/>
        <v>3.2651395294964747E-3</v>
      </c>
      <c r="AJ526" s="68">
        <f t="shared" si="236"/>
        <v>-0.33932906947965463</v>
      </c>
      <c r="AK526" s="68">
        <f t="shared" si="237"/>
        <v>2.7764659982400654E-2</v>
      </c>
      <c r="AL526" s="68">
        <f t="shared" si="238"/>
        <v>3.11374424250993</v>
      </c>
      <c r="AM526" s="68">
        <f t="shared" si="239"/>
        <v>71.812741377863773</v>
      </c>
      <c r="AN526" s="68">
        <f t="shared" si="248"/>
        <v>8.7216722899142933</v>
      </c>
      <c r="AO526" s="68">
        <f t="shared" si="248"/>
        <v>8.6099229783415847</v>
      </c>
      <c r="AP526" s="68">
        <f t="shared" si="248"/>
        <v>8.7616889519777992</v>
      </c>
      <c r="AQ526" s="68">
        <f t="shared" si="248"/>
        <v>8.5494427766530485</v>
      </c>
      <c r="AR526" s="68">
        <f t="shared" si="248"/>
        <v>8.8365359027117982</v>
      </c>
      <c r="AS526" s="68">
        <f t="shared" si="248"/>
        <v>8.4222738318225439</v>
      </c>
      <c r="AT526" s="68">
        <f t="shared" si="248"/>
        <v>8.9832035809111748</v>
      </c>
      <c r="AU526" s="68">
        <f t="shared" si="240"/>
        <v>7.9961406437209073</v>
      </c>
    </row>
    <row r="527" spans="1:47" s="68" customFormat="1" ht="12.95" customHeight="1" x14ac:dyDescent="0.2">
      <c r="A527" s="63" t="s">
        <v>1590</v>
      </c>
      <c r="B527" s="64" t="s">
        <v>201</v>
      </c>
      <c r="C527" s="94">
        <v>59665.857199999999</v>
      </c>
      <c r="D527" s="95">
        <v>1E-4</v>
      </c>
      <c r="E527" s="51">
        <f t="shared" si="223"/>
        <v>82024.470931286749</v>
      </c>
      <c r="F527" s="10">
        <f t="shared" si="249"/>
        <v>82025</v>
      </c>
      <c r="G527" s="69">
        <f t="shared" si="224"/>
        <v>-0.17157000000588596</v>
      </c>
      <c r="K527" s="68">
        <f t="shared" si="244"/>
        <v>-0.17157000000588596</v>
      </c>
      <c r="O527" s="68">
        <f t="shared" ca="1" si="246"/>
        <v>-0.17186554050967992</v>
      </c>
      <c r="Q527" s="82">
        <f t="shared" si="225"/>
        <v>44647.357199999999</v>
      </c>
      <c r="R527" s="68">
        <f t="shared" si="226"/>
        <v>2.9436264902019709E-2</v>
      </c>
      <c r="S527" s="74">
        <v>1</v>
      </c>
      <c r="Z527" s="68">
        <f t="shared" si="227"/>
        <v>82025</v>
      </c>
      <c r="AA527" s="68">
        <f t="shared" si="228"/>
        <v>-0.18150593213694843</v>
      </c>
      <c r="AB527" s="68">
        <f t="shared" si="229"/>
        <v>-0.12960832713332487</v>
      </c>
      <c r="AC527" s="68">
        <f t="shared" si="230"/>
        <v>-0.17157000000588596</v>
      </c>
      <c r="AD527" s="68">
        <f t="shared" si="231"/>
        <v>9.9359321310624749E-3</v>
      </c>
      <c r="AE527" s="68">
        <f t="shared" si="232"/>
        <v>9.8722747313079699E-5</v>
      </c>
      <c r="AF527" s="68">
        <f t="shared" si="233"/>
        <v>-0.17157000000588596</v>
      </c>
      <c r="AG527" s="74"/>
      <c r="AH527" s="68">
        <f t="shared" si="234"/>
        <v>-4.196167287256107E-2</v>
      </c>
      <c r="AI527" s="68">
        <f t="shared" si="235"/>
        <v>3.2648788213468505E-3</v>
      </c>
      <c r="AJ527" s="68">
        <f t="shared" si="236"/>
        <v>-0.33932023517346527</v>
      </c>
      <c r="AK527" s="68">
        <f t="shared" si="237"/>
        <v>2.7755299134908287E-2</v>
      </c>
      <c r="AL527" s="68">
        <f t="shared" si="238"/>
        <v>3.1137536340207914</v>
      </c>
      <c r="AM527" s="68">
        <f t="shared" si="239"/>
        <v>71.836970582706215</v>
      </c>
      <c r="AN527" s="68">
        <f t="shared" si="248"/>
        <v>8.7218903807684622</v>
      </c>
      <c r="AO527" s="68">
        <f t="shared" si="248"/>
        <v>8.6100234063351895</v>
      </c>
      <c r="AP527" s="68">
        <f t="shared" si="248"/>
        <v>8.7619260807377533</v>
      </c>
      <c r="AQ527" s="68">
        <f t="shared" si="248"/>
        <v>8.5495204985130524</v>
      </c>
      <c r="AR527" s="68">
        <f t="shared" si="248"/>
        <v>8.8367879123928361</v>
      </c>
      <c r="AS527" s="68">
        <f t="shared" si="248"/>
        <v>8.4223386340579811</v>
      </c>
      <c r="AT527" s="68">
        <f t="shared" si="248"/>
        <v>8.9834498122714113</v>
      </c>
      <c r="AU527" s="68">
        <f t="shared" si="240"/>
        <v>7.9964274309144701</v>
      </c>
    </row>
    <row r="528" spans="1:47" s="68" customFormat="1" ht="12.95" customHeight="1" x14ac:dyDescent="0.2">
      <c r="A528" s="63" t="s">
        <v>1590</v>
      </c>
      <c r="B528" s="64" t="s">
        <v>201</v>
      </c>
      <c r="C528" s="94">
        <v>59707.690699999999</v>
      </c>
      <c r="D528" s="95">
        <v>2.9999999999999997E-4</v>
      </c>
      <c r="E528" s="51">
        <f t="shared" si="223"/>
        <v>82153.472481766134</v>
      </c>
      <c r="F528" s="10">
        <f t="shared" si="249"/>
        <v>82154</v>
      </c>
      <c r="G528" s="69">
        <f t="shared" si="224"/>
        <v>-0.17106719999719644</v>
      </c>
      <c r="K528" s="68">
        <f t="shared" si="244"/>
        <v>-0.17106719999719644</v>
      </c>
      <c r="O528" s="68">
        <f t="shared" ca="1" si="246"/>
        <v>-0.17225759360724233</v>
      </c>
      <c r="Q528" s="82">
        <f t="shared" si="225"/>
        <v>44689.190699999999</v>
      </c>
      <c r="R528" s="68">
        <f t="shared" si="226"/>
        <v>2.9263986914880805E-2</v>
      </c>
      <c r="S528" s="74">
        <v>1</v>
      </c>
      <c r="Z528" s="68">
        <f t="shared" si="227"/>
        <v>82154</v>
      </c>
      <c r="AA528" s="68">
        <f t="shared" si="228"/>
        <v>-0.18196838386927244</v>
      </c>
      <c r="AB528" s="68">
        <f t="shared" si="229"/>
        <v>-0.12901869196901988</v>
      </c>
      <c r="AC528" s="68">
        <f t="shared" si="230"/>
        <v>-0.17106719999719644</v>
      </c>
      <c r="AD528" s="68">
        <f t="shared" si="231"/>
        <v>1.0901183872076003E-2</v>
      </c>
      <c r="AE528" s="68">
        <f t="shared" si="232"/>
        <v>1.1883580981280997E-4</v>
      </c>
      <c r="AF528" s="68">
        <f t="shared" si="233"/>
        <v>-0.17106719999719644</v>
      </c>
      <c r="AG528" s="74"/>
      <c r="AH528" s="68">
        <f t="shared" si="234"/>
        <v>-4.2048508028176543E-2</v>
      </c>
      <c r="AI528" s="68">
        <f t="shared" si="235"/>
        <v>3.2600900502137709E-3</v>
      </c>
      <c r="AJ528" s="68">
        <f t="shared" si="236"/>
        <v>-0.33915742513246422</v>
      </c>
      <c r="AK528" s="68">
        <f t="shared" si="237"/>
        <v>2.7582790547449512E-2</v>
      </c>
      <c r="AL528" s="68">
        <f t="shared" si="238"/>
        <v>3.1139267072565575</v>
      </c>
      <c r="AM528" s="68">
        <f t="shared" si="239"/>
        <v>72.286427756821283</v>
      </c>
      <c r="AN528" s="68">
        <f t="shared" si="248"/>
        <v>8.7259126234225839</v>
      </c>
      <c r="AO528" s="68">
        <f t="shared" si="248"/>
        <v>8.6118676599175146</v>
      </c>
      <c r="AP528" s="68">
        <f t="shared" si="248"/>
        <v>8.7662964372828398</v>
      </c>
      <c r="AQ528" s="68">
        <f t="shared" si="248"/>
        <v>8.5509508643910568</v>
      </c>
      <c r="AR528" s="68">
        <f t="shared" si="248"/>
        <v>8.8414268787958328</v>
      </c>
      <c r="AS528" s="68">
        <f t="shared" si="248"/>
        <v>8.4235413651048372</v>
      </c>
      <c r="AT528" s="68">
        <f t="shared" si="248"/>
        <v>8.987972975194328</v>
      </c>
      <c r="AU528" s="68">
        <f t="shared" si="240"/>
        <v>8.0017125091958441</v>
      </c>
    </row>
    <row r="529" spans="1:47" s="68" customFormat="1" ht="12.95" customHeight="1" x14ac:dyDescent="0.2">
      <c r="A529" s="63" t="s">
        <v>1590</v>
      </c>
      <c r="B529" s="64" t="s">
        <v>201</v>
      </c>
      <c r="C529" s="94">
        <v>59727.633600000001</v>
      </c>
      <c r="D529" s="95">
        <v>2.9999999999999997E-4</v>
      </c>
      <c r="E529" s="51">
        <f t="shared" si="223"/>
        <v>82214.970205386096</v>
      </c>
      <c r="F529" s="10">
        <f t="shared" si="249"/>
        <v>82215.5</v>
      </c>
      <c r="G529" s="69">
        <f t="shared" si="224"/>
        <v>-0.17180540000117617</v>
      </c>
      <c r="K529" s="68">
        <f t="shared" si="244"/>
        <v>-0.17180540000117617</v>
      </c>
      <c r="O529" s="68">
        <f t="shared" ca="1" si="246"/>
        <v>-0.17244450264212674</v>
      </c>
      <c r="Q529" s="82">
        <f t="shared" si="225"/>
        <v>44709.133600000001</v>
      </c>
      <c r="R529" s="68">
        <f t="shared" si="226"/>
        <v>2.9517095469564145E-2</v>
      </c>
      <c r="S529" s="74">
        <v>1</v>
      </c>
      <c r="Z529" s="68">
        <f t="shared" si="227"/>
        <v>82215.5</v>
      </c>
      <c r="AA529" s="68">
        <f t="shared" si="228"/>
        <v>-0.18218878328969262</v>
      </c>
      <c r="AB529" s="68">
        <f t="shared" si="229"/>
        <v>-0.12971568860083948</v>
      </c>
      <c r="AC529" s="68">
        <f t="shared" si="230"/>
        <v>-0.17180540000117617</v>
      </c>
      <c r="AD529" s="68">
        <f t="shared" si="231"/>
        <v>1.0383383288516457E-2</v>
      </c>
      <c r="AE529" s="68">
        <f t="shared" si="232"/>
        <v>1.0781464851624283E-4</v>
      </c>
      <c r="AF529" s="68">
        <f t="shared" si="233"/>
        <v>-0.17180540000117617</v>
      </c>
      <c r="AG529" s="74"/>
      <c r="AH529" s="68">
        <f t="shared" si="234"/>
        <v>-4.2089711400336668E-2</v>
      </c>
      <c r="AI529" s="68">
        <f t="shared" si="235"/>
        <v>3.2578175346482663E-3</v>
      </c>
      <c r="AJ529" s="68">
        <f t="shared" si="236"/>
        <v>-0.3390798025845142</v>
      </c>
      <c r="AK529" s="68">
        <f t="shared" si="237"/>
        <v>2.7500547545456843E-2</v>
      </c>
      <c r="AL529" s="68">
        <f t="shared" si="238"/>
        <v>3.1140092191609874</v>
      </c>
      <c r="AM529" s="68">
        <f t="shared" si="239"/>
        <v>72.502689826796086</v>
      </c>
      <c r="AN529" s="68">
        <f t="shared" si="248"/>
        <v>8.7278322859810729</v>
      </c>
      <c r="AO529" s="68">
        <f t="shared" si="248"/>
        <v>8.6127425983789365</v>
      </c>
      <c r="AP529" s="68">
        <f t="shared" si="248"/>
        <v>8.768380222807771</v>
      </c>
      <c r="AQ529" s="68">
        <f t="shared" si="248"/>
        <v>8.5516315431395871</v>
      </c>
      <c r="AR529" s="68">
        <f t="shared" si="248"/>
        <v>8.8436349683824957</v>
      </c>
      <c r="AS529" s="68">
        <f t="shared" si="248"/>
        <v>8.4241204886169818</v>
      </c>
      <c r="AT529" s="68">
        <f t="shared" si="248"/>
        <v>8.9901196681105215</v>
      </c>
      <c r="AU529" s="68">
        <f t="shared" si="240"/>
        <v>8.0042321395392904</v>
      </c>
    </row>
    <row r="530" spans="1:47" s="68" customFormat="1" ht="12.95" customHeight="1" x14ac:dyDescent="0.2">
      <c r="A530" s="63" t="s">
        <v>1590</v>
      </c>
      <c r="B530" s="64" t="s">
        <v>201</v>
      </c>
      <c r="C530" s="94">
        <v>59729.417399999998</v>
      </c>
      <c r="D530" s="95">
        <v>2.0000000000000001E-4</v>
      </c>
      <c r="E530" s="51">
        <f t="shared" si="223"/>
        <v>82220.470891815508</v>
      </c>
      <c r="F530" s="10">
        <f t="shared" si="249"/>
        <v>82221</v>
      </c>
      <c r="G530" s="69">
        <f t="shared" si="224"/>
        <v>-0.17158280000148807</v>
      </c>
      <c r="K530" s="68">
        <f t="shared" si="244"/>
        <v>-0.17158280000148807</v>
      </c>
      <c r="O530" s="68">
        <f t="shared" ca="1" si="246"/>
        <v>-0.1724612180842709</v>
      </c>
      <c r="Q530" s="82">
        <f t="shared" si="225"/>
        <v>44710.917399999998</v>
      </c>
      <c r="R530" s="68">
        <f t="shared" si="226"/>
        <v>2.9440657256350655E-2</v>
      </c>
      <c r="S530" s="74">
        <v>1</v>
      </c>
      <c r="Z530" s="68">
        <f t="shared" si="227"/>
        <v>82221</v>
      </c>
      <c r="AA530" s="68">
        <f t="shared" si="228"/>
        <v>-0.18220849151517268</v>
      </c>
      <c r="AB530" s="68">
        <f t="shared" si="229"/>
        <v>-0.12948940990820654</v>
      </c>
      <c r="AC530" s="68">
        <f t="shared" si="230"/>
        <v>-0.17158280000148807</v>
      </c>
      <c r="AD530" s="68">
        <f t="shared" si="231"/>
        <v>1.0625691513684615E-2</v>
      </c>
      <c r="AE530" s="68">
        <f t="shared" si="232"/>
        <v>1.1290532014398924E-4</v>
      </c>
      <c r="AF530" s="68">
        <f t="shared" si="233"/>
        <v>-0.17158280000148807</v>
      </c>
      <c r="AG530" s="74"/>
      <c r="AH530" s="68">
        <f t="shared" si="234"/>
        <v>-4.2093390093281537E-2</v>
      </c>
      <c r="AI530" s="68">
        <f t="shared" si="235"/>
        <v>3.2576146323457511E-3</v>
      </c>
      <c r="AJ530" s="68">
        <f t="shared" si="236"/>
        <v>-0.33907286062567826</v>
      </c>
      <c r="AK530" s="68">
        <f t="shared" si="237"/>
        <v>2.7493192479067625E-2</v>
      </c>
      <c r="AL530" s="68">
        <f t="shared" si="238"/>
        <v>3.114016598266407</v>
      </c>
      <c r="AM530" s="68">
        <f t="shared" si="239"/>
        <v>72.522093357316166</v>
      </c>
      <c r="AN530" s="68">
        <f t="shared" si="248"/>
        <v>8.7280040281236939</v>
      </c>
      <c r="AO530" s="68">
        <f t="shared" si="248"/>
        <v>8.6128207108248258</v>
      </c>
      <c r="AP530" s="68">
        <f t="shared" si="248"/>
        <v>8.7685665842712019</v>
      </c>
      <c r="AQ530" s="68">
        <f t="shared" si="248"/>
        <v>8.5516923795244093</v>
      </c>
      <c r="AR530" s="68">
        <f t="shared" si="248"/>
        <v>8.8438323284478599</v>
      </c>
      <c r="AS530" s="68">
        <f t="shared" si="248"/>
        <v>8.4241724615669931</v>
      </c>
      <c r="AT530" s="68">
        <f t="shared" si="248"/>
        <v>8.9903113438420572</v>
      </c>
      <c r="AU530" s="68">
        <f t="shared" si="240"/>
        <v>8.0044574723342325</v>
      </c>
    </row>
    <row r="531" spans="1:47" s="68" customFormat="1" ht="12.95" customHeight="1" x14ac:dyDescent="0.2">
      <c r="A531" s="63" t="s">
        <v>1590</v>
      </c>
      <c r="B531" s="64" t="s">
        <v>201</v>
      </c>
      <c r="C531" s="94">
        <v>59736.551599999999</v>
      </c>
      <c r="D531" s="95">
        <v>1E-4</v>
      </c>
      <c r="E531" s="51">
        <f t="shared" si="223"/>
        <v>82242.470553843072</v>
      </c>
      <c r="F531" s="11">
        <f t="shared" si="249"/>
        <v>82243</v>
      </c>
      <c r="G531" s="69">
        <f t="shared" si="224"/>
        <v>-0.17169239999930141</v>
      </c>
      <c r="K531" s="68">
        <f t="shared" si="244"/>
        <v>-0.17169239999930141</v>
      </c>
      <c r="O531" s="68">
        <f t="shared" ca="1" si="246"/>
        <v>-0.17252807985284743</v>
      </c>
      <c r="Q531" s="82">
        <f t="shared" si="225"/>
        <v>44718.051599999999</v>
      </c>
      <c r="R531" s="68">
        <f t="shared" si="226"/>
        <v>2.9478280217520116E-2</v>
      </c>
      <c r="S531" s="74">
        <v>1</v>
      </c>
      <c r="Z531" s="68">
        <f t="shared" si="227"/>
        <v>82243</v>
      </c>
      <c r="AA531" s="68">
        <f t="shared" si="228"/>
        <v>-0.18228732062839773</v>
      </c>
      <c r="AB531" s="68">
        <f t="shared" si="229"/>
        <v>-0.12958430527614603</v>
      </c>
      <c r="AC531" s="68">
        <f t="shared" si="230"/>
        <v>-0.17169239999930141</v>
      </c>
      <c r="AD531" s="68">
        <f t="shared" si="231"/>
        <v>1.059492062909631E-2</v>
      </c>
      <c r="AE531" s="68">
        <f t="shared" si="232"/>
        <v>1.1225234313685055E-4</v>
      </c>
      <c r="AF531" s="68">
        <f t="shared" si="233"/>
        <v>-0.17169239999930141</v>
      </c>
      <c r="AG531" s="74"/>
      <c r="AH531" s="68">
        <f t="shared" si="234"/>
        <v>-4.2108094723155388E-2</v>
      </c>
      <c r="AI531" s="68">
        <f t="shared" si="235"/>
        <v>3.2568035665619943E-3</v>
      </c>
      <c r="AJ531" s="68">
        <f t="shared" si="236"/>
        <v>-0.33904509262927718</v>
      </c>
      <c r="AK531" s="68">
        <f t="shared" si="237"/>
        <v>2.7463772223517414E-2</v>
      </c>
      <c r="AL531" s="68">
        <f t="shared" si="238"/>
        <v>3.1140461146630307</v>
      </c>
      <c r="AM531" s="68">
        <f t="shared" si="239"/>
        <v>72.59981136225791</v>
      </c>
      <c r="AN531" s="68">
        <f t="shared" ref="AN531:AT533" si="250">$AU531+$AB$7*SIN(AO531)</f>
        <v>8.7286911030551586</v>
      </c>
      <c r="AO531" s="68">
        <f t="shared" si="250"/>
        <v>8.613132941316751</v>
      </c>
      <c r="AP531" s="68">
        <f t="shared" si="250"/>
        <v>8.7693120403144036</v>
      </c>
      <c r="AQ531" s="68">
        <f t="shared" si="250"/>
        <v>8.5519356650322944</v>
      </c>
      <c r="AR531" s="68">
        <f t="shared" si="250"/>
        <v>8.8446215851798726</v>
      </c>
      <c r="AS531" s="68">
        <f t="shared" si="250"/>
        <v>8.4243806521283293</v>
      </c>
      <c r="AT531" s="68">
        <f t="shared" si="250"/>
        <v>8.9910775462193264</v>
      </c>
      <c r="AU531" s="68">
        <f t="shared" si="240"/>
        <v>8.0053588035140031</v>
      </c>
    </row>
    <row r="532" spans="1:47" s="68" customFormat="1" ht="12.95" customHeight="1" x14ac:dyDescent="0.2">
      <c r="A532" s="63" t="s">
        <v>1593</v>
      </c>
      <c r="B532" s="65" t="s">
        <v>198</v>
      </c>
      <c r="C532" s="96">
        <v>60054.511870000046</v>
      </c>
      <c r="D532" s="95">
        <v>8.0000000000000004E-4</v>
      </c>
      <c r="E532" s="51">
        <f t="shared" si="223"/>
        <v>83222.961495811876</v>
      </c>
      <c r="F532" s="11">
        <f t="shared" si="249"/>
        <v>83223.5</v>
      </c>
      <c r="G532" s="69">
        <f t="shared" si="224"/>
        <v>-0.17462979995616479</v>
      </c>
      <c r="K532" s="68">
        <f t="shared" si="244"/>
        <v>-0.17462979995616479</v>
      </c>
      <c r="O532" s="68">
        <f t="shared" ca="1" si="246"/>
        <v>-0.17550798731145173</v>
      </c>
      <c r="Q532" s="82">
        <f t="shared" si="225"/>
        <v>45036.011870000046</v>
      </c>
      <c r="R532" s="68">
        <f t="shared" si="226"/>
        <v>3.0495567032730132E-2</v>
      </c>
      <c r="S532" s="74">
        <v>1</v>
      </c>
      <c r="Z532" s="68">
        <f t="shared" si="227"/>
        <v>83223.5</v>
      </c>
      <c r="AA532" s="68">
        <f t="shared" si="228"/>
        <v>-0.18579395283977732</v>
      </c>
      <c r="AB532" s="68">
        <f t="shared" si="229"/>
        <v>-0.13188330679692051</v>
      </c>
      <c r="AC532" s="68">
        <f t="shared" si="230"/>
        <v>-0.17462979995616479</v>
      </c>
      <c r="AD532" s="68">
        <f t="shared" si="231"/>
        <v>1.1164152883612527E-2</v>
      </c>
      <c r="AE532" s="68">
        <f t="shared" si="232"/>
        <v>1.246383096086739E-4</v>
      </c>
      <c r="AF532" s="68">
        <f t="shared" si="233"/>
        <v>-0.17462979995616479</v>
      </c>
      <c r="AG532" s="74"/>
      <c r="AH532" s="68">
        <f t="shared" si="234"/>
        <v>-4.2746493159244288E-2</v>
      </c>
      <c r="AI532" s="68">
        <f t="shared" si="235"/>
        <v>3.2215449933222784E-3</v>
      </c>
      <c r="AJ532" s="68">
        <f t="shared" si="236"/>
        <v>-0.33780748848377579</v>
      </c>
      <c r="AK532" s="68">
        <f t="shared" si="237"/>
        <v>2.6152821178469701E-2</v>
      </c>
      <c r="AL532" s="68">
        <f t="shared" si="238"/>
        <v>3.1153613257169255</v>
      </c>
      <c r="AM532" s="68">
        <f t="shared" si="239"/>
        <v>76.240338573419407</v>
      </c>
      <c r="AN532" s="68">
        <f t="shared" si="250"/>
        <v>8.7594783660257161</v>
      </c>
      <c r="AO532" s="68">
        <f t="shared" si="250"/>
        <v>8.6267082426466324</v>
      </c>
      <c r="AP532" s="68">
        <f t="shared" si="250"/>
        <v>8.8025383070421679</v>
      </c>
      <c r="AQ532" s="68">
        <f t="shared" si="250"/>
        <v>8.5627038453520328</v>
      </c>
      <c r="AR532" s="68">
        <f t="shared" si="250"/>
        <v>8.8794864573646066</v>
      </c>
      <c r="AS532" s="68">
        <f t="shared" si="250"/>
        <v>8.4341608013423564</v>
      </c>
      <c r="AT532" s="68">
        <f t="shared" si="250"/>
        <v>9.0244143590663572</v>
      </c>
      <c r="AU532" s="68">
        <f t="shared" si="240"/>
        <v>8.0455294954123548</v>
      </c>
    </row>
    <row r="533" spans="1:47" s="68" customFormat="1" ht="12.95" customHeight="1" x14ac:dyDescent="0.2">
      <c r="A533" s="67" t="s">
        <v>1595</v>
      </c>
      <c r="B533" s="106" t="s">
        <v>198</v>
      </c>
      <c r="C533" s="95">
        <v>60043.8102</v>
      </c>
      <c r="D533" s="95">
        <v>2.0000000000000001E-4</v>
      </c>
      <c r="E533" s="51">
        <f t="shared" ref="E533" si="251">+(C533-C$7)/C$8</f>
        <v>83189.960861805041</v>
      </c>
      <c r="F533" s="11">
        <f t="shared" si="249"/>
        <v>83190.5</v>
      </c>
      <c r="G533" s="69">
        <f t="shared" ref="G533" si="252">+C533-(C$7+F533*C$8)</f>
        <v>-0.17483540000102948</v>
      </c>
      <c r="K533" s="68">
        <f t="shared" ref="K533" si="253">G533</f>
        <v>-0.17483540000102948</v>
      </c>
      <c r="O533" s="68">
        <f t="shared" ref="O533" ca="1" si="254">+C$11+C$12*F533</f>
        <v>-0.17540769465858697</v>
      </c>
      <c r="Q533" s="82">
        <f t="shared" ref="Q533" si="255">+C533-15018.5</f>
        <v>45025.3102</v>
      </c>
      <c r="R533" s="68">
        <f t="shared" ref="R533" si="256">+(P533-G533)^2</f>
        <v>3.0567417093519979E-2</v>
      </c>
      <c r="S533" s="74">
        <v>1</v>
      </c>
      <c r="Z533" s="68">
        <f t="shared" ref="Z533" si="257">F533</f>
        <v>83190.5</v>
      </c>
      <c r="AA533" s="68">
        <f t="shared" ref="AA533" si="258">AB$3+AB$4*Z533+AB$5*Z533^2+AH533</f>
        <v>-0.18567615855378616</v>
      </c>
      <c r="AB533" s="68">
        <f t="shared" ref="AB533" si="259">IF(S533&lt;&gt;0,G533-AH533, -9999)</f>
        <v>-0.13210983865219039</v>
      </c>
      <c r="AC533" s="68">
        <f t="shared" ref="AC533" si="260">+G533-P533</f>
        <v>-0.17483540000102948</v>
      </c>
      <c r="AD533" s="68">
        <f t="shared" ref="AD533" si="261">IF(S533&lt;&gt;0,G533-AA533, -9999)</f>
        <v>1.084075855275668E-2</v>
      </c>
      <c r="AE533" s="68">
        <f t="shared" ref="AE533" si="262">+(G533-AA533)^2*S533</f>
        <v>1.175220459991671E-4</v>
      </c>
      <c r="AF533" s="68">
        <f t="shared" ref="AF533" si="263">IF(S533&lt;&gt;0,G533-P533, -9999)</f>
        <v>-0.17483540000102948</v>
      </c>
      <c r="AG533" s="74"/>
      <c r="AH533" s="68">
        <f t="shared" ref="AH533" si="264">$AB$6*($AB$11/AI533*AJ533+$AB$12)</f>
        <v>-4.2725561348839085E-2</v>
      </c>
      <c r="AI533" s="68">
        <f t="shared" ref="AI533" si="265">1+$AB$7*COS(AL533)</f>
        <v>3.2227031865097455E-3</v>
      </c>
      <c r="AJ533" s="68">
        <f t="shared" ref="AJ533" si="266">SIN(AL533+RADIANS($AB$9))</f>
        <v>-0.33784913530905425</v>
      </c>
      <c r="AK533" s="68">
        <f t="shared" si="237"/>
        <v>2.6196926886248428E-2</v>
      </c>
      <c r="AL533" s="68">
        <f t="shared" si="238"/>
        <v>3.1153170774357011</v>
      </c>
      <c r="AM533" s="68">
        <f t="shared" si="239"/>
        <v>76.111934493740236</v>
      </c>
      <c r="AN533" s="68">
        <f t="shared" si="250"/>
        <v>8.7584371506719663</v>
      </c>
      <c r="AO533" s="68">
        <f t="shared" si="250"/>
        <v>8.626261667068885</v>
      </c>
      <c r="AP533" s="68">
        <f t="shared" si="250"/>
        <v>8.8014203803560243</v>
      </c>
      <c r="AQ533" s="68">
        <f t="shared" si="250"/>
        <v>8.5623431015867393</v>
      </c>
      <c r="AR533" s="68">
        <f t="shared" si="250"/>
        <v>8.8783233071678254</v>
      </c>
      <c r="AS533" s="68">
        <f t="shared" si="250"/>
        <v>8.433815214433988</v>
      </c>
      <c r="AT533" s="68">
        <f t="shared" si="250"/>
        <v>9.0233181180177002</v>
      </c>
      <c r="AU533" s="68">
        <f t="shared" ref="AU533" si="267">RADIANS($AB$9)+$AB$18*(F533-AB$15)</f>
        <v>8.0441774986427017</v>
      </c>
    </row>
    <row r="534" spans="1:47" s="68" customFormat="1" ht="12.95" customHeight="1" x14ac:dyDescent="0.2">
      <c r="A534" s="63" t="s">
        <v>1597</v>
      </c>
      <c r="B534" s="107" t="s">
        <v>201</v>
      </c>
      <c r="C534" s="95">
        <v>60412.684209999999</v>
      </c>
      <c r="D534" s="95">
        <v>1.4999999999999999E-4</v>
      </c>
      <c r="E534" s="51">
        <f t="shared" ref="E534" si="268">+(C534-C$7)/C$8</f>
        <v>84327.454000594531</v>
      </c>
      <c r="F534" s="11">
        <f t="shared" ref="F534" si="269">ROUND(2*E534,0)/2+0.5</f>
        <v>84328</v>
      </c>
      <c r="G534" s="69">
        <f t="shared" ref="G534" si="270">+C534-(C$7+F534*C$8)</f>
        <v>-0.17706039999757195</v>
      </c>
      <c r="K534" s="68">
        <f t="shared" ref="K534" si="271">G534</f>
        <v>-0.17706039999757195</v>
      </c>
      <c r="O534" s="68">
        <f t="shared" ref="O534" ca="1" si="272">+C$11+C$12*F534</f>
        <v>-0.17886475201112384</v>
      </c>
      <c r="Q534" s="82">
        <f t="shared" ref="Q534" si="273">+C534-15018.5</f>
        <v>45394.184209999999</v>
      </c>
      <c r="R534" s="68">
        <f t="shared" ref="R534" si="274">+(P534-G534)^2</f>
        <v>3.1350385247300175E-2</v>
      </c>
      <c r="S534" s="74">
        <v>1</v>
      </c>
      <c r="Z534" s="68">
        <f t="shared" ref="Z534" si="275">F534</f>
        <v>84328</v>
      </c>
      <c r="AA534" s="68">
        <f t="shared" ref="AA534" si="276">AB$3+AB$4*Z534+AB$5*Z534^2+AH534</f>
        <v>-0.18972613352130333</v>
      </c>
      <c r="AB534" s="68">
        <f t="shared" ref="AB534" si="277">IF(S534&lt;&gt;0,G534-AH534, -9999)</f>
        <v>-0.13363687720948828</v>
      </c>
      <c r="AC534" s="68">
        <f t="shared" ref="AC534" si="278">+G534-P534</f>
        <v>-0.17706039999757195</v>
      </c>
      <c r="AD534" s="68">
        <f t="shared" ref="AD534" si="279">IF(S534&lt;&gt;0,G534-AA534, -9999)</f>
        <v>1.2665733523731376E-2</v>
      </c>
      <c r="AE534" s="68">
        <f t="shared" ref="AE534" si="280">+(G534-AA534)^2*S534</f>
        <v>1.6042080569417282E-4</v>
      </c>
      <c r="AF534" s="68">
        <f t="shared" ref="AF534" si="281">IF(S534&lt;&gt;0,G534-P534, -9999)</f>
        <v>-0.17706039999757195</v>
      </c>
      <c r="AG534" s="74"/>
      <c r="AH534" s="68">
        <f t="shared" ref="AH534" si="282">$AB$6*($AB$11/AI534*AJ534+$AB$12)</f>
        <v>-4.3423522788083667E-2</v>
      </c>
      <c r="AI534" s="68">
        <f t="shared" ref="AI534" si="283">1+$AB$7*COS(AL534)</f>
        <v>3.183942421561059E-3</v>
      </c>
      <c r="AJ534" s="68">
        <f t="shared" ref="AJ534" si="284">SIN(AL534+RADIANS($AB$9))</f>
        <v>-0.33641457528289792</v>
      </c>
      <c r="AK534" s="68">
        <f t="shared" ref="AK534" si="285">$AB$7*SIN(AL534)</f>
        <v>2.4678042363016635E-2</v>
      </c>
      <c r="AL534" s="68">
        <f t="shared" ref="AL534" si="286">2*ATAN(AM534)</f>
        <v>3.1168408427773131</v>
      </c>
      <c r="AM534" s="68">
        <f t="shared" ref="AM534" si="287">SQRT((1+$AB$7)/(1-$AB$7))*TAN(AN534/2)</f>
        <v>80.798043642901447</v>
      </c>
      <c r="AN534" s="68">
        <f t="shared" ref="AN534" si="288">$AU534+$AB$7*SIN(AO534)</f>
        <v>8.7945062441822373</v>
      </c>
      <c r="AO534" s="68">
        <f t="shared" ref="AO534" si="289">$AU534+$AB$7*SIN(AP534)</f>
        <v>8.641286352465082</v>
      </c>
      <c r="AP534" s="68">
        <f t="shared" ref="AP534" si="290">$AU534+$AB$7*SIN(AQ534)</f>
        <v>8.8399029795796036</v>
      </c>
      <c r="AQ534" s="68">
        <f t="shared" ref="AQ534" si="291">$AU534+$AB$7*SIN(AR534)</f>
        <v>8.5747707765607775</v>
      </c>
      <c r="AR534" s="68">
        <f t="shared" ref="AR534" si="292">$AU534+$AB$7*SIN(AS534)</f>
        <v>8.9179715740274226</v>
      </c>
      <c r="AS534" s="68">
        <f t="shared" ref="AS534" si="293">$AU534+$AB$7*SIN(AT534)</f>
        <v>8.4464244541140499</v>
      </c>
      <c r="AT534" s="68">
        <f t="shared" ref="AT534" si="294">$AU534+$AB$7*SIN(AU534)</f>
        <v>9.0600761659454196</v>
      </c>
      <c r="AU534" s="68">
        <f t="shared" ref="AU534" si="295">RADIANS($AB$9)+$AB$18*(F534-AB$15)</f>
        <v>8.0907804175966795</v>
      </c>
    </row>
    <row r="535" spans="1:47" s="68" customFormat="1" ht="12.95" customHeight="1" x14ac:dyDescent="0.2">
      <c r="A535" s="63" t="s">
        <v>1603</v>
      </c>
      <c r="B535" s="155" t="s">
        <v>198</v>
      </c>
      <c r="C535" s="96">
        <v>60380.7425</v>
      </c>
      <c r="D535" s="156">
        <v>2.0000000000000001E-4</v>
      </c>
      <c r="E535" s="51">
        <f t="shared" ref="E535:E539" si="296">+(C535-C$7)/C$8</f>
        <v>84228.955665170462</v>
      </c>
      <c r="F535" s="11">
        <f t="shared" ref="F535:F539" si="297">ROUND(2*E535,0)/2+0.5</f>
        <v>84229.5</v>
      </c>
      <c r="G535" s="69">
        <f t="shared" ref="G535:G539" si="298">+C535-(C$7+F535*C$8)</f>
        <v>-0.17652060000546044</v>
      </c>
      <c r="K535" s="68">
        <f t="shared" ref="K535:K539" si="299">G535</f>
        <v>-0.17652060000546044</v>
      </c>
      <c r="O535" s="68">
        <f t="shared" ref="O535:O539" ca="1" si="300">+C$11+C$12*F535</f>
        <v>-0.17856539363817886</v>
      </c>
      <c r="Q535" s="82">
        <f t="shared" ref="Q535:Q539" si="301">+C535-15018.5</f>
        <v>45362.2425</v>
      </c>
      <c r="R535" s="68">
        <f t="shared" ref="R535:R539" si="302">+(P535-G535)^2</f>
        <v>3.1159522226287758E-2</v>
      </c>
      <c r="S535" s="74">
        <v>1</v>
      </c>
      <c r="Z535" s="68">
        <f t="shared" ref="Z535:Z539" si="303">F535</f>
        <v>84229.5</v>
      </c>
      <c r="AA535" s="68">
        <f t="shared" ref="AA535:AA539" si="304">AB$3+AB$4*Z535+AB$5*Z535^2+AH535</f>
        <v>-0.18937632591771369</v>
      </c>
      <c r="AB535" s="68">
        <f t="shared" ref="AB535:AB539" si="305">IF(S535&lt;&gt;0,G535-AH535, -9999)</f>
        <v>-0.13315554784468775</v>
      </c>
      <c r="AC535" s="68">
        <f t="shared" ref="AC535:AC539" si="306">+G535-P535</f>
        <v>-0.17652060000546044</v>
      </c>
      <c r="AD535" s="68">
        <f t="shared" ref="AD535:AD539" si="307">IF(S535&lt;&gt;0,G535-AA535, -9999)</f>
        <v>1.2855725912253257E-2</v>
      </c>
      <c r="AE535" s="68">
        <f t="shared" ref="AE535:AE539" si="308">+(G535-AA535)^2*S535</f>
        <v>1.6526968873097986E-4</v>
      </c>
      <c r="AF535" s="68">
        <f t="shared" ref="AF535:AF539" si="309">IF(S535&lt;&gt;0,G535-P535, -9999)</f>
        <v>-0.17652060000546044</v>
      </c>
      <c r="AG535" s="74"/>
      <c r="AH535" s="68">
        <f t="shared" ref="AH535:AH539" si="310">$AB$6*($AB$11/AI535*AJ535+$AB$12)</f>
        <v>-4.3365052160772702E-2</v>
      </c>
      <c r="AI535" s="68">
        <f t="shared" ref="AI535:AI539" si="311">1+$AB$7*COS(AL535)</f>
        <v>3.1872035201045978E-3</v>
      </c>
      <c r="AJ535" s="68">
        <f t="shared" ref="AJ535:AJ539" si="312">SIN(AL535+RADIANS($AB$9))</f>
        <v>-0.33653868550452321</v>
      </c>
      <c r="AK535" s="68">
        <f t="shared" ref="AK535:AK539" si="313">$AB$7*SIN(AL535)</f>
        <v>2.4809417466418852E-2</v>
      </c>
      <c r="AL535" s="68">
        <f t="shared" ref="AL535:AL539" si="314">2*ATAN(AM535)</f>
        <v>3.1167090478316846</v>
      </c>
      <c r="AM535" s="68">
        <f t="shared" ref="AM535:AM539" si="315">SQRT((1+$AB$7)/(1-$AB$7))*TAN(AN535/2)</f>
        <v>80.370056470240073</v>
      </c>
      <c r="AN535" s="68">
        <f t="shared" ref="AN535:AN539" si="316">$AU535+$AB$7*SIN(AO535)</f>
        <v>8.7913693647595412</v>
      </c>
      <c r="AO535" s="68">
        <f t="shared" ref="AO535:AO539" si="317">$AU535+$AB$7*SIN(AP535)</f>
        <v>8.6400134501534946</v>
      </c>
      <c r="AP535" s="68">
        <f t="shared" ref="AP535:AP539" si="318">$AU535+$AB$7*SIN(AQ535)</f>
        <v>8.8365764011933603</v>
      </c>
      <c r="AQ535" s="68">
        <f t="shared" ref="AQ535:AQ539" si="319">$AU535+$AB$7*SIN(AR535)</f>
        <v>8.5736928458546711</v>
      </c>
      <c r="AR535" s="68">
        <f t="shared" ref="AR535:AR539" si="320">$AU535+$AB$7*SIN(AS535)</f>
        <v>8.9145758058619791</v>
      </c>
      <c r="AS535" s="68">
        <f t="shared" ref="AS535:AS539" si="321">$AU535+$AB$7*SIN(AT535)</f>
        <v>8.4452744805315181</v>
      </c>
      <c r="AT535" s="68">
        <f t="shared" ref="AT535:AT539" si="322">$AU535+$AB$7*SIN(AU535)</f>
        <v>9.0569767372753347</v>
      </c>
      <c r="AU535" s="68">
        <f t="shared" ref="AU535:AU539" si="323">RADIANS($AB$9)+$AB$18*(F535-AB$15)</f>
        <v>8.0867449120872585</v>
      </c>
    </row>
    <row r="536" spans="1:47" s="68" customFormat="1" ht="12.95" customHeight="1" x14ac:dyDescent="0.2">
      <c r="A536" s="63" t="s">
        <v>1603</v>
      </c>
      <c r="B536" s="155" t="s">
        <v>201</v>
      </c>
      <c r="C536" s="96">
        <v>60380.904799999997</v>
      </c>
      <c r="D536" s="156">
        <v>1E-4</v>
      </c>
      <c r="E536" s="51">
        <f t="shared" si="296"/>
        <v>84229.456148076322</v>
      </c>
      <c r="F536" s="11">
        <f t="shared" si="297"/>
        <v>84230</v>
      </c>
      <c r="G536" s="69">
        <f t="shared" si="298"/>
        <v>-0.17636400000628782</v>
      </c>
      <c r="K536" s="68">
        <f t="shared" si="299"/>
        <v>-0.17636400000628782</v>
      </c>
      <c r="O536" s="68">
        <f t="shared" ca="1" si="300"/>
        <v>-0.17856691322382834</v>
      </c>
      <c r="Q536" s="82">
        <f t="shared" si="301"/>
        <v>45362.404799999997</v>
      </c>
      <c r="R536" s="68">
        <f t="shared" si="302"/>
        <v>3.1104260498217892E-2</v>
      </c>
      <c r="S536" s="74">
        <v>1</v>
      </c>
      <c r="Z536" s="68">
        <f t="shared" si="303"/>
        <v>84230</v>
      </c>
      <c r="AA536" s="68">
        <f t="shared" si="304"/>
        <v>-0.18937810204302313</v>
      </c>
      <c r="AB536" s="68">
        <f t="shared" si="305"/>
        <v>-0.13299865007354805</v>
      </c>
      <c r="AC536" s="68">
        <f t="shared" si="306"/>
        <v>-0.17636400000628782</v>
      </c>
      <c r="AD536" s="68">
        <f t="shared" si="307"/>
        <v>1.3014102036735309E-2</v>
      </c>
      <c r="AE536" s="68">
        <f t="shared" si="308"/>
        <v>1.6936685182255811E-4</v>
      </c>
      <c r="AF536" s="68">
        <f t="shared" si="309"/>
        <v>-0.17636400000628782</v>
      </c>
      <c r="AG536" s="74"/>
      <c r="AH536" s="68">
        <f t="shared" si="310"/>
        <v>-4.3365349932739779E-2</v>
      </c>
      <c r="AI536" s="68">
        <f t="shared" si="311"/>
        <v>3.1871869203239367E-3</v>
      </c>
      <c r="AJ536" s="68">
        <f t="shared" si="312"/>
        <v>-0.33653805543243676</v>
      </c>
      <c r="AK536" s="68">
        <f t="shared" si="313"/>
        <v>2.4808750498066939E-2</v>
      </c>
      <c r="AL536" s="68">
        <f t="shared" si="314"/>
        <v>3.1167097169325917</v>
      </c>
      <c r="AM536" s="68">
        <f t="shared" si="315"/>
        <v>80.372217840031254</v>
      </c>
      <c r="AN536" s="68">
        <f t="shared" si="316"/>
        <v>8.7913852820575151</v>
      </c>
      <c r="AO536" s="68">
        <f t="shared" si="317"/>
        <v>8.6400199241014946</v>
      </c>
      <c r="AP536" s="68">
        <f t="shared" si="318"/>
        <v>8.8365932908977385</v>
      </c>
      <c r="AQ536" s="68">
        <f t="shared" si="319"/>
        <v>8.5736983155754114</v>
      </c>
      <c r="AR536" s="68">
        <f t="shared" si="320"/>
        <v>8.9145930618344895</v>
      </c>
      <c r="AS536" s="68">
        <f t="shared" si="321"/>
        <v>8.4452802895227492</v>
      </c>
      <c r="AT536" s="68">
        <f t="shared" si="322"/>
        <v>9.0569925103022282</v>
      </c>
      <c r="AU536" s="68">
        <f t="shared" si="323"/>
        <v>8.0867653968868005</v>
      </c>
    </row>
    <row r="537" spans="1:47" s="68" customFormat="1" ht="12.95" customHeight="1" x14ac:dyDescent="0.2">
      <c r="A537" s="63" t="s">
        <v>1603</v>
      </c>
      <c r="B537" s="155" t="s">
        <v>201</v>
      </c>
      <c r="C537" s="96">
        <v>60426.629200000003</v>
      </c>
      <c r="D537" s="156">
        <v>1E-4</v>
      </c>
      <c r="E537" s="51">
        <f t="shared" si="296"/>
        <v>84370.456028429166</v>
      </c>
      <c r="F537" s="11">
        <f t="shared" si="297"/>
        <v>84371</v>
      </c>
      <c r="G537" s="69">
        <f t="shared" si="298"/>
        <v>-0.17640279999613995</v>
      </c>
      <c r="K537" s="68">
        <f t="shared" si="299"/>
        <v>-0.17640279999613995</v>
      </c>
      <c r="O537" s="68">
        <f t="shared" ca="1" si="300"/>
        <v>-0.17899543637697796</v>
      </c>
      <c r="Q537" s="82">
        <f t="shared" si="301"/>
        <v>45408.129200000003</v>
      </c>
      <c r="R537" s="68">
        <f t="shared" si="302"/>
        <v>3.1117947846478151E-2</v>
      </c>
      <c r="S537" s="74">
        <v>1</v>
      </c>
      <c r="Z537" s="68">
        <f t="shared" si="303"/>
        <v>84371</v>
      </c>
      <c r="AA537" s="68">
        <f t="shared" si="304"/>
        <v>-0.1898787848538738</v>
      </c>
      <c r="AB537" s="68">
        <f t="shared" si="305"/>
        <v>-0.13295387240927084</v>
      </c>
      <c r="AC537" s="68">
        <f t="shared" si="306"/>
        <v>-0.17640279999613995</v>
      </c>
      <c r="AD537" s="68">
        <f t="shared" si="307"/>
        <v>1.3475984857733853E-2</v>
      </c>
      <c r="AE537" s="68">
        <f t="shared" si="308"/>
        <v>1.8160216788587209E-4</v>
      </c>
      <c r="AF537" s="68">
        <f t="shared" si="309"/>
        <v>-0.17640279999613995</v>
      </c>
      <c r="AG537" s="74"/>
      <c r="AH537" s="68">
        <f t="shared" si="310"/>
        <v>-4.34489275868691E-2</v>
      </c>
      <c r="AI537" s="68">
        <f t="shared" si="311"/>
        <v>3.182524510011997E-3</v>
      </c>
      <c r="AJ537" s="68">
        <f t="shared" si="312"/>
        <v>-0.33636040429467695</v>
      </c>
      <c r="AK537" s="68">
        <f t="shared" si="313"/>
        <v>2.4620702241399978E-2</v>
      </c>
      <c r="AL537" s="68">
        <f t="shared" si="314"/>
        <v>3.1168983660087894</v>
      </c>
      <c r="AM537" s="68">
        <f t="shared" si="315"/>
        <v>80.986274974201322</v>
      </c>
      <c r="AN537" s="68">
        <f t="shared" si="316"/>
        <v>8.7958763724334137</v>
      </c>
      <c r="AO537" s="68">
        <f t="shared" si="317"/>
        <v>8.6418404981811481</v>
      </c>
      <c r="AP537" s="68">
        <f t="shared" si="318"/>
        <v>8.8413547414655316</v>
      </c>
      <c r="AQ537" s="68">
        <f t="shared" si="319"/>
        <v>8.57524161414125</v>
      </c>
      <c r="AR537" s="68">
        <f t="shared" si="320"/>
        <v>8.9194516744296166</v>
      </c>
      <c r="AS537" s="68">
        <f t="shared" si="321"/>
        <v>8.4469300141454955</v>
      </c>
      <c r="AT537" s="68">
        <f t="shared" si="322"/>
        <v>9.0614242654728123</v>
      </c>
      <c r="AU537" s="68">
        <f t="shared" si="323"/>
        <v>8.0925421103571384</v>
      </c>
    </row>
    <row r="538" spans="1:47" s="68" customFormat="1" ht="12.95" customHeight="1" x14ac:dyDescent="0.2">
      <c r="A538" s="63" t="s">
        <v>1603</v>
      </c>
      <c r="B538" s="155" t="s">
        <v>201</v>
      </c>
      <c r="C538" s="96">
        <v>60441.546399999999</v>
      </c>
      <c r="D538" s="156">
        <v>1E-4</v>
      </c>
      <c r="E538" s="51">
        <f t="shared" si="296"/>
        <v>84416.456050631721</v>
      </c>
      <c r="F538" s="11">
        <f t="shared" si="297"/>
        <v>84417</v>
      </c>
      <c r="G538" s="69">
        <f t="shared" si="298"/>
        <v>-0.17639559999952326</v>
      </c>
      <c r="K538" s="68">
        <f t="shared" si="299"/>
        <v>-0.17639559999952326</v>
      </c>
      <c r="O538" s="68">
        <f t="shared" ca="1" si="300"/>
        <v>-0.17913523825672895</v>
      </c>
      <c r="Q538" s="82">
        <f t="shared" si="301"/>
        <v>45423.046399999999</v>
      </c>
      <c r="R538" s="68">
        <f t="shared" si="302"/>
        <v>3.111540769919181E-2</v>
      </c>
      <c r="S538" s="74">
        <v>1</v>
      </c>
      <c r="Z538" s="68">
        <f t="shared" si="303"/>
        <v>84417</v>
      </c>
      <c r="AA538" s="68">
        <f t="shared" si="304"/>
        <v>-0.19004204786446655</v>
      </c>
      <c r="AB538" s="68">
        <f t="shared" si="305"/>
        <v>-0.13291957659280135</v>
      </c>
      <c r="AC538" s="68">
        <f t="shared" si="306"/>
        <v>-0.17639559999952326</v>
      </c>
      <c r="AD538" s="68">
        <f t="shared" si="307"/>
        <v>1.364644786494329E-2</v>
      </c>
      <c r="AE538" s="68">
        <f t="shared" si="308"/>
        <v>1.8622553933061526E-4</v>
      </c>
      <c r="AF538" s="68">
        <f t="shared" si="309"/>
        <v>-0.17639559999952326</v>
      </c>
      <c r="AG538" s="74"/>
      <c r="AH538" s="68">
        <f t="shared" si="310"/>
        <v>-4.3476023406721909E-2</v>
      </c>
      <c r="AI538" s="68">
        <f t="shared" si="311"/>
        <v>3.1810115249442106E-3</v>
      </c>
      <c r="AJ538" s="68">
        <f t="shared" si="312"/>
        <v>-0.33630246033170214</v>
      </c>
      <c r="AK538" s="68">
        <f t="shared" si="313"/>
        <v>2.4559369630736474E-2</v>
      </c>
      <c r="AL538" s="68">
        <f t="shared" si="314"/>
        <v>3.1169598943884642</v>
      </c>
      <c r="AM538" s="68">
        <f t="shared" si="315"/>
        <v>81.188585242414916</v>
      </c>
      <c r="AN538" s="68">
        <f t="shared" si="316"/>
        <v>8.7973425730928483</v>
      </c>
      <c r="AO538" s="68">
        <f t="shared" si="317"/>
        <v>8.6424322855046771</v>
      </c>
      <c r="AP538" s="68">
        <f t="shared" si="318"/>
        <v>8.8429074746778333</v>
      </c>
      <c r="AQ538" s="68">
        <f t="shared" si="319"/>
        <v>8.5757454991060573</v>
      </c>
      <c r="AR538" s="68">
        <f t="shared" si="320"/>
        <v>8.9210334701197382</v>
      </c>
      <c r="AS538" s="68">
        <f t="shared" si="321"/>
        <v>8.4474732371889765</v>
      </c>
      <c r="AT538" s="68">
        <f t="shared" si="322"/>
        <v>9.062863089501711</v>
      </c>
      <c r="AU538" s="68">
        <f t="shared" si="323"/>
        <v>8.0944267119148385</v>
      </c>
    </row>
    <row r="539" spans="1:47" s="68" customFormat="1" ht="12.95" customHeight="1" x14ac:dyDescent="0.2">
      <c r="A539" s="63" t="s">
        <v>1603</v>
      </c>
      <c r="B539" s="155" t="s">
        <v>201</v>
      </c>
      <c r="C539" s="96">
        <v>60464.570699999997</v>
      </c>
      <c r="D539" s="156">
        <v>2.9999999999999997E-4</v>
      </c>
      <c r="E539" s="51">
        <f t="shared" si="296"/>
        <v>84487.455856975968</v>
      </c>
      <c r="F539" s="11">
        <f t="shared" si="297"/>
        <v>84488</v>
      </c>
      <c r="G539" s="69">
        <f t="shared" si="298"/>
        <v>-0.17645840000477619</v>
      </c>
      <c r="K539" s="68">
        <f t="shared" si="299"/>
        <v>-0.17645840000477619</v>
      </c>
      <c r="O539" s="68">
        <f t="shared" ca="1" si="300"/>
        <v>-0.17935101941895321</v>
      </c>
      <c r="Q539" s="82">
        <f t="shared" si="301"/>
        <v>45446.070699999997</v>
      </c>
      <c r="R539" s="68">
        <f t="shared" si="302"/>
        <v>3.1137566932245599E-2</v>
      </c>
      <c r="S539" s="74">
        <v>1</v>
      </c>
      <c r="Z539" s="68">
        <f t="shared" si="303"/>
        <v>84488</v>
      </c>
      <c r="AA539" s="68">
        <f t="shared" si="304"/>
        <v>-0.19029396220248734</v>
      </c>
      <c r="AB539" s="68">
        <f t="shared" si="305"/>
        <v>-0.13294072059203832</v>
      </c>
      <c r="AC539" s="68">
        <f t="shared" si="306"/>
        <v>-0.17645840000477619</v>
      </c>
      <c r="AD539" s="68">
        <f t="shared" si="307"/>
        <v>1.3835562197711149E-2</v>
      </c>
      <c r="AE539" s="68">
        <f t="shared" si="308"/>
        <v>1.9142278132673374E-4</v>
      </c>
      <c r="AF539" s="68">
        <f t="shared" si="309"/>
        <v>-0.17645840000477619</v>
      </c>
      <c r="AG539" s="74"/>
      <c r="AH539" s="68">
        <f t="shared" si="310"/>
        <v>-4.3517679412737882E-2</v>
      </c>
      <c r="AI539" s="68">
        <f t="shared" si="311"/>
        <v>3.1786840870244859E-3</v>
      </c>
      <c r="AJ539" s="68">
        <f t="shared" si="312"/>
        <v>-0.33621303853192036</v>
      </c>
      <c r="AK539" s="68">
        <f t="shared" si="313"/>
        <v>2.4464720775357152E-2</v>
      </c>
      <c r="AL539" s="68">
        <f t="shared" si="314"/>
        <v>3.1170548451728157</v>
      </c>
      <c r="AM539" s="68">
        <f t="shared" si="315"/>
        <v>81.50278192471319</v>
      </c>
      <c r="AN539" s="68">
        <f t="shared" si="316"/>
        <v>8.7996065851596548</v>
      </c>
      <c r="AO539" s="68">
        <f t="shared" si="317"/>
        <v>8.643343653066994</v>
      </c>
      <c r="AP539" s="68">
        <f t="shared" si="318"/>
        <v>8.8453034265971056</v>
      </c>
      <c r="AQ539" s="68">
        <f t="shared" si="319"/>
        <v>8.5765236668740972</v>
      </c>
      <c r="AR539" s="68">
        <f t="shared" si="320"/>
        <v>8.9234717410594602</v>
      </c>
      <c r="AS539" s="68">
        <f t="shared" si="321"/>
        <v>8.44831655731398</v>
      </c>
      <c r="AT539" s="68">
        <f t="shared" si="322"/>
        <v>9.0650771320487813</v>
      </c>
      <c r="AU539" s="68">
        <f t="shared" si="323"/>
        <v>8.0973355534495468</v>
      </c>
    </row>
    <row r="540" spans="1:47" s="68" customFormat="1" ht="12.95" customHeight="1" x14ac:dyDescent="0.2">
      <c r="A540" s="11"/>
      <c r="B540" s="99"/>
      <c r="C540" s="30"/>
      <c r="D540" s="30"/>
      <c r="G540" s="69"/>
      <c r="AG540" s="74"/>
    </row>
    <row r="541" spans="1:47" s="68" customFormat="1" ht="12.95" customHeight="1" x14ac:dyDescent="0.2">
      <c r="A541" s="11"/>
      <c r="B541" s="99"/>
      <c r="C541" s="30"/>
      <c r="D541" s="30"/>
      <c r="G541" s="69"/>
      <c r="AG541" s="74"/>
    </row>
    <row r="542" spans="1:47" s="68" customFormat="1" ht="12.95" customHeight="1" x14ac:dyDescent="0.2">
      <c r="A542" s="11"/>
      <c r="B542" s="99"/>
      <c r="C542" s="30"/>
      <c r="D542" s="11"/>
      <c r="G542" s="69"/>
      <c r="AG542" s="74"/>
    </row>
    <row r="543" spans="1:47" s="68" customFormat="1" ht="12.95" customHeight="1" x14ac:dyDescent="0.2">
      <c r="A543" s="11"/>
      <c r="B543" s="99"/>
      <c r="C543" s="30"/>
      <c r="D543" s="11"/>
      <c r="G543" s="69"/>
      <c r="AG543" s="74"/>
    </row>
    <row r="544" spans="1:47" s="68" customFormat="1" ht="12.95" customHeight="1" x14ac:dyDescent="0.2">
      <c r="A544" s="11"/>
      <c r="B544" s="99"/>
      <c r="C544" s="30"/>
      <c r="D544" s="11"/>
      <c r="G544" s="69"/>
      <c r="AG544" s="74"/>
    </row>
    <row r="545" spans="1:33" s="68" customFormat="1" ht="12.95" customHeight="1" x14ac:dyDescent="0.2">
      <c r="A545" s="11"/>
      <c r="B545" s="11"/>
      <c r="C545" s="30"/>
      <c r="D545" s="11"/>
      <c r="G545" s="69"/>
      <c r="AG545" s="74"/>
    </row>
    <row r="546" spans="1:33" s="68" customFormat="1" ht="12.95" customHeight="1" x14ac:dyDescent="0.2">
      <c r="A546" s="11"/>
      <c r="B546" s="11"/>
      <c r="C546" s="30"/>
      <c r="D546" s="11"/>
      <c r="G546" s="69"/>
      <c r="AG546" s="74"/>
    </row>
    <row r="547" spans="1:33" s="68" customFormat="1" ht="12.95" customHeight="1" x14ac:dyDescent="0.2">
      <c r="A547" s="11"/>
      <c r="B547" s="11"/>
      <c r="C547" s="30"/>
      <c r="D547" s="11"/>
      <c r="G547" s="69"/>
      <c r="AG547" s="74"/>
    </row>
    <row r="548" spans="1:33" s="68" customFormat="1" ht="12.95" customHeight="1" x14ac:dyDescent="0.2">
      <c r="A548" s="11"/>
      <c r="B548" s="11"/>
      <c r="C548" s="30"/>
      <c r="D548" s="11"/>
      <c r="G548" s="69"/>
      <c r="AG548" s="74"/>
    </row>
    <row r="549" spans="1:33" s="68" customFormat="1" ht="12.95" customHeight="1" x14ac:dyDescent="0.2">
      <c r="A549" s="11"/>
      <c r="B549" s="11"/>
      <c r="C549" s="30"/>
      <c r="D549" s="11"/>
      <c r="G549" s="69"/>
      <c r="AG549" s="74"/>
    </row>
    <row r="550" spans="1:33" s="68" customFormat="1" ht="12.95" customHeight="1" x14ac:dyDescent="0.2">
      <c r="A550" s="11"/>
      <c r="B550" s="11"/>
      <c r="C550" s="30"/>
      <c r="D550" s="11"/>
      <c r="G550" s="69"/>
      <c r="AG550" s="74"/>
    </row>
    <row r="551" spans="1:33" s="68" customFormat="1" ht="12.95" customHeight="1" x14ac:dyDescent="0.2">
      <c r="A551" s="11"/>
      <c r="B551" s="11"/>
      <c r="C551" s="30"/>
      <c r="D551" s="11"/>
      <c r="G551" s="69"/>
      <c r="AG551" s="74"/>
    </row>
    <row r="552" spans="1:33" s="68" customFormat="1" ht="12.95" customHeight="1" x14ac:dyDescent="0.2">
      <c r="A552" s="11"/>
      <c r="B552" s="11"/>
      <c r="C552" s="30"/>
      <c r="D552" s="11"/>
      <c r="G552" s="69"/>
      <c r="AG552" s="74"/>
    </row>
    <row r="553" spans="1:33" s="68" customFormat="1" ht="12.95" customHeight="1" x14ac:dyDescent="0.2">
      <c r="A553" s="11"/>
      <c r="B553" s="11"/>
      <c r="C553" s="30"/>
      <c r="D553" s="11"/>
      <c r="G553" s="69"/>
      <c r="AG553" s="74"/>
    </row>
    <row r="554" spans="1:33" s="68" customFormat="1" ht="12.95" customHeight="1" x14ac:dyDescent="0.2">
      <c r="A554" s="11"/>
      <c r="B554" s="11"/>
      <c r="C554" s="30"/>
      <c r="D554" s="11"/>
      <c r="G554" s="69"/>
      <c r="AG554" s="74"/>
    </row>
    <row r="555" spans="1:33" s="68" customFormat="1" ht="12.95" customHeight="1" x14ac:dyDescent="0.2">
      <c r="A555" s="11"/>
      <c r="B555" s="11"/>
      <c r="C555" s="30"/>
      <c r="D555" s="11"/>
      <c r="G555" s="69"/>
      <c r="AG555" s="74"/>
    </row>
    <row r="556" spans="1:33" s="68" customFormat="1" ht="12.95" customHeight="1" x14ac:dyDescent="0.2">
      <c r="A556" s="11"/>
      <c r="B556" s="11"/>
      <c r="C556" s="30"/>
      <c r="D556" s="11"/>
      <c r="G556" s="69"/>
      <c r="AG556" s="74"/>
    </row>
    <row r="557" spans="1:33" s="68" customFormat="1" ht="12.95" customHeight="1" x14ac:dyDescent="0.2">
      <c r="A557" s="11"/>
      <c r="B557" s="11"/>
      <c r="C557" s="30"/>
      <c r="D557" s="11"/>
      <c r="G557" s="69"/>
      <c r="AG557" s="74"/>
    </row>
    <row r="558" spans="1:33" s="68" customFormat="1" ht="12.95" customHeight="1" x14ac:dyDescent="0.2">
      <c r="A558" s="11"/>
      <c r="B558" s="11"/>
      <c r="C558" s="30"/>
      <c r="D558" s="11"/>
      <c r="G558" s="69"/>
      <c r="AG558" s="74"/>
    </row>
    <row r="559" spans="1:33" s="68" customFormat="1" ht="12.95" customHeight="1" x14ac:dyDescent="0.2">
      <c r="A559" s="11"/>
      <c r="B559" s="11"/>
      <c r="C559" s="30"/>
      <c r="D559" s="11"/>
      <c r="G559" s="69"/>
      <c r="AG559" s="74"/>
    </row>
    <row r="560" spans="1:33" s="68" customFormat="1" ht="12.95" customHeight="1" x14ac:dyDescent="0.2">
      <c r="A560" s="11"/>
      <c r="B560" s="11"/>
      <c r="C560" s="30"/>
      <c r="D560" s="11"/>
      <c r="G560" s="69"/>
      <c r="AG560" s="74"/>
    </row>
    <row r="561" spans="1:48" s="68" customFormat="1" ht="12.95" customHeight="1" x14ac:dyDescent="0.2">
      <c r="A561" s="11"/>
      <c r="B561" s="11"/>
      <c r="C561" s="30"/>
      <c r="D561" s="11"/>
      <c r="G561" s="69"/>
      <c r="AG561" s="74"/>
    </row>
    <row r="562" spans="1:48" s="68" customFormat="1" ht="12.95" customHeight="1" x14ac:dyDescent="0.2">
      <c r="A562" s="11"/>
      <c r="B562" s="11"/>
      <c r="C562" s="30"/>
      <c r="D562" s="11"/>
      <c r="G562" s="69"/>
      <c r="AG562" s="74"/>
    </row>
    <row r="563" spans="1:48" s="68" customFormat="1" ht="12.95" customHeight="1" x14ac:dyDescent="0.2">
      <c r="A563" s="11"/>
      <c r="B563" s="11"/>
      <c r="C563" s="30"/>
      <c r="D563" s="11"/>
      <c r="G563" s="69"/>
      <c r="AG563" s="74"/>
    </row>
    <row r="564" spans="1:48" s="68" customFormat="1" ht="12.95" customHeight="1" x14ac:dyDescent="0.2">
      <c r="A564" s="11"/>
      <c r="B564" s="11"/>
      <c r="C564" s="30"/>
      <c r="D564" s="11"/>
      <c r="G564" s="69"/>
      <c r="AG564" s="74"/>
    </row>
    <row r="565" spans="1:48" s="68" customFormat="1" ht="12.95" customHeight="1" x14ac:dyDescent="0.2">
      <c r="A565" s="11"/>
      <c r="B565" s="11"/>
      <c r="C565" s="30"/>
      <c r="D565" s="11"/>
      <c r="G565" s="69"/>
      <c r="AG565" s="74"/>
    </row>
    <row r="566" spans="1:48" s="68" customFormat="1" ht="12.95" customHeight="1" x14ac:dyDescent="0.2">
      <c r="A566" s="11"/>
      <c r="B566" s="11"/>
      <c r="C566" s="30"/>
      <c r="D566" s="11"/>
      <c r="G566" s="69"/>
      <c r="AG566" s="74"/>
    </row>
    <row r="567" spans="1:48" s="68" customFormat="1" ht="12.95" customHeight="1" x14ac:dyDescent="0.2">
      <c r="A567" s="11"/>
      <c r="B567" s="11"/>
      <c r="C567" s="30"/>
      <c r="D567" s="11"/>
      <c r="G567" s="69"/>
      <c r="AG567" s="74"/>
    </row>
    <row r="568" spans="1:48" s="68" customFormat="1" ht="12.95" customHeight="1" x14ac:dyDescent="0.2">
      <c r="A568" s="11"/>
      <c r="B568" s="11"/>
      <c r="C568" s="30"/>
      <c r="D568" s="11"/>
      <c r="G568" s="69"/>
      <c r="AG568" s="74"/>
    </row>
    <row r="569" spans="1:48" s="68" customFormat="1" ht="12.95" customHeight="1" x14ac:dyDescent="0.2">
      <c r="A569" s="11"/>
      <c r="B569" s="11"/>
      <c r="C569" s="30"/>
      <c r="D569" s="11"/>
      <c r="G569" s="69"/>
      <c r="AG569" s="74"/>
    </row>
    <row r="570" spans="1:48" s="68" customFormat="1" ht="12.95" customHeight="1" x14ac:dyDescent="0.2">
      <c r="A570" s="11"/>
      <c r="B570" s="11"/>
      <c r="C570" s="30"/>
      <c r="D570" s="11"/>
      <c r="G570" s="69"/>
      <c r="AG570" s="74"/>
    </row>
    <row r="571" spans="1:48" s="68" customFormat="1" ht="12.95" customHeight="1" x14ac:dyDescent="0.2">
      <c r="A571" s="11"/>
      <c r="B571" s="11"/>
      <c r="C571" s="30"/>
      <c r="D571" s="11"/>
      <c r="G571" s="69"/>
      <c r="AG571" s="74"/>
    </row>
    <row r="572" spans="1:48" s="68" customFormat="1" ht="12.95" customHeight="1" x14ac:dyDescent="0.2">
      <c r="A572" s="11"/>
      <c r="B572" s="11"/>
      <c r="C572" s="30"/>
      <c r="D572" s="11"/>
      <c r="G572" s="69"/>
      <c r="AG572" s="74"/>
    </row>
    <row r="573" spans="1:48" s="68" customFormat="1" ht="12.95" customHeight="1" x14ac:dyDescent="0.2">
      <c r="A573" s="11"/>
      <c r="B573" s="11"/>
      <c r="C573" s="30"/>
      <c r="D573" s="11"/>
      <c r="G573" s="69"/>
      <c r="AG573" s="74"/>
    </row>
    <row r="574" spans="1:48" s="68" customFormat="1" ht="12.95" customHeight="1" x14ac:dyDescent="0.2">
      <c r="A574" s="11"/>
      <c r="B574" s="11"/>
      <c r="C574" s="30"/>
      <c r="D574" s="11"/>
      <c r="G574" s="69"/>
      <c r="AG574" s="74"/>
    </row>
    <row r="575" spans="1:48" s="68" customFormat="1" ht="12.95" customHeight="1" x14ac:dyDescent="0.2">
      <c r="A575" s="11"/>
      <c r="B575" s="11"/>
      <c r="C575" s="30"/>
      <c r="D575" s="11"/>
      <c r="G575" s="69"/>
      <c r="AG575" s="74"/>
    </row>
    <row r="576" spans="1:48" x14ac:dyDescent="0.2">
      <c r="A576" s="11"/>
      <c r="B576" s="11"/>
      <c r="C576" s="30"/>
      <c r="D576" s="11"/>
      <c r="AA576" s="40"/>
      <c r="AB576" s="40"/>
      <c r="AC576" s="40"/>
      <c r="AD576" s="40"/>
      <c r="AE576" s="40"/>
      <c r="AG576" s="45"/>
      <c r="AN576" s="40"/>
      <c r="AO576" s="40"/>
      <c r="AP576" s="40"/>
      <c r="AQ576" s="40"/>
      <c r="AR576" s="40"/>
      <c r="AS576" s="40"/>
      <c r="AT576" s="40"/>
      <c r="AU576" s="40"/>
      <c r="AV576" s="40"/>
    </row>
    <row r="577" spans="1:50" x14ac:dyDescent="0.2">
      <c r="A577" s="11"/>
      <c r="B577" s="11"/>
      <c r="C577" s="30"/>
      <c r="D577" s="11"/>
      <c r="AA577" s="40"/>
      <c r="AB577" s="40"/>
      <c r="AC577" s="40"/>
      <c r="AD577" s="40"/>
      <c r="AE577" s="40"/>
      <c r="AG577" s="45"/>
      <c r="AN577" s="40"/>
      <c r="AO577" s="40"/>
      <c r="AP577" s="40"/>
      <c r="AQ577" s="40"/>
      <c r="AR577" s="40"/>
      <c r="AS577" s="40"/>
      <c r="AT577" s="40"/>
      <c r="AU577" s="40"/>
    </row>
    <row r="578" spans="1:50" x14ac:dyDescent="0.2">
      <c r="A578" s="11"/>
      <c r="B578" s="11"/>
      <c r="C578" s="30"/>
      <c r="D578" s="11"/>
      <c r="AA578" s="40"/>
      <c r="AB578" s="40"/>
      <c r="AC578" s="40"/>
      <c r="AD578" s="40"/>
      <c r="AE578" s="40"/>
      <c r="AG578" s="45"/>
      <c r="AN578" s="40"/>
      <c r="AO578" s="40"/>
      <c r="AP578" s="40"/>
      <c r="AQ578" s="40"/>
      <c r="AR578" s="40"/>
      <c r="AS578" s="40"/>
      <c r="AT578" s="40"/>
      <c r="AU578" s="40"/>
    </row>
    <row r="579" spans="1:50" x14ac:dyDescent="0.2">
      <c r="A579" s="11"/>
      <c r="B579" s="11"/>
      <c r="C579" s="30"/>
      <c r="D579" s="11"/>
      <c r="AA579" s="40"/>
      <c r="AB579" s="40"/>
      <c r="AC579" s="40"/>
      <c r="AD579" s="40"/>
      <c r="AE579" s="40"/>
      <c r="AG579" s="45"/>
      <c r="AN579" s="40"/>
      <c r="AO579" s="40"/>
      <c r="AP579" s="40"/>
      <c r="AQ579" s="40"/>
      <c r="AR579" s="40"/>
      <c r="AS579" s="40"/>
      <c r="AT579" s="40"/>
      <c r="AU579" s="40"/>
    </row>
    <row r="580" spans="1:50" x14ac:dyDescent="0.2">
      <c r="A580" s="11"/>
      <c r="B580" s="11"/>
      <c r="C580" s="30"/>
      <c r="D580" s="11"/>
      <c r="AA580" s="40"/>
      <c r="AB580" s="40"/>
      <c r="AC580" s="40"/>
      <c r="AD580" s="40"/>
      <c r="AE580" s="40"/>
      <c r="AG580" s="45"/>
      <c r="AN580" s="40"/>
      <c r="AO580" s="40"/>
      <c r="AP580" s="40"/>
      <c r="AQ580" s="40"/>
      <c r="AR580" s="40"/>
      <c r="AS580" s="40"/>
      <c r="AT580" s="40"/>
      <c r="AU580" s="40"/>
    </row>
    <row r="581" spans="1:50" x14ac:dyDescent="0.2">
      <c r="A581" s="11"/>
      <c r="B581" s="11"/>
      <c r="C581" s="30"/>
      <c r="D581" s="11"/>
      <c r="AA581" s="40"/>
      <c r="AB581" s="40"/>
      <c r="AC581" s="40"/>
      <c r="AD581" s="40"/>
      <c r="AE581" s="40"/>
      <c r="AG581" s="45"/>
      <c r="AN581" s="40"/>
      <c r="AO581" s="40"/>
      <c r="AP581" s="40"/>
      <c r="AQ581" s="40"/>
      <c r="AR581" s="40"/>
      <c r="AS581" s="40"/>
      <c r="AT581" s="40"/>
      <c r="AU581" s="40"/>
    </row>
    <row r="582" spans="1:50" x14ac:dyDescent="0.2">
      <c r="A582" s="11"/>
      <c r="B582" s="11"/>
      <c r="C582" s="30"/>
      <c r="D582" s="11"/>
      <c r="AA582" s="40"/>
      <c r="AB582" s="40"/>
      <c r="AC582" s="40"/>
      <c r="AD582" s="40"/>
      <c r="AE582" s="40"/>
      <c r="AG582" s="45"/>
      <c r="AN582" s="40"/>
      <c r="AO582" s="40"/>
      <c r="AP582" s="40"/>
      <c r="AQ582" s="40"/>
      <c r="AR582" s="40"/>
      <c r="AS582" s="40"/>
      <c r="AT582" s="40"/>
      <c r="AU582" s="40"/>
    </row>
    <row r="583" spans="1:50" x14ac:dyDescent="0.2">
      <c r="A583" s="11"/>
      <c r="B583" s="11"/>
      <c r="C583" s="30"/>
      <c r="D583" s="11"/>
      <c r="AA583" s="40"/>
      <c r="AB583" s="40"/>
      <c r="AC583" s="40"/>
      <c r="AD583" s="40"/>
      <c r="AE583" s="40"/>
      <c r="AG583" s="45"/>
      <c r="AN583" s="40"/>
      <c r="AO583" s="40"/>
      <c r="AP583" s="40"/>
      <c r="AQ583" s="40"/>
      <c r="AR583" s="40"/>
      <c r="AS583" s="40"/>
      <c r="AT583" s="40"/>
      <c r="AU583" s="40"/>
    </row>
    <row r="584" spans="1:50" x14ac:dyDescent="0.2">
      <c r="A584" s="11"/>
      <c r="B584" s="11"/>
      <c r="C584" s="30"/>
      <c r="D584" s="11"/>
      <c r="AA584" s="40"/>
      <c r="AB584" s="40"/>
      <c r="AC584" s="40"/>
      <c r="AD584" s="40"/>
      <c r="AE584" s="40"/>
      <c r="AG584" s="45"/>
      <c r="AN584" s="40"/>
      <c r="AO584" s="40"/>
      <c r="AP584" s="40"/>
      <c r="AQ584" s="40"/>
      <c r="AR584" s="40"/>
      <c r="AS584" s="40"/>
      <c r="AT584" s="40"/>
      <c r="AU584" s="40"/>
    </row>
    <row r="585" spans="1:50" x14ac:dyDescent="0.2">
      <c r="A585" s="11"/>
      <c r="B585" s="11"/>
      <c r="C585" s="30"/>
      <c r="D585" s="11"/>
      <c r="AA585" s="40"/>
      <c r="AB585" s="40"/>
      <c r="AC585" s="40"/>
      <c r="AD585" s="40"/>
      <c r="AE585" s="40"/>
      <c r="AG585" s="45"/>
      <c r="AN585" s="40"/>
      <c r="AO585" s="40"/>
      <c r="AP585" s="40"/>
      <c r="AQ585" s="40"/>
      <c r="AR585" s="40"/>
      <c r="AS585" s="40"/>
      <c r="AT585" s="40"/>
      <c r="AU585" s="40"/>
    </row>
    <row r="586" spans="1:50" x14ac:dyDescent="0.2">
      <c r="A586" s="11"/>
      <c r="B586" s="11"/>
      <c r="C586" s="30"/>
      <c r="D586" s="11"/>
      <c r="AA586" s="40"/>
      <c r="AB586" s="40"/>
      <c r="AC586" s="40"/>
      <c r="AD586" s="40"/>
      <c r="AE586" s="40"/>
      <c r="AG586" s="45"/>
      <c r="AN586" s="40"/>
      <c r="AO586" s="40"/>
      <c r="AP586" s="40"/>
      <c r="AQ586" s="40"/>
      <c r="AR586" s="40"/>
      <c r="AS586" s="40"/>
      <c r="AT586" s="40"/>
      <c r="AU586" s="40"/>
    </row>
    <row r="587" spans="1:50" x14ac:dyDescent="0.2">
      <c r="A587" s="11"/>
      <c r="B587" s="11"/>
      <c r="C587" s="30"/>
      <c r="D587" s="11"/>
      <c r="AA587" s="40"/>
      <c r="AB587" s="40"/>
      <c r="AC587" s="40"/>
      <c r="AD587" s="40"/>
      <c r="AE587" s="40"/>
      <c r="AG587" s="45"/>
      <c r="AN587" s="40"/>
      <c r="AO587" s="40"/>
      <c r="AP587" s="40"/>
      <c r="AQ587" s="40"/>
      <c r="AR587" s="40"/>
      <c r="AS587" s="40"/>
      <c r="AT587" s="40"/>
      <c r="AU587" s="40"/>
    </row>
    <row r="588" spans="1:50" x14ac:dyDescent="0.2">
      <c r="A588" s="11"/>
      <c r="B588" s="11"/>
      <c r="C588" s="30"/>
      <c r="D588" s="11"/>
      <c r="AA588" s="40"/>
      <c r="AB588" s="40"/>
      <c r="AC588" s="40"/>
      <c r="AD588" s="40"/>
      <c r="AE588" s="40"/>
      <c r="AG588" s="45"/>
      <c r="AN588" s="40"/>
      <c r="AO588" s="40"/>
      <c r="AP588" s="40"/>
      <c r="AQ588" s="40"/>
      <c r="AR588" s="40"/>
      <c r="AS588" s="40"/>
      <c r="AT588" s="40"/>
      <c r="AU588" s="40"/>
      <c r="AV588" s="40"/>
    </row>
    <row r="589" spans="1:50" x14ac:dyDescent="0.2">
      <c r="A589" s="11"/>
      <c r="B589" s="11"/>
      <c r="C589" s="30"/>
      <c r="D589" s="11"/>
      <c r="AA589" s="40"/>
      <c r="AB589" s="40"/>
      <c r="AC589" s="40"/>
      <c r="AD589" s="40"/>
      <c r="AE589" s="40"/>
      <c r="AG589" s="45"/>
      <c r="AN589" s="40"/>
      <c r="AO589" s="40"/>
      <c r="AP589" s="40"/>
      <c r="AQ589" s="40"/>
      <c r="AR589" s="40"/>
      <c r="AS589" s="40"/>
      <c r="AT589" s="40"/>
      <c r="AU589" s="40"/>
      <c r="AV589" s="40"/>
    </row>
    <row r="590" spans="1:50" x14ac:dyDescent="0.2">
      <c r="A590" s="11"/>
      <c r="B590" s="11"/>
      <c r="C590" s="30"/>
      <c r="D590" s="11"/>
      <c r="AA590" s="40"/>
      <c r="AB590" s="40"/>
      <c r="AC590" s="40"/>
      <c r="AD590" s="40"/>
      <c r="AE590" s="40"/>
      <c r="AG590" s="45"/>
      <c r="AN590" s="40"/>
      <c r="AO590" s="40"/>
      <c r="AP590" s="40"/>
      <c r="AQ590" s="40"/>
      <c r="AR590" s="40"/>
      <c r="AS590" s="40"/>
      <c r="AT590" s="40"/>
      <c r="AU590" s="40"/>
      <c r="AV590" s="40"/>
      <c r="AX590" s="40"/>
    </row>
    <row r="591" spans="1:50" x14ac:dyDescent="0.2">
      <c r="A591" s="11"/>
      <c r="B591" s="11"/>
      <c r="C591" s="30"/>
      <c r="D591" s="11"/>
      <c r="AA591" s="40"/>
      <c r="AB591" s="40"/>
      <c r="AC591" s="40"/>
      <c r="AD591" s="40"/>
      <c r="AE591" s="40"/>
      <c r="AG591" s="45"/>
      <c r="AN591" s="40"/>
      <c r="AO591" s="40"/>
      <c r="AP591" s="40"/>
      <c r="AQ591" s="40"/>
      <c r="AR591" s="40"/>
      <c r="AS591" s="40"/>
      <c r="AT591" s="40"/>
      <c r="AU591" s="40"/>
      <c r="AV591" s="40"/>
    </row>
    <row r="592" spans="1:50" x14ac:dyDescent="0.2">
      <c r="A592" s="11"/>
      <c r="B592" s="11"/>
      <c r="C592" s="30"/>
      <c r="D592" s="11"/>
      <c r="AA592" s="40"/>
      <c r="AB592" s="40"/>
      <c r="AC592" s="40"/>
      <c r="AD592" s="40"/>
      <c r="AE592" s="40"/>
      <c r="AG592" s="45"/>
      <c r="AN592" s="40"/>
      <c r="AO592" s="40"/>
      <c r="AP592" s="40"/>
      <c r="AQ592" s="40"/>
      <c r="AR592" s="40"/>
      <c r="AS592" s="40"/>
      <c r="AT592" s="40"/>
      <c r="AU592" s="40"/>
    </row>
    <row r="593" spans="1:64" x14ac:dyDescent="0.2">
      <c r="A593" s="11"/>
      <c r="B593" s="11"/>
      <c r="C593" s="30"/>
      <c r="D593" s="11"/>
      <c r="AA593" s="40"/>
      <c r="AB593" s="40"/>
      <c r="AC593" s="40"/>
      <c r="AD593" s="40"/>
      <c r="AE593" s="40"/>
      <c r="AG593" s="45"/>
      <c r="AN593" s="40"/>
      <c r="AO593" s="40"/>
      <c r="AP593" s="40"/>
      <c r="AQ593" s="40"/>
      <c r="AR593" s="40"/>
      <c r="AS593" s="40"/>
      <c r="AT593" s="40"/>
      <c r="AU593" s="40"/>
    </row>
    <row r="594" spans="1:64" x14ac:dyDescent="0.2">
      <c r="A594" s="11"/>
      <c r="B594" s="11"/>
      <c r="C594" s="30"/>
      <c r="D594" s="11"/>
      <c r="AA594" s="40"/>
      <c r="AB594" s="40"/>
      <c r="AC594" s="40"/>
      <c r="AD594" s="40"/>
      <c r="AE594" s="40"/>
      <c r="AG594" s="45"/>
      <c r="AN594" s="40"/>
      <c r="AO594" s="40"/>
      <c r="AP594" s="40"/>
      <c r="AQ594" s="40"/>
      <c r="AR594" s="40"/>
      <c r="AS594" s="40"/>
      <c r="AT594" s="40"/>
      <c r="AU594" s="40"/>
    </row>
    <row r="595" spans="1:64" x14ac:dyDescent="0.2">
      <c r="A595" s="11"/>
      <c r="B595" s="11"/>
      <c r="C595" s="30"/>
      <c r="D595" s="11"/>
      <c r="AA595" s="40"/>
      <c r="AB595" s="40"/>
      <c r="AC595" s="40"/>
      <c r="AD595" s="40"/>
      <c r="AE595" s="40"/>
      <c r="AG595" s="45"/>
      <c r="AN595" s="40"/>
      <c r="AO595" s="40"/>
      <c r="AP595" s="40"/>
      <c r="AQ595" s="40"/>
      <c r="AR595" s="40"/>
      <c r="AS595" s="40"/>
      <c r="AT595" s="40"/>
      <c r="AU595" s="40"/>
    </row>
    <row r="596" spans="1:64" x14ac:dyDescent="0.2">
      <c r="A596" s="11"/>
      <c r="B596" s="11"/>
      <c r="C596" s="30"/>
      <c r="D596" s="11"/>
      <c r="AA596" s="40"/>
      <c r="AB596" s="40"/>
      <c r="AC596" s="40"/>
      <c r="AD596" s="40"/>
      <c r="AE596" s="40"/>
      <c r="AG596" s="45"/>
      <c r="AN596" s="40"/>
      <c r="AO596" s="40"/>
      <c r="AP596" s="40"/>
      <c r="AQ596" s="40"/>
      <c r="AR596" s="40"/>
      <c r="AS596" s="40"/>
      <c r="AT596" s="40"/>
      <c r="AU596" s="40"/>
    </row>
    <row r="597" spans="1:64" x14ac:dyDescent="0.2">
      <c r="A597" s="11"/>
      <c r="B597" s="11"/>
      <c r="C597" s="30"/>
      <c r="D597" s="11"/>
      <c r="AA597" s="40"/>
      <c r="AB597" s="40"/>
      <c r="AC597" s="40"/>
      <c r="AD597" s="40"/>
      <c r="AE597" s="40"/>
      <c r="AG597" s="45"/>
      <c r="AN597" s="40"/>
      <c r="AO597" s="40"/>
      <c r="AP597" s="40"/>
      <c r="AQ597" s="40"/>
      <c r="AR597" s="40"/>
      <c r="AS597" s="40"/>
      <c r="AT597" s="40"/>
      <c r="AU597" s="40"/>
    </row>
    <row r="598" spans="1:64" x14ac:dyDescent="0.2">
      <c r="A598" s="11"/>
      <c r="B598" s="11"/>
      <c r="C598" s="30"/>
      <c r="D598" s="11"/>
      <c r="AA598" s="40"/>
      <c r="AB598" s="40"/>
      <c r="AC598" s="40"/>
      <c r="AD598" s="40"/>
      <c r="AE598" s="40"/>
      <c r="AG598" s="45"/>
      <c r="AN598" s="40"/>
      <c r="AO598" s="40"/>
      <c r="AP598" s="40"/>
      <c r="AQ598" s="40"/>
      <c r="AR598" s="40"/>
      <c r="AS598" s="40"/>
      <c r="AT598" s="40"/>
      <c r="AU598" s="40"/>
    </row>
    <row r="599" spans="1:64" x14ac:dyDescent="0.2">
      <c r="A599" s="11"/>
      <c r="B599" s="11"/>
      <c r="C599" s="30"/>
      <c r="D599" s="11"/>
      <c r="AA599" s="40"/>
      <c r="AB599" s="40"/>
      <c r="AC599" s="40"/>
      <c r="AD599" s="40"/>
      <c r="AE599" s="40"/>
      <c r="AG599" s="45"/>
      <c r="AN599" s="40"/>
      <c r="AO599" s="40"/>
      <c r="AP599" s="40"/>
      <c r="AQ599" s="40"/>
      <c r="AR599" s="40"/>
      <c r="AS599" s="40"/>
      <c r="AT599" s="40"/>
      <c r="AU599" s="40"/>
    </row>
    <row r="600" spans="1:64" x14ac:dyDescent="0.2">
      <c r="A600" s="11"/>
      <c r="B600" s="11"/>
      <c r="C600" s="30"/>
      <c r="D600" s="11"/>
      <c r="AA600" s="40"/>
      <c r="AB600" s="40"/>
      <c r="AC600" s="40"/>
      <c r="AD600" s="40"/>
      <c r="AE600" s="40"/>
      <c r="AG600" s="45"/>
      <c r="AN600" s="40"/>
      <c r="AO600" s="40"/>
      <c r="AP600" s="40"/>
      <c r="AQ600" s="40"/>
      <c r="AR600" s="40"/>
      <c r="AS600" s="40"/>
      <c r="AT600" s="40"/>
      <c r="AU600" s="40"/>
    </row>
    <row r="601" spans="1:64" x14ac:dyDescent="0.2">
      <c r="A601" s="11"/>
      <c r="B601" s="11"/>
      <c r="C601" s="30"/>
      <c r="D601" s="11"/>
      <c r="AA601" s="40"/>
      <c r="AB601" s="40"/>
      <c r="AC601" s="40"/>
      <c r="AD601" s="40"/>
      <c r="AE601" s="40"/>
      <c r="AG601" s="45"/>
      <c r="AN601" s="40"/>
      <c r="AO601" s="40"/>
      <c r="AP601" s="40"/>
      <c r="AQ601" s="40"/>
      <c r="AR601" s="40"/>
      <c r="AS601" s="40"/>
      <c r="AT601" s="40"/>
      <c r="AU601" s="40"/>
    </row>
    <row r="602" spans="1:64" x14ac:dyDescent="0.2">
      <c r="A602" s="11"/>
      <c r="B602" s="11"/>
      <c r="C602" s="30"/>
      <c r="D602" s="11"/>
      <c r="AA602" s="40"/>
      <c r="AB602" s="40"/>
      <c r="AC602" s="40"/>
      <c r="AD602" s="40"/>
      <c r="AE602" s="40"/>
      <c r="AG602" s="45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</row>
    <row r="603" spans="1:64" x14ac:dyDescent="0.2">
      <c r="A603" s="11"/>
      <c r="B603" s="11"/>
      <c r="C603" s="30"/>
      <c r="D603" s="11"/>
      <c r="AA603" s="40"/>
      <c r="AB603" s="40"/>
      <c r="AC603" s="40"/>
      <c r="AD603" s="40"/>
      <c r="AE603" s="40"/>
      <c r="AG603" s="45"/>
      <c r="AN603" s="40"/>
      <c r="AO603" s="40"/>
      <c r="AP603" s="40"/>
      <c r="AQ603" s="40"/>
      <c r="AR603" s="40"/>
      <c r="AS603" s="40"/>
      <c r="AT603" s="40"/>
      <c r="AU603" s="40"/>
    </row>
    <row r="604" spans="1:64" x14ac:dyDescent="0.2">
      <c r="A604" s="11"/>
      <c r="B604" s="11"/>
      <c r="C604" s="30"/>
      <c r="D604" s="11"/>
      <c r="AA604" s="40"/>
      <c r="AB604" s="40"/>
      <c r="AC604" s="40"/>
      <c r="AD604" s="40"/>
      <c r="AE604" s="40"/>
      <c r="AG604" s="45"/>
      <c r="AN604" s="40"/>
      <c r="AO604" s="40"/>
      <c r="AP604" s="40"/>
      <c r="AQ604" s="40"/>
      <c r="AR604" s="40"/>
      <c r="AS604" s="40"/>
      <c r="AT604" s="40"/>
      <c r="AU604" s="40"/>
    </row>
    <row r="605" spans="1:64" x14ac:dyDescent="0.2">
      <c r="A605" s="11"/>
      <c r="B605" s="11"/>
      <c r="C605" s="30"/>
      <c r="D605" s="11"/>
      <c r="AA605" s="40"/>
      <c r="AB605" s="40"/>
      <c r="AC605" s="40"/>
      <c r="AD605" s="40"/>
      <c r="AE605" s="40"/>
      <c r="AG605" s="45"/>
      <c r="AN605" s="40"/>
      <c r="AO605" s="40"/>
      <c r="AP605" s="40"/>
      <c r="AQ605" s="40"/>
      <c r="AR605" s="40"/>
      <c r="AS605" s="40"/>
      <c r="AT605" s="40"/>
      <c r="AU605" s="40"/>
    </row>
    <row r="606" spans="1:64" x14ac:dyDescent="0.2">
      <c r="A606" s="11"/>
      <c r="B606" s="11"/>
      <c r="C606" s="30"/>
      <c r="D606" s="11"/>
      <c r="AA606" s="40"/>
      <c r="AB606" s="40"/>
      <c r="AC606" s="40"/>
      <c r="AD606" s="40"/>
      <c r="AE606" s="40"/>
      <c r="AG606" s="45"/>
      <c r="AN606" s="40"/>
      <c r="AO606" s="40"/>
      <c r="AP606" s="40"/>
      <c r="AQ606" s="40"/>
      <c r="AR606" s="40"/>
      <c r="AS606" s="40"/>
      <c r="AT606" s="40"/>
      <c r="AU606" s="40"/>
    </row>
    <row r="607" spans="1:64" x14ac:dyDescent="0.2">
      <c r="A607" s="11"/>
      <c r="B607" s="11"/>
      <c r="C607" s="30"/>
      <c r="D607" s="11"/>
      <c r="AA607" s="40"/>
      <c r="AB607" s="40"/>
      <c r="AC607" s="40"/>
      <c r="AD607" s="40"/>
      <c r="AE607" s="40"/>
      <c r="AG607" s="45"/>
      <c r="AN607" s="40"/>
      <c r="AO607" s="40"/>
      <c r="AP607" s="40"/>
      <c r="AQ607" s="40"/>
      <c r="AR607" s="40"/>
      <c r="AS607" s="40"/>
      <c r="AT607" s="40"/>
      <c r="AU607" s="40"/>
    </row>
    <row r="608" spans="1:64" x14ac:dyDescent="0.2">
      <c r="A608" s="11"/>
      <c r="B608" s="11"/>
      <c r="C608" s="30"/>
      <c r="D608" s="11"/>
      <c r="AA608" s="40"/>
      <c r="AB608" s="40"/>
      <c r="AC608" s="40"/>
      <c r="AD608" s="40"/>
      <c r="AE608" s="40"/>
      <c r="AG608" s="45"/>
      <c r="AN608" s="40"/>
      <c r="AO608" s="40"/>
      <c r="AP608" s="40"/>
      <c r="AQ608" s="40"/>
      <c r="AR608" s="40"/>
      <c r="AS608" s="40"/>
      <c r="AT608" s="40"/>
      <c r="AU608" s="40"/>
    </row>
    <row r="609" spans="1:64" x14ac:dyDescent="0.2">
      <c r="A609" s="11"/>
      <c r="B609" s="11"/>
      <c r="C609" s="30"/>
      <c r="D609" s="11"/>
      <c r="AA609" s="40"/>
      <c r="AB609" s="40"/>
      <c r="AC609" s="40"/>
      <c r="AD609" s="40"/>
      <c r="AE609" s="40"/>
      <c r="AG609" s="45"/>
      <c r="AN609" s="40"/>
      <c r="AO609" s="40"/>
      <c r="AP609" s="40"/>
      <c r="AQ609" s="40"/>
      <c r="AR609" s="40"/>
      <c r="AS609" s="40"/>
      <c r="AT609" s="40"/>
      <c r="AU609" s="40"/>
    </row>
    <row r="610" spans="1:64" x14ac:dyDescent="0.2">
      <c r="A610" s="11"/>
      <c r="B610" s="11"/>
      <c r="C610" s="30"/>
      <c r="D610" s="11"/>
      <c r="AA610" s="40"/>
      <c r="AB610" s="40"/>
      <c r="AC610" s="40"/>
      <c r="AD610" s="40"/>
      <c r="AE610" s="40"/>
      <c r="AG610" s="45"/>
      <c r="AN610" s="40"/>
      <c r="AO610" s="40"/>
      <c r="AP610" s="40"/>
      <c r="AQ610" s="40"/>
      <c r="AR610" s="40"/>
      <c r="AS610" s="40"/>
      <c r="AT610" s="40"/>
      <c r="AU610" s="40"/>
    </row>
    <row r="611" spans="1:64" x14ac:dyDescent="0.2">
      <c r="A611" s="11"/>
      <c r="B611" s="11"/>
      <c r="C611" s="30"/>
      <c r="D611" s="11"/>
      <c r="AA611" s="40"/>
      <c r="AB611" s="40"/>
      <c r="AC611" s="40"/>
      <c r="AD611" s="40"/>
      <c r="AE611" s="40"/>
      <c r="AG611" s="45"/>
      <c r="AN611" s="40"/>
      <c r="AO611" s="40"/>
      <c r="AP611" s="40"/>
      <c r="AQ611" s="40"/>
      <c r="AR611" s="40"/>
      <c r="AS611" s="40"/>
      <c r="AT611" s="40"/>
      <c r="AU611" s="40"/>
      <c r="AV611" s="40"/>
    </row>
    <row r="612" spans="1:64" x14ac:dyDescent="0.2">
      <c r="A612" s="11"/>
      <c r="B612" s="11"/>
      <c r="C612" s="30"/>
      <c r="D612" s="11"/>
      <c r="AA612" s="40"/>
      <c r="AB612" s="40"/>
      <c r="AC612" s="40"/>
      <c r="AD612" s="40"/>
      <c r="AE612" s="40"/>
      <c r="AG612" s="45"/>
      <c r="AN612" s="40"/>
      <c r="AO612" s="40"/>
      <c r="AP612" s="40"/>
      <c r="AQ612" s="40"/>
      <c r="AR612" s="40"/>
      <c r="AS612" s="40"/>
      <c r="AT612" s="40"/>
      <c r="AU612" s="40"/>
    </row>
    <row r="613" spans="1:64" x14ac:dyDescent="0.2">
      <c r="A613" s="11"/>
      <c r="B613" s="11"/>
      <c r="C613" s="30"/>
      <c r="D613" s="11"/>
      <c r="AA613" s="40"/>
      <c r="AB613" s="40"/>
      <c r="AC613" s="40"/>
      <c r="AD613" s="40"/>
      <c r="AE613" s="40"/>
      <c r="AG613" s="45"/>
      <c r="AN613" s="40"/>
      <c r="AO613" s="40"/>
      <c r="AP613" s="40"/>
      <c r="AQ613" s="40"/>
      <c r="AR613" s="40"/>
      <c r="AS613" s="40"/>
      <c r="AT613" s="40"/>
      <c r="AU613" s="40"/>
    </row>
    <row r="614" spans="1:64" x14ac:dyDescent="0.2">
      <c r="A614" s="11"/>
      <c r="B614" s="11"/>
      <c r="C614" s="30"/>
      <c r="D614" s="11"/>
      <c r="AA614" s="40"/>
      <c r="AB614" s="40"/>
      <c r="AC614" s="40"/>
      <c r="AD614" s="40"/>
      <c r="AE614" s="40"/>
      <c r="AG614" s="45"/>
      <c r="AN614" s="40"/>
      <c r="AO614" s="40"/>
      <c r="AP614" s="40"/>
      <c r="AQ614" s="40"/>
      <c r="AR614" s="40"/>
      <c r="AS614" s="40"/>
      <c r="AT614" s="40"/>
      <c r="AU614" s="40"/>
    </row>
    <row r="615" spans="1:64" x14ac:dyDescent="0.2">
      <c r="A615" s="11"/>
      <c r="B615" s="11"/>
      <c r="C615" s="30"/>
      <c r="D615" s="11"/>
      <c r="AA615" s="40"/>
      <c r="AB615" s="40"/>
      <c r="AC615" s="40"/>
      <c r="AD615" s="40"/>
      <c r="AE615" s="40"/>
      <c r="AG615" s="45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</row>
    <row r="616" spans="1:64" x14ac:dyDescent="0.2">
      <c r="A616" s="11"/>
      <c r="B616" s="11"/>
      <c r="C616" s="30"/>
      <c r="D616" s="11"/>
      <c r="AA616" s="40"/>
      <c r="AB616" s="40"/>
      <c r="AC616" s="40"/>
      <c r="AD616" s="40"/>
      <c r="AE616" s="40"/>
      <c r="AG616" s="45"/>
      <c r="AN616" s="40"/>
      <c r="AO616" s="40"/>
      <c r="AP616" s="40"/>
      <c r="AQ616" s="40"/>
      <c r="AR616" s="40"/>
      <c r="AS616" s="40"/>
      <c r="AT616" s="40"/>
      <c r="AU616" s="40"/>
    </row>
    <row r="617" spans="1:64" x14ac:dyDescent="0.2">
      <c r="A617" s="11"/>
      <c r="B617" s="11"/>
      <c r="C617" s="30"/>
      <c r="D617" s="11"/>
      <c r="AA617" s="40"/>
      <c r="AB617" s="40"/>
      <c r="AC617" s="40"/>
      <c r="AD617" s="40"/>
      <c r="AE617" s="40"/>
      <c r="AG617" s="45"/>
      <c r="AN617" s="40"/>
      <c r="AO617" s="40"/>
      <c r="AP617" s="40"/>
      <c r="AQ617" s="40"/>
      <c r="AR617" s="40"/>
      <c r="AS617" s="40"/>
      <c r="AT617" s="40"/>
      <c r="AU617" s="40"/>
    </row>
    <row r="618" spans="1:64" x14ac:dyDescent="0.2">
      <c r="A618" s="11"/>
      <c r="B618" s="11"/>
      <c r="C618" s="30"/>
      <c r="D618" s="11"/>
      <c r="AA618" s="40"/>
      <c r="AB618" s="40"/>
      <c r="AC618" s="40"/>
      <c r="AD618" s="40"/>
      <c r="AE618" s="40"/>
      <c r="AG618" s="45"/>
      <c r="AN618" s="40"/>
      <c r="AO618" s="40"/>
      <c r="AP618" s="40"/>
      <c r="AQ618" s="40"/>
      <c r="AR618" s="40"/>
      <c r="AS618" s="40"/>
      <c r="AT618" s="40"/>
      <c r="AU618" s="40"/>
    </row>
    <row r="619" spans="1:64" x14ac:dyDescent="0.2">
      <c r="A619" s="11"/>
      <c r="B619" s="11"/>
      <c r="C619" s="30"/>
      <c r="D619" s="11"/>
      <c r="AA619" s="40"/>
      <c r="AB619" s="40"/>
      <c r="AC619" s="40"/>
      <c r="AD619" s="40"/>
      <c r="AE619" s="40"/>
      <c r="AG619" s="45"/>
      <c r="AN619" s="40"/>
      <c r="AO619" s="40"/>
      <c r="AP619" s="40"/>
      <c r="AQ619" s="40"/>
      <c r="AR619" s="40"/>
      <c r="AS619" s="40"/>
      <c r="AT619" s="40"/>
      <c r="AU619" s="40"/>
    </row>
    <row r="620" spans="1:64" x14ac:dyDescent="0.2">
      <c r="A620" s="11"/>
      <c r="B620" s="11"/>
      <c r="C620" s="30"/>
      <c r="D620" s="11"/>
      <c r="AA620" s="40"/>
      <c r="AB620" s="40"/>
      <c r="AC620" s="40"/>
      <c r="AD620" s="40"/>
      <c r="AE620" s="40"/>
      <c r="AG620" s="45"/>
      <c r="AN620" s="40"/>
      <c r="AO620" s="40"/>
      <c r="AP620" s="40"/>
      <c r="AQ620" s="40"/>
      <c r="AR620" s="40"/>
      <c r="AS620" s="40"/>
      <c r="AT620" s="40"/>
      <c r="AU620" s="40"/>
    </row>
    <row r="621" spans="1:64" x14ac:dyDescent="0.2">
      <c r="A621" s="11"/>
      <c r="B621" s="11"/>
      <c r="C621" s="30"/>
      <c r="D621" s="11"/>
      <c r="AA621" s="40"/>
      <c r="AB621" s="40"/>
      <c r="AC621" s="40"/>
      <c r="AD621" s="40"/>
      <c r="AE621" s="40"/>
      <c r="AG621" s="45"/>
      <c r="AN621" s="40"/>
      <c r="AO621" s="40"/>
      <c r="AP621" s="40"/>
      <c r="AQ621" s="40"/>
      <c r="AR621" s="40"/>
      <c r="AS621" s="40"/>
      <c r="AT621" s="40"/>
      <c r="AU621" s="40"/>
    </row>
    <row r="622" spans="1:64" x14ac:dyDescent="0.2">
      <c r="A622" s="11"/>
      <c r="B622" s="11"/>
      <c r="C622" s="30"/>
      <c r="D622" s="11"/>
      <c r="AA622" s="40"/>
      <c r="AB622" s="40"/>
      <c r="AC622" s="40"/>
      <c r="AD622" s="40"/>
      <c r="AE622" s="40"/>
      <c r="AG622" s="45"/>
      <c r="AN622" s="40"/>
      <c r="AO622" s="40"/>
      <c r="AP622" s="40"/>
      <c r="AQ622" s="40"/>
      <c r="AR622" s="40"/>
      <c r="AS622" s="40"/>
      <c r="AT622" s="40"/>
      <c r="AU622" s="40"/>
    </row>
    <row r="623" spans="1:64" x14ac:dyDescent="0.2">
      <c r="A623" s="11"/>
      <c r="B623" s="11"/>
      <c r="C623" s="30"/>
      <c r="D623" s="11"/>
      <c r="AA623" s="40"/>
      <c r="AB623" s="40"/>
      <c r="AC623" s="40"/>
      <c r="AD623" s="40"/>
      <c r="AE623" s="40"/>
      <c r="AG623" s="45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</row>
    <row r="624" spans="1:64" x14ac:dyDescent="0.2">
      <c r="A624" s="11"/>
      <c r="B624" s="11"/>
      <c r="C624" s="30"/>
      <c r="D624" s="11"/>
      <c r="AA624" s="40"/>
      <c r="AB624" s="40"/>
      <c r="AC624" s="40"/>
      <c r="AD624" s="40"/>
      <c r="AE624" s="40"/>
      <c r="AG624" s="45"/>
      <c r="AN624" s="40"/>
      <c r="AO624" s="40"/>
      <c r="AP624" s="40"/>
      <c r="AQ624" s="40"/>
      <c r="AR624" s="40"/>
      <c r="AS624" s="40"/>
      <c r="AT624" s="40"/>
      <c r="AU624" s="40"/>
    </row>
    <row r="625" spans="1:48" x14ac:dyDescent="0.2">
      <c r="A625" s="11"/>
      <c r="B625" s="11"/>
      <c r="C625" s="30"/>
      <c r="D625" s="11"/>
      <c r="AA625" s="40"/>
      <c r="AB625" s="40"/>
      <c r="AC625" s="40"/>
      <c r="AD625" s="40"/>
      <c r="AE625" s="40"/>
      <c r="AG625" s="45"/>
      <c r="AN625" s="40"/>
      <c r="AO625" s="40"/>
      <c r="AP625" s="40"/>
      <c r="AQ625" s="40"/>
      <c r="AR625" s="40"/>
      <c r="AS625" s="40"/>
      <c r="AT625" s="40"/>
      <c r="AU625" s="40"/>
    </row>
    <row r="626" spans="1:48" x14ac:dyDescent="0.2">
      <c r="A626" s="11"/>
      <c r="B626" s="11"/>
      <c r="C626" s="30"/>
      <c r="D626" s="11"/>
      <c r="AA626" s="40"/>
      <c r="AB626" s="40"/>
      <c r="AC626" s="40"/>
      <c r="AD626" s="40"/>
      <c r="AE626" s="40"/>
      <c r="AG626" s="45"/>
      <c r="AN626" s="40"/>
      <c r="AO626" s="40"/>
      <c r="AP626" s="40"/>
      <c r="AQ626" s="40"/>
      <c r="AR626" s="40"/>
      <c r="AS626" s="40"/>
      <c r="AT626" s="40"/>
      <c r="AU626" s="40"/>
    </row>
    <row r="627" spans="1:48" x14ac:dyDescent="0.2">
      <c r="A627" s="11"/>
      <c r="B627" s="11"/>
      <c r="C627" s="30"/>
      <c r="D627" s="11"/>
      <c r="AA627" s="40"/>
      <c r="AB627" s="40"/>
      <c r="AC627" s="40"/>
      <c r="AD627" s="40"/>
      <c r="AE627" s="40"/>
      <c r="AG627" s="45"/>
      <c r="AN627" s="40"/>
      <c r="AO627" s="40"/>
      <c r="AP627" s="40"/>
      <c r="AQ627" s="40"/>
      <c r="AR627" s="40"/>
      <c r="AS627" s="40"/>
      <c r="AT627" s="40"/>
      <c r="AU627" s="40"/>
    </row>
    <row r="628" spans="1:48" x14ac:dyDescent="0.2">
      <c r="A628" s="11"/>
      <c r="B628" s="11"/>
      <c r="C628" s="30"/>
      <c r="D628" s="11"/>
      <c r="AA628" s="40"/>
      <c r="AB628" s="40"/>
      <c r="AC628" s="40"/>
      <c r="AD628" s="40"/>
      <c r="AE628" s="40"/>
      <c r="AG628" s="45"/>
      <c r="AN628" s="40"/>
      <c r="AO628" s="40"/>
      <c r="AP628" s="40"/>
      <c r="AQ628" s="40"/>
      <c r="AR628" s="40"/>
      <c r="AS628" s="40"/>
      <c r="AT628" s="40"/>
      <c r="AU628" s="40"/>
    </row>
    <row r="629" spans="1:48" x14ac:dyDescent="0.2">
      <c r="A629" s="11"/>
      <c r="B629" s="11"/>
      <c r="C629" s="30"/>
      <c r="D629" s="11"/>
      <c r="AA629" s="40"/>
      <c r="AB629" s="40"/>
      <c r="AC629" s="40"/>
      <c r="AD629" s="40"/>
      <c r="AE629" s="40"/>
      <c r="AG629" s="45"/>
      <c r="AN629" s="40"/>
      <c r="AO629" s="40"/>
      <c r="AP629" s="40"/>
      <c r="AQ629" s="40"/>
      <c r="AR629" s="40"/>
      <c r="AS629" s="40"/>
      <c r="AT629" s="40"/>
      <c r="AU629" s="40"/>
    </row>
    <row r="630" spans="1:48" x14ac:dyDescent="0.2">
      <c r="A630" s="11"/>
      <c r="B630" s="11"/>
      <c r="C630" s="30"/>
      <c r="D630" s="11"/>
      <c r="AA630" s="40"/>
      <c r="AB630" s="40"/>
      <c r="AC630" s="40"/>
      <c r="AD630" s="40"/>
      <c r="AE630" s="40"/>
      <c r="AG630" s="45"/>
      <c r="AN630" s="40"/>
      <c r="AO630" s="40"/>
      <c r="AP630" s="40"/>
      <c r="AQ630" s="40"/>
      <c r="AR630" s="40"/>
      <c r="AS630" s="40"/>
      <c r="AT630" s="40"/>
      <c r="AU630" s="40"/>
    </row>
    <row r="631" spans="1:48" x14ac:dyDescent="0.2">
      <c r="A631" s="11"/>
      <c r="B631" s="11"/>
      <c r="C631" s="30"/>
      <c r="D631" s="11"/>
      <c r="AA631" s="40"/>
      <c r="AB631" s="40"/>
      <c r="AC631" s="40"/>
      <c r="AD631" s="40"/>
      <c r="AE631" s="40"/>
      <c r="AG631" s="45"/>
      <c r="AN631" s="40"/>
      <c r="AO631" s="40"/>
      <c r="AP631" s="40"/>
      <c r="AQ631" s="40"/>
      <c r="AR631" s="40"/>
      <c r="AS631" s="40"/>
      <c r="AT631" s="40"/>
      <c r="AU631" s="40"/>
    </row>
    <row r="632" spans="1:48" x14ac:dyDescent="0.2">
      <c r="A632" s="11"/>
      <c r="B632" s="11"/>
      <c r="C632" s="30"/>
      <c r="D632" s="11"/>
      <c r="AA632" s="40"/>
      <c r="AB632" s="40"/>
      <c r="AC632" s="40"/>
      <c r="AD632" s="40"/>
      <c r="AE632" s="40"/>
      <c r="AG632" s="45"/>
      <c r="AN632" s="40"/>
      <c r="AO632" s="40"/>
      <c r="AP632" s="40"/>
      <c r="AQ632" s="40"/>
      <c r="AR632" s="40"/>
      <c r="AS632" s="40"/>
      <c r="AT632" s="40"/>
      <c r="AU632" s="40"/>
    </row>
    <row r="633" spans="1:48" x14ac:dyDescent="0.2">
      <c r="A633" s="11"/>
      <c r="B633" s="11"/>
      <c r="C633" s="30"/>
      <c r="D633" s="11"/>
      <c r="AA633" s="40"/>
      <c r="AB633" s="40"/>
      <c r="AC633" s="40"/>
      <c r="AD633" s="40"/>
      <c r="AE633" s="40"/>
      <c r="AG633" s="45"/>
      <c r="AN633" s="40"/>
      <c r="AO633" s="40"/>
      <c r="AP633" s="40"/>
      <c r="AQ633" s="40"/>
      <c r="AR633" s="40"/>
      <c r="AS633" s="40"/>
      <c r="AT633" s="40"/>
      <c r="AU633" s="40"/>
    </row>
    <row r="634" spans="1:48" x14ac:dyDescent="0.2">
      <c r="A634" s="11"/>
      <c r="B634" s="11"/>
      <c r="C634" s="30"/>
      <c r="D634" s="11"/>
      <c r="AA634" s="40"/>
      <c r="AB634" s="40"/>
      <c r="AC634" s="40"/>
      <c r="AD634" s="40"/>
      <c r="AE634" s="40"/>
      <c r="AG634" s="45"/>
      <c r="AN634" s="40"/>
      <c r="AO634" s="40"/>
      <c r="AP634" s="40"/>
      <c r="AQ634" s="40"/>
      <c r="AR634" s="40"/>
      <c r="AS634" s="40"/>
      <c r="AT634" s="40"/>
      <c r="AU634" s="40"/>
    </row>
    <row r="635" spans="1:48" x14ac:dyDescent="0.2">
      <c r="A635" s="11"/>
      <c r="B635" s="11"/>
      <c r="C635" s="30"/>
      <c r="D635" s="11"/>
      <c r="AA635" s="40"/>
      <c r="AB635" s="40"/>
      <c r="AC635" s="40"/>
      <c r="AD635" s="40"/>
      <c r="AE635" s="40"/>
      <c r="AG635" s="45"/>
      <c r="AN635" s="40"/>
      <c r="AO635" s="40"/>
      <c r="AP635" s="40"/>
      <c r="AQ635" s="40"/>
      <c r="AR635" s="40"/>
      <c r="AS635" s="40"/>
      <c r="AT635" s="40"/>
      <c r="AU635" s="40"/>
    </row>
    <row r="636" spans="1:48" x14ac:dyDescent="0.2">
      <c r="A636" s="11"/>
      <c r="B636" s="11"/>
      <c r="C636" s="30"/>
      <c r="D636" s="11"/>
      <c r="AA636" s="40"/>
      <c r="AB636" s="40"/>
      <c r="AC636" s="40"/>
      <c r="AD636" s="40"/>
      <c r="AE636" s="40"/>
      <c r="AG636" s="45"/>
      <c r="AN636" s="40"/>
      <c r="AO636" s="40"/>
      <c r="AP636" s="40"/>
      <c r="AQ636" s="40"/>
      <c r="AR636" s="40"/>
      <c r="AS636" s="40"/>
      <c r="AT636" s="40"/>
      <c r="AU636" s="40"/>
    </row>
    <row r="637" spans="1:48" x14ac:dyDescent="0.2">
      <c r="A637" s="11"/>
      <c r="B637" s="11"/>
      <c r="C637" s="30"/>
      <c r="D637" s="11"/>
      <c r="AA637" s="40"/>
      <c r="AB637" s="40"/>
      <c r="AC637" s="40"/>
      <c r="AD637" s="40"/>
      <c r="AE637" s="40"/>
      <c r="AG637" s="45"/>
      <c r="AN637" s="40"/>
      <c r="AO637" s="40"/>
      <c r="AP637" s="40"/>
      <c r="AQ637" s="40"/>
      <c r="AR637" s="40"/>
      <c r="AS637" s="40"/>
      <c r="AT637" s="40"/>
      <c r="AU637" s="40"/>
      <c r="AV637" s="40"/>
    </row>
    <row r="638" spans="1:48" x14ac:dyDescent="0.2">
      <c r="A638" s="11"/>
      <c r="B638" s="11"/>
      <c r="C638" s="30"/>
      <c r="D638" s="11"/>
      <c r="AA638" s="40"/>
      <c r="AB638" s="40"/>
      <c r="AC638" s="40"/>
      <c r="AD638" s="40"/>
      <c r="AE638" s="40"/>
      <c r="AG638" s="45"/>
      <c r="AN638" s="40"/>
      <c r="AO638" s="40"/>
      <c r="AP638" s="40"/>
      <c r="AQ638" s="40"/>
      <c r="AR638" s="40"/>
      <c r="AS638" s="40"/>
      <c r="AT638" s="40"/>
      <c r="AU638" s="40"/>
    </row>
    <row r="639" spans="1:48" x14ac:dyDescent="0.2">
      <c r="A639" s="11"/>
      <c r="B639" s="11"/>
      <c r="C639" s="30"/>
      <c r="D639" s="11"/>
      <c r="AA639" s="40"/>
      <c r="AB639" s="40"/>
      <c r="AC639" s="40"/>
      <c r="AD639" s="40"/>
      <c r="AE639" s="40"/>
      <c r="AG639" s="45"/>
      <c r="AN639" s="40"/>
      <c r="AO639" s="40"/>
      <c r="AP639" s="40"/>
      <c r="AQ639" s="40"/>
      <c r="AR639" s="40"/>
      <c r="AS639" s="40"/>
      <c r="AT639" s="40"/>
      <c r="AU639" s="40"/>
    </row>
    <row r="640" spans="1:48" x14ac:dyDescent="0.2">
      <c r="A640" s="11"/>
      <c r="B640" s="11"/>
      <c r="C640" s="30"/>
      <c r="D640" s="11"/>
      <c r="AA640" s="40"/>
      <c r="AB640" s="40"/>
      <c r="AC640" s="40"/>
      <c r="AD640" s="40"/>
      <c r="AE640" s="40"/>
      <c r="AG640" s="45"/>
      <c r="AN640" s="40"/>
      <c r="AO640" s="40"/>
      <c r="AP640" s="40"/>
      <c r="AQ640" s="40"/>
      <c r="AR640" s="40"/>
      <c r="AS640" s="40"/>
      <c r="AT640" s="40"/>
      <c r="AU640" s="40"/>
    </row>
    <row r="641" spans="1:64" x14ac:dyDescent="0.2">
      <c r="A641" s="11"/>
      <c r="B641" s="11"/>
      <c r="C641" s="30"/>
      <c r="D641" s="11"/>
      <c r="AA641" s="40"/>
      <c r="AB641" s="40"/>
      <c r="AC641" s="40"/>
      <c r="AD641" s="40"/>
      <c r="AE641" s="40"/>
      <c r="AG641" s="45"/>
      <c r="AN641" s="40"/>
      <c r="AO641" s="40"/>
      <c r="AP641" s="40"/>
      <c r="AQ641" s="40"/>
      <c r="AR641" s="40"/>
      <c r="AS641" s="40"/>
      <c r="AT641" s="40"/>
      <c r="AU641" s="40"/>
    </row>
    <row r="642" spans="1:64" x14ac:dyDescent="0.2">
      <c r="A642" s="11"/>
      <c r="B642" s="11"/>
      <c r="C642" s="30"/>
      <c r="D642" s="11"/>
      <c r="AA642" s="40"/>
      <c r="AB642" s="40"/>
      <c r="AC642" s="40"/>
      <c r="AD642" s="40"/>
      <c r="AE642" s="40"/>
      <c r="AG642" s="45"/>
      <c r="AN642" s="40"/>
      <c r="AO642" s="40"/>
      <c r="AP642" s="40"/>
      <c r="AQ642" s="40"/>
      <c r="AR642" s="40"/>
      <c r="AS642" s="40"/>
      <c r="AT642" s="40"/>
      <c r="AU642" s="40"/>
    </row>
    <row r="643" spans="1:64" x14ac:dyDescent="0.2">
      <c r="A643" s="11"/>
      <c r="B643" s="11"/>
      <c r="C643" s="30"/>
      <c r="D643" s="11"/>
      <c r="AA643" s="40"/>
      <c r="AB643" s="40"/>
      <c r="AC643" s="40"/>
      <c r="AD643" s="40"/>
      <c r="AE643" s="40"/>
      <c r="AG643" s="45"/>
      <c r="AN643" s="40"/>
      <c r="AO643" s="40"/>
      <c r="AP643" s="40"/>
      <c r="AQ643" s="40"/>
      <c r="AR643" s="40"/>
      <c r="AS643" s="40"/>
      <c r="AT643" s="40"/>
      <c r="AU643" s="40"/>
    </row>
    <row r="644" spans="1:64" x14ac:dyDescent="0.2">
      <c r="A644" s="11"/>
      <c r="B644" s="11"/>
      <c r="C644" s="30"/>
      <c r="D644" s="11"/>
      <c r="AA644" s="40"/>
      <c r="AB644" s="40"/>
      <c r="AC644" s="40"/>
      <c r="AD644" s="40"/>
      <c r="AE644" s="40"/>
      <c r="AG644" s="45"/>
      <c r="AN644" s="40"/>
      <c r="AO644" s="40"/>
      <c r="AP644" s="40"/>
      <c r="AQ644" s="40"/>
      <c r="AR644" s="40"/>
      <c r="AS644" s="40"/>
      <c r="AT644" s="40"/>
      <c r="AU644" s="40"/>
    </row>
    <row r="645" spans="1:64" x14ac:dyDescent="0.2">
      <c r="A645" s="11"/>
      <c r="B645" s="11"/>
      <c r="C645" s="30"/>
      <c r="D645" s="11"/>
      <c r="AA645" s="40"/>
      <c r="AB645" s="40"/>
      <c r="AC645" s="40"/>
      <c r="AD645" s="40"/>
      <c r="AE645" s="40"/>
      <c r="AG645" s="45"/>
      <c r="AN645" s="40"/>
      <c r="AO645" s="40"/>
      <c r="AP645" s="40"/>
      <c r="AQ645" s="40"/>
      <c r="AR645" s="40"/>
      <c r="AS645" s="40"/>
      <c r="AT645" s="40"/>
      <c r="AU645" s="40"/>
    </row>
    <row r="646" spans="1:64" x14ac:dyDescent="0.2">
      <c r="A646" s="11"/>
      <c r="B646" s="11"/>
      <c r="C646" s="30"/>
      <c r="D646" s="11"/>
      <c r="AA646" s="40"/>
      <c r="AB646" s="40"/>
      <c r="AC646" s="40"/>
      <c r="AD646" s="40"/>
      <c r="AE646" s="40"/>
      <c r="AG646" s="45"/>
      <c r="AN646" s="40"/>
      <c r="AO646" s="40"/>
      <c r="AP646" s="40"/>
      <c r="AQ646" s="40"/>
      <c r="AR646" s="40"/>
      <c r="AS646" s="40"/>
      <c r="AT646" s="40"/>
      <c r="AU646" s="40"/>
    </row>
    <row r="647" spans="1:64" x14ac:dyDescent="0.2">
      <c r="A647" s="11"/>
      <c r="B647" s="11"/>
      <c r="C647" s="30"/>
      <c r="D647" s="11"/>
      <c r="AA647" s="40"/>
      <c r="AB647" s="40"/>
      <c r="AC647" s="40"/>
      <c r="AD647" s="40"/>
      <c r="AE647" s="40"/>
      <c r="AG647" s="45"/>
      <c r="AN647" s="40"/>
      <c r="AO647" s="40"/>
      <c r="AP647" s="40"/>
      <c r="AQ647" s="40"/>
      <c r="AR647" s="40"/>
      <c r="AS647" s="40"/>
      <c r="AT647" s="40"/>
      <c r="AU647" s="40"/>
    </row>
    <row r="648" spans="1:64" x14ac:dyDescent="0.2">
      <c r="A648" s="11"/>
      <c r="B648" s="11"/>
      <c r="C648" s="30"/>
      <c r="D648" s="11"/>
      <c r="AA648" s="40"/>
      <c r="AB648" s="40"/>
      <c r="AC648" s="40"/>
      <c r="AD648" s="40"/>
      <c r="AE648" s="40"/>
      <c r="AG648" s="45"/>
      <c r="AN648" s="40"/>
      <c r="AO648" s="40"/>
      <c r="AP648" s="40"/>
      <c r="AQ648" s="40"/>
      <c r="AR648" s="40"/>
      <c r="AS648" s="40"/>
      <c r="AT648" s="40"/>
      <c r="AU648" s="40"/>
    </row>
    <row r="649" spans="1:64" x14ac:dyDescent="0.2">
      <c r="A649" s="11"/>
      <c r="B649" s="11"/>
      <c r="C649" s="30"/>
      <c r="D649" s="11"/>
      <c r="AA649" s="40"/>
      <c r="AB649" s="40"/>
      <c r="AC649" s="40"/>
      <c r="AD649" s="40"/>
      <c r="AE649" s="40"/>
      <c r="AG649" s="45"/>
      <c r="AN649" s="40"/>
      <c r="AO649" s="40"/>
      <c r="AP649" s="40"/>
      <c r="AQ649" s="40"/>
      <c r="AR649" s="40"/>
      <c r="AS649" s="40"/>
      <c r="AT649" s="40"/>
      <c r="AU649" s="40"/>
    </row>
    <row r="650" spans="1:64" x14ac:dyDescent="0.2">
      <c r="A650" s="11"/>
      <c r="B650" s="11"/>
      <c r="C650" s="30"/>
      <c r="D650" s="11"/>
      <c r="AA650" s="40"/>
      <c r="AB650" s="40"/>
      <c r="AC650" s="40"/>
      <c r="AD650" s="40"/>
      <c r="AE650" s="40"/>
      <c r="AG650" s="45"/>
      <c r="AN650" s="40"/>
      <c r="AO650" s="40"/>
      <c r="AP650" s="40"/>
      <c r="AQ650" s="40"/>
      <c r="AR650" s="40"/>
      <c r="AS650" s="40"/>
      <c r="AT650" s="40"/>
      <c r="AU650" s="40"/>
    </row>
    <row r="651" spans="1:64" x14ac:dyDescent="0.2">
      <c r="A651" s="11"/>
      <c r="B651" s="11"/>
      <c r="C651" s="30"/>
      <c r="D651" s="11"/>
      <c r="AA651" s="40"/>
      <c r="AB651" s="40"/>
      <c r="AC651" s="40"/>
      <c r="AD651" s="40"/>
      <c r="AE651" s="40"/>
      <c r="AG651" s="45"/>
      <c r="AN651" s="40"/>
      <c r="AO651" s="40"/>
      <c r="AP651" s="40"/>
      <c r="AQ651" s="40"/>
      <c r="AR651" s="40"/>
      <c r="AS651" s="40"/>
      <c r="AT651" s="40"/>
      <c r="AU651" s="40"/>
    </row>
    <row r="652" spans="1:64" x14ac:dyDescent="0.2">
      <c r="A652" s="11"/>
      <c r="B652" s="11"/>
      <c r="C652" s="30"/>
      <c r="D652" s="11"/>
      <c r="AA652" s="40"/>
      <c r="AB652" s="40"/>
      <c r="AC652" s="40"/>
      <c r="AD652" s="40"/>
      <c r="AE652" s="40"/>
      <c r="AG652" s="45"/>
      <c r="AN652" s="40"/>
      <c r="AO652" s="40"/>
      <c r="AP652" s="40"/>
      <c r="AQ652" s="40"/>
      <c r="AR652" s="40"/>
      <c r="AS652" s="40"/>
      <c r="AT652" s="40"/>
      <c r="AU652" s="40"/>
    </row>
    <row r="653" spans="1:64" x14ac:dyDescent="0.2">
      <c r="A653" s="11"/>
      <c r="B653" s="11"/>
      <c r="C653" s="30"/>
      <c r="D653" s="11"/>
      <c r="AA653" s="40"/>
      <c r="AB653" s="40"/>
      <c r="AC653" s="40"/>
      <c r="AD653" s="40"/>
      <c r="AE653" s="40"/>
      <c r="AG653" s="45"/>
      <c r="AN653" s="40"/>
      <c r="AO653" s="40"/>
      <c r="AP653" s="40"/>
      <c r="AQ653" s="40"/>
      <c r="AR653" s="40"/>
      <c r="AS653" s="40"/>
      <c r="AT653" s="40"/>
      <c r="AU653" s="40"/>
    </row>
    <row r="654" spans="1:64" x14ac:dyDescent="0.2">
      <c r="A654" s="11"/>
      <c r="B654" s="11"/>
      <c r="C654" s="30"/>
      <c r="D654" s="11"/>
      <c r="AA654" s="40"/>
      <c r="AB654" s="40"/>
      <c r="AC654" s="40"/>
      <c r="AD654" s="40"/>
      <c r="AE654" s="40"/>
      <c r="AG654" s="45"/>
      <c r="AN654" s="40"/>
      <c r="AO654" s="40"/>
      <c r="AP654" s="40"/>
      <c r="AQ654" s="40"/>
      <c r="AR654" s="40"/>
      <c r="AS654" s="40"/>
      <c r="AT654" s="40"/>
      <c r="AU654" s="40"/>
    </row>
    <row r="655" spans="1:64" x14ac:dyDescent="0.2">
      <c r="A655" s="11"/>
      <c r="B655" s="11"/>
      <c r="C655" s="30"/>
      <c r="D655" s="11"/>
      <c r="AA655" s="40"/>
      <c r="AB655" s="40"/>
      <c r="AC655" s="40"/>
      <c r="AD655" s="40"/>
      <c r="AE655" s="40"/>
      <c r="AG655" s="45"/>
      <c r="AN655" s="40"/>
      <c r="AO655" s="40"/>
      <c r="AP655" s="40"/>
      <c r="AQ655" s="40"/>
      <c r="AR655" s="40"/>
      <c r="AS655" s="40"/>
      <c r="AT655" s="40"/>
      <c r="AU655" s="40"/>
    </row>
    <row r="656" spans="1:64" x14ac:dyDescent="0.2">
      <c r="A656" s="11"/>
      <c r="B656" s="11"/>
      <c r="C656" s="30"/>
      <c r="D656" s="11"/>
      <c r="AA656" s="40"/>
      <c r="AB656" s="40"/>
      <c r="AC656" s="40"/>
      <c r="AD656" s="40"/>
      <c r="AE656" s="40"/>
      <c r="AG656" s="45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</row>
    <row r="657" spans="1:64" x14ac:dyDescent="0.2">
      <c r="A657" s="11"/>
      <c r="B657" s="11"/>
      <c r="C657" s="30"/>
      <c r="D657" s="11"/>
      <c r="AA657" s="40"/>
      <c r="AB657" s="40"/>
      <c r="AC657" s="40"/>
      <c r="AD657" s="40"/>
      <c r="AE657" s="40"/>
      <c r="AG657" s="45"/>
      <c r="AN657" s="40"/>
      <c r="AO657" s="40"/>
      <c r="AP657" s="40"/>
      <c r="AQ657" s="40"/>
      <c r="AR657" s="40"/>
      <c r="AS657" s="40"/>
      <c r="AT657" s="40"/>
      <c r="AU657" s="40"/>
    </row>
    <row r="658" spans="1:64" x14ac:dyDescent="0.2">
      <c r="A658" s="11"/>
      <c r="B658" s="11"/>
      <c r="C658" s="30"/>
      <c r="D658" s="11"/>
      <c r="AA658" s="40"/>
      <c r="AB658" s="40"/>
      <c r="AC658" s="40"/>
      <c r="AD658" s="40"/>
      <c r="AE658" s="40"/>
      <c r="AG658" s="45"/>
      <c r="AN658" s="40"/>
      <c r="AO658" s="40"/>
      <c r="AP658" s="40"/>
      <c r="AQ658" s="40"/>
      <c r="AR658" s="40"/>
      <c r="AS658" s="40"/>
      <c r="AT658" s="40"/>
      <c r="AU658" s="40"/>
    </row>
    <row r="659" spans="1:64" x14ac:dyDescent="0.2">
      <c r="A659" s="11"/>
      <c r="B659" s="11"/>
      <c r="C659" s="30"/>
      <c r="D659" s="11"/>
      <c r="AA659" s="40"/>
      <c r="AB659" s="40"/>
      <c r="AC659" s="40"/>
      <c r="AD659" s="40"/>
      <c r="AE659" s="40"/>
      <c r="AG659" s="45"/>
      <c r="AN659" s="40"/>
      <c r="AO659" s="40"/>
      <c r="AP659" s="40"/>
      <c r="AQ659" s="40"/>
      <c r="AR659" s="40"/>
      <c r="AS659" s="40"/>
      <c r="AT659" s="40"/>
      <c r="AU659" s="40"/>
    </row>
    <row r="660" spans="1:64" x14ac:dyDescent="0.2">
      <c r="A660" s="11"/>
      <c r="B660" s="11"/>
      <c r="C660" s="30"/>
      <c r="D660" s="11"/>
      <c r="AA660" s="40"/>
      <c r="AB660" s="40"/>
      <c r="AC660" s="40"/>
      <c r="AD660" s="40"/>
      <c r="AE660" s="40"/>
      <c r="AG660" s="45"/>
      <c r="AN660" s="40"/>
      <c r="AO660" s="40"/>
      <c r="AP660" s="40"/>
      <c r="AQ660" s="40"/>
      <c r="AR660" s="40"/>
      <c r="AS660" s="40"/>
      <c r="AT660" s="40"/>
      <c r="AU660" s="40"/>
    </row>
    <row r="661" spans="1:64" x14ac:dyDescent="0.2">
      <c r="A661" s="11"/>
      <c r="B661" s="11"/>
      <c r="C661" s="30"/>
      <c r="D661" s="11"/>
      <c r="AA661" s="40"/>
      <c r="AB661" s="40"/>
      <c r="AC661" s="40"/>
      <c r="AD661" s="40"/>
      <c r="AE661" s="40"/>
      <c r="AG661" s="45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</row>
    <row r="662" spans="1:64" x14ac:dyDescent="0.2">
      <c r="A662" s="11"/>
      <c r="B662" s="11"/>
      <c r="C662" s="30"/>
      <c r="D662" s="11"/>
      <c r="AA662" s="40"/>
      <c r="AB662" s="40"/>
      <c r="AC662" s="40"/>
      <c r="AD662" s="40"/>
      <c r="AE662" s="40"/>
      <c r="AG662" s="45"/>
      <c r="AN662" s="40"/>
      <c r="AO662" s="40"/>
      <c r="AP662" s="40"/>
      <c r="AQ662" s="40"/>
      <c r="AR662" s="40"/>
      <c r="AS662" s="40"/>
      <c r="AT662" s="40"/>
      <c r="AU662" s="40"/>
    </row>
    <row r="663" spans="1:64" x14ac:dyDescent="0.2">
      <c r="A663" s="11"/>
      <c r="B663" s="11"/>
      <c r="C663" s="30"/>
      <c r="D663" s="11"/>
      <c r="AA663" s="40"/>
      <c r="AB663" s="40"/>
      <c r="AC663" s="40"/>
      <c r="AD663" s="40"/>
      <c r="AE663" s="40"/>
      <c r="AG663" s="45"/>
      <c r="AN663" s="40"/>
      <c r="AO663" s="40"/>
      <c r="AP663" s="40"/>
      <c r="AQ663" s="40"/>
      <c r="AR663" s="40"/>
      <c r="AS663" s="40"/>
      <c r="AT663" s="40"/>
      <c r="AU663" s="40"/>
    </row>
    <row r="664" spans="1:64" x14ac:dyDescent="0.2">
      <c r="A664" s="11"/>
      <c r="B664" s="11"/>
      <c r="C664" s="30"/>
      <c r="D664" s="11"/>
      <c r="AA664" s="40"/>
      <c r="AB664" s="40"/>
      <c r="AC664" s="40"/>
      <c r="AD664" s="40"/>
      <c r="AE664" s="40"/>
      <c r="AG664" s="45"/>
      <c r="AN664" s="40"/>
      <c r="AO664" s="40"/>
      <c r="AP664" s="40"/>
      <c r="AQ664" s="40"/>
      <c r="AR664" s="40"/>
      <c r="AS664" s="40"/>
      <c r="AT664" s="40"/>
      <c r="AU664" s="40"/>
    </row>
    <row r="665" spans="1:64" x14ac:dyDescent="0.2">
      <c r="A665" s="11"/>
      <c r="B665" s="11"/>
      <c r="C665" s="30"/>
      <c r="D665" s="11"/>
      <c r="AA665" s="40"/>
      <c r="AB665" s="40"/>
      <c r="AC665" s="40"/>
      <c r="AD665" s="40"/>
      <c r="AE665" s="40"/>
      <c r="AG665" s="45"/>
      <c r="AN665" s="40"/>
      <c r="AO665" s="40"/>
      <c r="AP665" s="40"/>
      <c r="AQ665" s="40"/>
      <c r="AR665" s="40"/>
      <c r="AS665" s="40"/>
      <c r="AT665" s="40"/>
      <c r="AU665" s="40"/>
    </row>
    <row r="666" spans="1:64" x14ac:dyDescent="0.2">
      <c r="A666" s="11"/>
      <c r="B666" s="11"/>
      <c r="C666" s="30"/>
      <c r="D666" s="11"/>
      <c r="AA666" s="40"/>
      <c r="AB666" s="40"/>
      <c r="AC666" s="40"/>
      <c r="AD666" s="40"/>
      <c r="AE666" s="40"/>
      <c r="AG666" s="45"/>
      <c r="AN666" s="40"/>
      <c r="AO666" s="40"/>
      <c r="AP666" s="40"/>
      <c r="AQ666" s="40"/>
      <c r="AR666" s="40"/>
      <c r="AS666" s="40"/>
      <c r="AT666" s="40"/>
      <c r="AU666" s="40"/>
      <c r="AV666" s="40"/>
      <c r="AX666" s="40"/>
    </row>
    <row r="667" spans="1:64" x14ac:dyDescent="0.2">
      <c r="A667" s="11"/>
      <c r="B667" s="11"/>
      <c r="C667" s="30"/>
      <c r="D667" s="11"/>
      <c r="AA667" s="40"/>
      <c r="AB667" s="40"/>
      <c r="AC667" s="40"/>
      <c r="AD667" s="40"/>
      <c r="AE667" s="40"/>
      <c r="AG667" s="45"/>
      <c r="AN667" s="40"/>
      <c r="AO667" s="40"/>
      <c r="AP667" s="40"/>
      <c r="AQ667" s="40"/>
      <c r="AR667" s="40"/>
      <c r="AS667" s="40"/>
      <c r="AT667" s="40"/>
      <c r="AU667" s="40"/>
    </row>
    <row r="668" spans="1:64" x14ac:dyDescent="0.2">
      <c r="A668" s="11"/>
      <c r="B668" s="11"/>
      <c r="C668" s="30"/>
      <c r="D668" s="11"/>
      <c r="AA668" s="40"/>
      <c r="AB668" s="40"/>
      <c r="AC668" s="40"/>
      <c r="AD668" s="40"/>
      <c r="AE668" s="40"/>
      <c r="AG668" s="45"/>
      <c r="AN668" s="40"/>
      <c r="AO668" s="40"/>
      <c r="AP668" s="40"/>
      <c r="AQ668" s="40"/>
      <c r="AR668" s="40"/>
      <c r="AS668" s="40"/>
      <c r="AT668" s="40"/>
      <c r="AU668" s="40"/>
    </row>
    <row r="669" spans="1:64" x14ac:dyDescent="0.2">
      <c r="A669" s="11"/>
      <c r="B669" s="11"/>
      <c r="C669" s="30"/>
      <c r="D669" s="11"/>
      <c r="AA669" s="40"/>
      <c r="AB669" s="40"/>
      <c r="AC669" s="40"/>
      <c r="AD669" s="40"/>
      <c r="AE669" s="40"/>
      <c r="AG669" s="45"/>
      <c r="AN669" s="40"/>
      <c r="AO669" s="40"/>
      <c r="AP669" s="40"/>
      <c r="AQ669" s="40"/>
      <c r="AR669" s="40"/>
      <c r="AS669" s="40"/>
      <c r="AT669" s="40"/>
      <c r="AU669" s="40"/>
    </row>
    <row r="670" spans="1:64" x14ac:dyDescent="0.2">
      <c r="A670" s="11"/>
      <c r="B670" s="11"/>
      <c r="C670" s="30"/>
      <c r="D670" s="11"/>
      <c r="AA670" s="40"/>
      <c r="AB670" s="40"/>
      <c r="AC670" s="40"/>
      <c r="AD670" s="40"/>
      <c r="AE670" s="40"/>
      <c r="AG670" s="45"/>
      <c r="AN670" s="40"/>
      <c r="AO670" s="40"/>
      <c r="AP670" s="40"/>
      <c r="AQ670" s="40"/>
      <c r="AR670" s="40"/>
      <c r="AS670" s="40"/>
      <c r="AT670" s="40"/>
      <c r="AU670" s="40"/>
    </row>
    <row r="671" spans="1:64" x14ac:dyDescent="0.2">
      <c r="A671" s="11"/>
      <c r="B671" s="11"/>
      <c r="C671" s="30"/>
      <c r="D671" s="11"/>
      <c r="AA671" s="40"/>
      <c r="AB671" s="40"/>
      <c r="AC671" s="40"/>
      <c r="AD671" s="40"/>
      <c r="AE671" s="40"/>
      <c r="AG671" s="45"/>
      <c r="AN671" s="40"/>
      <c r="AO671" s="40"/>
      <c r="AP671" s="40"/>
      <c r="AQ671" s="40"/>
      <c r="AR671" s="40"/>
      <c r="AS671" s="40"/>
      <c r="AT671" s="40"/>
      <c r="AU671" s="40"/>
    </row>
    <row r="672" spans="1:64" x14ac:dyDescent="0.2">
      <c r="A672" s="11"/>
      <c r="B672" s="11"/>
      <c r="C672" s="30"/>
      <c r="D672" s="11"/>
      <c r="AA672" s="40"/>
      <c r="AB672" s="40"/>
      <c r="AC672" s="40"/>
      <c r="AD672" s="40"/>
      <c r="AE672" s="40"/>
      <c r="AG672" s="45"/>
      <c r="AN672" s="40"/>
      <c r="AO672" s="40"/>
      <c r="AP672" s="40"/>
      <c r="AQ672" s="40"/>
      <c r="AR672" s="40"/>
      <c r="AS672" s="40"/>
      <c r="AT672" s="40"/>
      <c r="AU672" s="40"/>
    </row>
    <row r="673" spans="1:64" x14ac:dyDescent="0.2">
      <c r="A673" s="11"/>
      <c r="B673" s="11"/>
      <c r="C673" s="30"/>
      <c r="D673" s="11"/>
      <c r="AA673" s="40"/>
      <c r="AB673" s="40"/>
      <c r="AC673" s="40"/>
      <c r="AD673" s="40"/>
      <c r="AE673" s="40"/>
      <c r="AG673" s="45"/>
      <c r="AN673" s="40"/>
      <c r="AO673" s="40"/>
      <c r="AP673" s="40"/>
      <c r="AQ673" s="40"/>
      <c r="AR673" s="40"/>
      <c r="AS673" s="40"/>
      <c r="AT673" s="40"/>
      <c r="AU673" s="40"/>
    </row>
    <row r="674" spans="1:64" x14ac:dyDescent="0.2">
      <c r="A674" s="11"/>
      <c r="B674" s="11"/>
      <c r="C674" s="30"/>
      <c r="D674" s="11"/>
      <c r="AA674" s="40"/>
      <c r="AB674" s="40"/>
      <c r="AC674" s="40"/>
      <c r="AD674" s="40"/>
      <c r="AE674" s="40"/>
      <c r="AG674" s="45"/>
      <c r="AN674" s="40"/>
      <c r="AO674" s="40"/>
      <c r="AP674" s="40"/>
      <c r="AQ674" s="40"/>
      <c r="AR674" s="40"/>
      <c r="AS674" s="40"/>
      <c r="AT674" s="40"/>
      <c r="AU674" s="40"/>
    </row>
    <row r="675" spans="1:64" x14ac:dyDescent="0.2">
      <c r="A675" s="11"/>
      <c r="B675" s="11"/>
      <c r="C675" s="30"/>
      <c r="D675" s="11"/>
      <c r="AA675" s="40"/>
      <c r="AB675" s="40"/>
      <c r="AC675" s="40"/>
      <c r="AD675" s="40"/>
      <c r="AE675" s="40"/>
      <c r="AG675" s="45"/>
      <c r="AN675" s="40"/>
      <c r="AO675" s="40"/>
      <c r="AP675" s="40"/>
      <c r="AQ675" s="40"/>
      <c r="AR675" s="40"/>
      <c r="AS675" s="40"/>
      <c r="AT675" s="40"/>
      <c r="AU675" s="40"/>
    </row>
    <row r="676" spans="1:64" x14ac:dyDescent="0.2">
      <c r="A676" s="11"/>
      <c r="B676" s="11"/>
      <c r="C676" s="30"/>
      <c r="D676" s="11"/>
      <c r="AA676" s="40"/>
      <c r="AB676" s="40"/>
      <c r="AC676" s="40"/>
      <c r="AD676" s="40"/>
      <c r="AE676" s="40"/>
      <c r="AG676" s="45"/>
      <c r="AN676" s="40"/>
      <c r="AO676" s="40"/>
      <c r="AP676" s="40"/>
      <c r="AQ676" s="40"/>
      <c r="AR676" s="40"/>
      <c r="AS676" s="40"/>
      <c r="AT676" s="40"/>
      <c r="AU676" s="40"/>
    </row>
    <row r="677" spans="1:64" x14ac:dyDescent="0.2">
      <c r="A677" s="11"/>
      <c r="B677" s="11"/>
      <c r="C677" s="30"/>
      <c r="D677" s="11"/>
      <c r="AA677" s="40"/>
      <c r="AB677" s="40"/>
      <c r="AC677" s="40"/>
      <c r="AD677" s="40"/>
      <c r="AE677" s="40"/>
      <c r="AG677" s="45"/>
      <c r="AN677" s="40"/>
      <c r="AO677" s="40"/>
      <c r="AP677" s="40"/>
      <c r="AQ677" s="40"/>
      <c r="AR677" s="40"/>
      <c r="AS677" s="40"/>
      <c r="AT677" s="40"/>
      <c r="AU677" s="40"/>
    </row>
    <row r="678" spans="1:64" x14ac:dyDescent="0.2">
      <c r="A678" s="11"/>
      <c r="B678" s="11"/>
      <c r="C678" s="30"/>
      <c r="D678" s="11"/>
      <c r="AA678" s="40"/>
      <c r="AB678" s="40"/>
      <c r="AC678" s="40"/>
      <c r="AD678" s="40"/>
      <c r="AE678" s="40"/>
      <c r="AG678" s="45"/>
      <c r="AN678" s="40"/>
      <c r="AO678" s="40"/>
      <c r="AP678" s="40"/>
      <c r="AQ678" s="40"/>
      <c r="AR678" s="40"/>
      <c r="AS678" s="40"/>
      <c r="AT678" s="40"/>
      <c r="AU678" s="40"/>
    </row>
    <row r="679" spans="1:64" x14ac:dyDescent="0.2">
      <c r="A679" s="11"/>
      <c r="B679" s="11"/>
      <c r="C679" s="30"/>
      <c r="D679" s="11"/>
      <c r="AA679" s="40"/>
      <c r="AB679" s="40"/>
      <c r="AC679" s="40"/>
      <c r="AD679" s="40"/>
      <c r="AE679" s="40"/>
      <c r="AG679" s="45"/>
      <c r="AN679" s="40"/>
      <c r="AO679" s="40"/>
      <c r="AP679" s="40"/>
      <c r="AQ679" s="40"/>
      <c r="AR679" s="40"/>
      <c r="AS679" s="40"/>
      <c r="AT679" s="40"/>
      <c r="AU679" s="40"/>
    </row>
    <row r="680" spans="1:64" x14ac:dyDescent="0.2">
      <c r="A680" s="11"/>
      <c r="B680" s="11"/>
      <c r="C680" s="30"/>
      <c r="D680" s="11"/>
      <c r="AA680" s="40"/>
      <c r="AB680" s="40"/>
      <c r="AC680" s="40"/>
      <c r="AD680" s="40"/>
      <c r="AE680" s="40"/>
      <c r="AG680" s="45"/>
      <c r="AN680" s="40"/>
      <c r="AO680" s="40"/>
      <c r="AP680" s="40"/>
      <c r="AQ680" s="40"/>
      <c r="AR680" s="40"/>
      <c r="AS680" s="40"/>
      <c r="AT680" s="40"/>
      <c r="AU680" s="40"/>
    </row>
    <row r="681" spans="1:64" x14ac:dyDescent="0.2">
      <c r="A681" s="11"/>
      <c r="B681" s="11"/>
      <c r="C681" s="30"/>
      <c r="D681" s="11"/>
      <c r="AA681" s="40"/>
      <c r="AB681" s="40"/>
      <c r="AC681" s="40"/>
      <c r="AD681" s="40"/>
      <c r="AE681" s="40"/>
      <c r="AG681" s="45"/>
      <c r="AN681" s="40"/>
      <c r="AO681" s="40"/>
      <c r="AP681" s="40"/>
      <c r="AQ681" s="40"/>
      <c r="AR681" s="40"/>
      <c r="AS681" s="40"/>
      <c r="AT681" s="40"/>
      <c r="AU681" s="40"/>
    </row>
    <row r="682" spans="1:64" x14ac:dyDescent="0.2">
      <c r="A682" s="11"/>
      <c r="B682" s="11"/>
      <c r="C682" s="30"/>
      <c r="D682" s="11"/>
      <c r="AA682" s="40"/>
      <c r="AB682" s="40"/>
      <c r="AC682" s="40"/>
      <c r="AD682" s="40"/>
      <c r="AE682" s="40"/>
      <c r="AG682" s="45"/>
      <c r="AN682" s="40"/>
      <c r="AO682" s="40"/>
      <c r="AP682" s="40"/>
      <c r="AQ682" s="40"/>
      <c r="AR682" s="40"/>
      <c r="AS682" s="40"/>
      <c r="AT682" s="40"/>
      <c r="AU682" s="40"/>
    </row>
    <row r="683" spans="1:64" x14ac:dyDescent="0.2">
      <c r="A683" s="11"/>
      <c r="B683" s="11"/>
      <c r="C683" s="30"/>
      <c r="D683" s="11"/>
      <c r="AA683" s="40"/>
      <c r="AB683" s="40"/>
      <c r="AC683" s="40"/>
      <c r="AD683" s="40"/>
      <c r="AE683" s="40"/>
      <c r="AG683" s="45"/>
      <c r="AN683" s="40"/>
      <c r="AO683" s="40"/>
      <c r="AP683" s="40"/>
      <c r="AQ683" s="40"/>
      <c r="AR683" s="40"/>
      <c r="AS683" s="40"/>
      <c r="AT683" s="40"/>
      <c r="AU683" s="40"/>
    </row>
    <row r="684" spans="1:64" x14ac:dyDescent="0.2">
      <c r="A684" s="11"/>
      <c r="B684" s="11"/>
      <c r="C684" s="30"/>
      <c r="D684" s="11"/>
      <c r="AA684" s="40"/>
      <c r="AB684" s="40"/>
      <c r="AC684" s="40"/>
      <c r="AD684" s="40"/>
      <c r="AE684" s="40"/>
      <c r="AG684" s="45"/>
      <c r="AN684" s="40"/>
      <c r="AO684" s="40"/>
      <c r="AP684" s="40"/>
      <c r="AQ684" s="40"/>
      <c r="AR684" s="40"/>
      <c r="AS684" s="40"/>
      <c r="AT684" s="40"/>
      <c r="AU684" s="40"/>
    </row>
    <row r="685" spans="1:64" x14ac:dyDescent="0.2">
      <c r="A685" s="11"/>
      <c r="B685" s="11"/>
      <c r="C685" s="30"/>
      <c r="D685" s="11"/>
      <c r="AA685" s="40"/>
      <c r="AB685" s="40"/>
      <c r="AC685" s="40"/>
      <c r="AD685" s="40"/>
      <c r="AE685" s="40"/>
      <c r="AG685" s="45"/>
      <c r="AN685" s="40"/>
      <c r="AO685" s="40"/>
      <c r="AP685" s="40"/>
      <c r="AQ685" s="40"/>
      <c r="AR685" s="40"/>
      <c r="AS685" s="40"/>
      <c r="AT685" s="40"/>
      <c r="AU685" s="40"/>
    </row>
    <row r="686" spans="1:64" x14ac:dyDescent="0.2">
      <c r="A686" s="11"/>
      <c r="B686" s="11"/>
      <c r="C686" s="30"/>
      <c r="D686" s="11"/>
      <c r="AA686" s="40"/>
      <c r="AB686" s="40"/>
      <c r="AC686" s="40"/>
      <c r="AD686" s="40"/>
      <c r="AE686" s="40"/>
      <c r="AG686" s="45"/>
      <c r="AN686" s="40"/>
      <c r="AO686" s="40"/>
      <c r="AP686" s="40"/>
      <c r="AQ686" s="40"/>
      <c r="AR686" s="40"/>
      <c r="AS686" s="40"/>
      <c r="AT686" s="40"/>
      <c r="AU686" s="40"/>
    </row>
    <row r="687" spans="1:64" x14ac:dyDescent="0.2">
      <c r="A687" s="11"/>
      <c r="B687" s="11"/>
      <c r="C687" s="30"/>
      <c r="D687" s="11"/>
      <c r="AA687" s="40"/>
      <c r="AB687" s="40"/>
      <c r="AC687" s="40"/>
      <c r="AD687" s="40"/>
      <c r="AE687" s="40"/>
      <c r="AG687" s="45"/>
      <c r="AN687" s="40"/>
      <c r="AO687" s="40"/>
      <c r="AP687" s="40"/>
      <c r="AQ687" s="40"/>
      <c r="AR687" s="40"/>
      <c r="AS687" s="40"/>
      <c r="AT687" s="40"/>
      <c r="AU687" s="40"/>
    </row>
    <row r="688" spans="1:64" x14ac:dyDescent="0.2">
      <c r="A688" s="11"/>
      <c r="B688" s="11"/>
      <c r="C688" s="30"/>
      <c r="D688" s="11"/>
      <c r="AA688" s="40"/>
      <c r="AB688" s="40"/>
      <c r="AC688" s="40"/>
      <c r="AD688" s="40"/>
      <c r="AE688" s="40"/>
      <c r="AG688" s="45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</row>
    <row r="689" spans="1:47" x14ac:dyDescent="0.2">
      <c r="A689" s="11"/>
      <c r="B689" s="11"/>
      <c r="C689" s="30"/>
      <c r="D689" s="11"/>
      <c r="AA689" s="40"/>
      <c r="AB689" s="40"/>
      <c r="AC689" s="40"/>
      <c r="AD689" s="40"/>
      <c r="AE689" s="40"/>
      <c r="AG689" s="45"/>
      <c r="AN689" s="40"/>
      <c r="AO689" s="40"/>
      <c r="AP689" s="40"/>
      <c r="AQ689" s="40"/>
      <c r="AR689" s="40"/>
      <c r="AS689" s="40"/>
      <c r="AT689" s="40"/>
      <c r="AU689" s="40"/>
    </row>
    <row r="690" spans="1:47" x14ac:dyDescent="0.2">
      <c r="A690" s="11"/>
      <c r="B690" s="11"/>
      <c r="C690" s="30"/>
      <c r="D690" s="11"/>
      <c r="AA690" s="40"/>
      <c r="AB690" s="40"/>
      <c r="AC690" s="40"/>
      <c r="AD690" s="40"/>
      <c r="AE690" s="40"/>
      <c r="AG690" s="45"/>
      <c r="AN690" s="40"/>
      <c r="AO690" s="40"/>
      <c r="AP690" s="40"/>
      <c r="AQ690" s="40"/>
      <c r="AR690" s="40"/>
      <c r="AS690" s="40"/>
      <c r="AT690" s="40"/>
      <c r="AU690" s="40"/>
    </row>
    <row r="691" spans="1:47" x14ac:dyDescent="0.2">
      <c r="A691" s="11"/>
      <c r="B691" s="11"/>
      <c r="C691" s="30"/>
      <c r="D691" s="11"/>
      <c r="AA691" s="40"/>
      <c r="AB691" s="40"/>
      <c r="AC691" s="40"/>
      <c r="AD691" s="40"/>
      <c r="AE691" s="40"/>
      <c r="AG691" s="45"/>
      <c r="AN691" s="40"/>
      <c r="AO691" s="40"/>
      <c r="AP691" s="40"/>
      <c r="AQ691" s="40"/>
      <c r="AR691" s="40"/>
      <c r="AS691" s="40"/>
      <c r="AT691" s="40"/>
      <c r="AU691" s="40"/>
    </row>
    <row r="692" spans="1:47" x14ac:dyDescent="0.2">
      <c r="A692" s="11"/>
      <c r="B692" s="11"/>
      <c r="C692" s="30"/>
      <c r="D692" s="11"/>
      <c r="AA692" s="40"/>
      <c r="AB692" s="40"/>
      <c r="AC692" s="40"/>
      <c r="AD692" s="40"/>
      <c r="AE692" s="40"/>
      <c r="AG692" s="45"/>
      <c r="AN692" s="40"/>
      <c r="AO692" s="40"/>
      <c r="AP692" s="40"/>
      <c r="AQ692" s="40"/>
      <c r="AR692" s="40"/>
      <c r="AS692" s="40"/>
      <c r="AT692" s="40"/>
      <c r="AU692" s="40"/>
    </row>
    <row r="693" spans="1:47" x14ac:dyDescent="0.2">
      <c r="A693" s="11"/>
      <c r="B693" s="11"/>
      <c r="C693" s="30"/>
      <c r="D693" s="11"/>
      <c r="AA693" s="40"/>
      <c r="AB693" s="40"/>
      <c r="AC693" s="40"/>
      <c r="AD693" s="40"/>
      <c r="AE693" s="40"/>
      <c r="AG693" s="45"/>
      <c r="AN693" s="40"/>
      <c r="AO693" s="40"/>
      <c r="AP693" s="40"/>
      <c r="AQ693" s="40"/>
      <c r="AR693" s="40"/>
      <c r="AS693" s="40"/>
      <c r="AT693" s="40"/>
      <c r="AU693" s="40"/>
    </row>
    <row r="694" spans="1:47" x14ac:dyDescent="0.2">
      <c r="A694" s="11"/>
      <c r="B694" s="11"/>
      <c r="C694" s="30"/>
      <c r="D694" s="11"/>
      <c r="AA694" s="40"/>
      <c r="AB694" s="40"/>
      <c r="AC694" s="40"/>
      <c r="AD694" s="40"/>
      <c r="AE694" s="40"/>
      <c r="AG694" s="45"/>
      <c r="AN694" s="40"/>
      <c r="AO694" s="40"/>
      <c r="AP694" s="40"/>
      <c r="AQ694" s="40"/>
      <c r="AR694" s="40"/>
      <c r="AS694" s="40"/>
      <c r="AT694" s="40"/>
      <c r="AU694" s="40"/>
    </row>
    <row r="695" spans="1:47" x14ac:dyDescent="0.2">
      <c r="A695" s="11"/>
      <c r="B695" s="11"/>
      <c r="C695" s="30"/>
      <c r="D695" s="11"/>
      <c r="AA695" s="40"/>
      <c r="AB695" s="40"/>
      <c r="AC695" s="40"/>
      <c r="AD695" s="40"/>
      <c r="AE695" s="40"/>
      <c r="AG695" s="45"/>
      <c r="AN695" s="40"/>
      <c r="AO695" s="40"/>
      <c r="AP695" s="40"/>
      <c r="AQ695" s="40"/>
      <c r="AR695" s="40"/>
      <c r="AS695" s="40"/>
      <c r="AT695" s="40"/>
      <c r="AU695" s="40"/>
    </row>
    <row r="696" spans="1:47" x14ac:dyDescent="0.2">
      <c r="A696" s="11"/>
      <c r="B696" s="11"/>
      <c r="C696" s="30"/>
      <c r="D696" s="11"/>
      <c r="AA696" s="40"/>
      <c r="AB696" s="40"/>
      <c r="AC696" s="40"/>
      <c r="AD696" s="40"/>
      <c r="AE696" s="40"/>
      <c r="AG696" s="45"/>
      <c r="AN696" s="40"/>
      <c r="AO696" s="40"/>
      <c r="AP696" s="40"/>
      <c r="AQ696" s="40"/>
      <c r="AR696" s="40"/>
      <c r="AS696" s="40"/>
      <c r="AT696" s="40"/>
      <c r="AU696" s="40"/>
    </row>
    <row r="697" spans="1:47" x14ac:dyDescent="0.2">
      <c r="A697" s="11"/>
      <c r="B697" s="11"/>
      <c r="C697" s="30"/>
      <c r="D697" s="11"/>
      <c r="AA697" s="40"/>
      <c r="AB697" s="40"/>
      <c r="AC697" s="40"/>
      <c r="AD697" s="40"/>
      <c r="AE697" s="40"/>
      <c r="AG697" s="45"/>
      <c r="AN697" s="40"/>
      <c r="AO697" s="40"/>
      <c r="AP697" s="40"/>
      <c r="AQ697" s="40"/>
      <c r="AR697" s="40"/>
      <c r="AS697" s="40"/>
      <c r="AT697" s="40"/>
      <c r="AU697" s="40"/>
    </row>
    <row r="698" spans="1:47" x14ac:dyDescent="0.2">
      <c r="A698" s="11"/>
      <c r="B698" s="11"/>
      <c r="C698" s="30"/>
      <c r="D698" s="11"/>
      <c r="AA698" s="40"/>
      <c r="AB698" s="40"/>
      <c r="AC698" s="40"/>
      <c r="AD698" s="40"/>
      <c r="AE698" s="40"/>
      <c r="AG698" s="45"/>
      <c r="AN698" s="40"/>
      <c r="AO698" s="40"/>
      <c r="AP698" s="40"/>
      <c r="AQ698" s="40"/>
      <c r="AR698" s="40"/>
      <c r="AS698" s="40"/>
      <c r="AT698" s="40"/>
      <c r="AU698" s="40"/>
    </row>
    <row r="699" spans="1:47" x14ac:dyDescent="0.2">
      <c r="A699" s="11"/>
      <c r="B699" s="11"/>
      <c r="C699" s="30"/>
      <c r="D699" s="11"/>
      <c r="AA699" s="40"/>
      <c r="AB699" s="40"/>
      <c r="AC699" s="40"/>
      <c r="AD699" s="40"/>
      <c r="AE699" s="40"/>
      <c r="AG699" s="45"/>
      <c r="AN699" s="40"/>
      <c r="AO699" s="40"/>
      <c r="AP699" s="40"/>
      <c r="AQ699" s="40"/>
      <c r="AR699" s="40"/>
      <c r="AS699" s="40"/>
      <c r="AT699" s="40"/>
      <c r="AU699" s="40"/>
    </row>
    <row r="700" spans="1:47" x14ac:dyDescent="0.2">
      <c r="A700" s="11"/>
      <c r="B700" s="11"/>
      <c r="C700" s="30"/>
      <c r="D700" s="11"/>
      <c r="AA700" s="40"/>
      <c r="AB700" s="40"/>
      <c r="AC700" s="40"/>
      <c r="AD700" s="40"/>
      <c r="AE700" s="40"/>
      <c r="AG700" s="45"/>
      <c r="AN700" s="40"/>
      <c r="AO700" s="40"/>
      <c r="AP700" s="40"/>
      <c r="AQ700" s="40"/>
      <c r="AR700" s="40"/>
      <c r="AS700" s="40"/>
      <c r="AT700" s="40"/>
      <c r="AU700" s="40"/>
    </row>
    <row r="701" spans="1:47" x14ac:dyDescent="0.2">
      <c r="A701" s="11"/>
      <c r="B701" s="11"/>
      <c r="C701" s="30"/>
      <c r="D701" s="11"/>
      <c r="AA701" s="40"/>
      <c r="AB701" s="40"/>
      <c r="AC701" s="40"/>
      <c r="AD701" s="40"/>
      <c r="AE701" s="40"/>
      <c r="AG701" s="45"/>
      <c r="AN701" s="40"/>
      <c r="AO701" s="40"/>
      <c r="AP701" s="40"/>
      <c r="AQ701" s="40"/>
      <c r="AR701" s="40"/>
      <c r="AS701" s="40"/>
      <c r="AT701" s="40"/>
      <c r="AU701" s="40"/>
    </row>
    <row r="702" spans="1:47" x14ac:dyDescent="0.2">
      <c r="A702" s="11"/>
      <c r="B702" s="11"/>
      <c r="C702" s="30"/>
      <c r="D702" s="11"/>
      <c r="AA702" s="40"/>
      <c r="AB702" s="40"/>
      <c r="AC702" s="40"/>
      <c r="AD702" s="40"/>
      <c r="AE702" s="40"/>
      <c r="AG702" s="45"/>
      <c r="AN702" s="40"/>
      <c r="AO702" s="40"/>
      <c r="AP702" s="40"/>
      <c r="AQ702" s="40"/>
      <c r="AR702" s="40"/>
      <c r="AS702" s="40"/>
      <c r="AT702" s="40"/>
      <c r="AU702" s="40"/>
    </row>
    <row r="703" spans="1:47" x14ac:dyDescent="0.2">
      <c r="A703" s="11"/>
      <c r="B703" s="11"/>
      <c r="C703" s="30"/>
      <c r="D703" s="11"/>
      <c r="AA703" s="40"/>
      <c r="AB703" s="40"/>
      <c r="AC703" s="40"/>
      <c r="AD703" s="40"/>
      <c r="AE703" s="40"/>
      <c r="AG703" s="45"/>
      <c r="AN703" s="40"/>
      <c r="AO703" s="40"/>
      <c r="AP703" s="40"/>
      <c r="AQ703" s="40"/>
      <c r="AR703" s="40"/>
      <c r="AS703" s="40"/>
      <c r="AT703" s="40"/>
      <c r="AU703" s="40"/>
    </row>
    <row r="704" spans="1:47" x14ac:dyDescent="0.2">
      <c r="A704" s="11"/>
      <c r="B704" s="11"/>
      <c r="C704" s="30"/>
      <c r="D704" s="11"/>
      <c r="AA704" s="40"/>
      <c r="AB704" s="40"/>
      <c r="AC704" s="40"/>
      <c r="AD704" s="40"/>
      <c r="AE704" s="40"/>
      <c r="AG704" s="45"/>
      <c r="AN704" s="40"/>
      <c r="AO704" s="40"/>
      <c r="AP704" s="40"/>
      <c r="AQ704" s="40"/>
      <c r="AR704" s="40"/>
      <c r="AS704" s="40"/>
      <c r="AT704" s="40"/>
      <c r="AU704" s="40"/>
    </row>
    <row r="705" spans="1:47" x14ac:dyDescent="0.2">
      <c r="A705" s="11"/>
      <c r="B705" s="11"/>
      <c r="C705" s="30"/>
      <c r="D705" s="11"/>
      <c r="AA705" s="40"/>
      <c r="AB705" s="40"/>
      <c r="AC705" s="40"/>
      <c r="AD705" s="40"/>
      <c r="AE705" s="40"/>
      <c r="AG705" s="45"/>
      <c r="AN705" s="40"/>
      <c r="AO705" s="40"/>
      <c r="AP705" s="40"/>
      <c r="AQ705" s="40"/>
      <c r="AR705" s="40"/>
      <c r="AS705" s="40"/>
      <c r="AT705" s="40"/>
      <c r="AU705" s="40"/>
    </row>
    <row r="706" spans="1:47" x14ac:dyDescent="0.2">
      <c r="A706" s="11"/>
      <c r="B706" s="11"/>
      <c r="C706" s="30"/>
      <c r="D706" s="11"/>
      <c r="AA706" s="40"/>
      <c r="AB706" s="40"/>
      <c r="AC706" s="40"/>
      <c r="AD706" s="40"/>
      <c r="AE706" s="40"/>
      <c r="AG706" s="45"/>
      <c r="AN706" s="40"/>
      <c r="AO706" s="40"/>
      <c r="AP706" s="40"/>
      <c r="AQ706" s="40"/>
      <c r="AR706" s="40"/>
      <c r="AS706" s="40"/>
      <c r="AT706" s="40"/>
      <c r="AU706" s="40"/>
    </row>
    <row r="707" spans="1:47" x14ac:dyDescent="0.2">
      <c r="A707" s="11"/>
      <c r="B707" s="11"/>
      <c r="C707" s="30"/>
      <c r="D707" s="11"/>
      <c r="AA707" s="40"/>
      <c r="AB707" s="40"/>
      <c r="AC707" s="40"/>
      <c r="AD707" s="40"/>
      <c r="AE707" s="40"/>
      <c r="AG707" s="45"/>
      <c r="AN707" s="40"/>
      <c r="AO707" s="40"/>
      <c r="AP707" s="40"/>
      <c r="AQ707" s="40"/>
      <c r="AR707" s="40"/>
      <c r="AS707" s="40"/>
      <c r="AT707" s="40"/>
      <c r="AU707" s="40"/>
    </row>
    <row r="708" spans="1:47" x14ac:dyDescent="0.2">
      <c r="A708" s="11"/>
      <c r="B708" s="11"/>
      <c r="C708" s="30"/>
      <c r="D708" s="11"/>
      <c r="AA708" s="40"/>
      <c r="AB708" s="40"/>
      <c r="AC708" s="40"/>
      <c r="AD708" s="40"/>
      <c r="AE708" s="40"/>
      <c r="AG708" s="45"/>
      <c r="AN708" s="40"/>
      <c r="AO708" s="40"/>
      <c r="AP708" s="40"/>
      <c r="AQ708" s="40"/>
      <c r="AR708" s="40"/>
      <c r="AS708" s="40"/>
      <c r="AT708" s="40"/>
      <c r="AU708" s="40"/>
    </row>
    <row r="709" spans="1:47" x14ac:dyDescent="0.2">
      <c r="A709" s="11"/>
      <c r="B709" s="11"/>
      <c r="C709" s="30"/>
      <c r="D709" s="11"/>
      <c r="AA709" s="40"/>
      <c r="AB709" s="40"/>
      <c r="AC709" s="40"/>
      <c r="AD709" s="40"/>
      <c r="AE709" s="40"/>
      <c r="AG709" s="45"/>
      <c r="AN709" s="40"/>
      <c r="AO709" s="40"/>
      <c r="AP709" s="40"/>
      <c r="AQ709" s="40"/>
      <c r="AR709" s="40"/>
      <c r="AS709" s="40"/>
      <c r="AT709" s="40"/>
      <c r="AU709" s="40"/>
    </row>
    <row r="710" spans="1:47" x14ac:dyDescent="0.2">
      <c r="A710" s="11"/>
      <c r="B710" s="11"/>
      <c r="C710" s="30"/>
      <c r="D710" s="11"/>
      <c r="AA710" s="40"/>
      <c r="AB710" s="40"/>
      <c r="AC710" s="40"/>
      <c r="AD710" s="40"/>
      <c r="AE710" s="40"/>
      <c r="AG710" s="45"/>
      <c r="AN710" s="40"/>
      <c r="AO710" s="40"/>
      <c r="AP710" s="40"/>
      <c r="AQ710" s="40"/>
      <c r="AR710" s="40"/>
      <c r="AS710" s="40"/>
      <c r="AT710" s="40"/>
      <c r="AU710" s="40"/>
    </row>
    <row r="711" spans="1:47" x14ac:dyDescent="0.2">
      <c r="A711" s="11"/>
      <c r="B711" s="11"/>
      <c r="C711" s="30"/>
      <c r="D711" s="11"/>
      <c r="AA711" s="40"/>
      <c r="AB711" s="40"/>
      <c r="AC711" s="40"/>
      <c r="AD711" s="40"/>
      <c r="AE711" s="40"/>
      <c r="AG711" s="45"/>
      <c r="AN711" s="40"/>
      <c r="AO711" s="40"/>
      <c r="AP711" s="40"/>
      <c r="AQ711" s="40"/>
      <c r="AR711" s="40"/>
      <c r="AS711" s="40"/>
      <c r="AT711" s="40"/>
      <c r="AU711" s="40"/>
    </row>
    <row r="712" spans="1:47" x14ac:dyDescent="0.2">
      <c r="A712" s="11"/>
      <c r="B712" s="11"/>
      <c r="C712" s="30"/>
      <c r="D712" s="11"/>
      <c r="AA712" s="40"/>
      <c r="AB712" s="40"/>
      <c r="AC712" s="40"/>
      <c r="AD712" s="40"/>
      <c r="AE712" s="40"/>
      <c r="AG712" s="45"/>
      <c r="AN712" s="40"/>
      <c r="AO712" s="40"/>
      <c r="AP712" s="40"/>
      <c r="AQ712" s="40"/>
      <c r="AR712" s="40"/>
      <c r="AS712" s="40"/>
      <c r="AT712" s="40"/>
      <c r="AU712" s="40"/>
    </row>
    <row r="713" spans="1:47" x14ac:dyDescent="0.2">
      <c r="A713" s="11"/>
      <c r="B713" s="11"/>
      <c r="C713" s="30"/>
      <c r="D713" s="11"/>
      <c r="AA713" s="40"/>
      <c r="AB713" s="40"/>
      <c r="AC713" s="40"/>
      <c r="AD713" s="40"/>
      <c r="AE713" s="40"/>
      <c r="AG713" s="45"/>
      <c r="AN713" s="40"/>
      <c r="AO713" s="40"/>
      <c r="AP713" s="40"/>
      <c r="AQ713" s="40"/>
      <c r="AR713" s="40"/>
      <c r="AS713" s="40"/>
      <c r="AT713" s="40"/>
      <c r="AU713" s="40"/>
    </row>
    <row r="714" spans="1:47" x14ac:dyDescent="0.2">
      <c r="A714" s="11"/>
      <c r="B714" s="11"/>
      <c r="C714" s="30"/>
      <c r="D714" s="11"/>
      <c r="AA714" s="40"/>
      <c r="AB714" s="40"/>
      <c r="AC714" s="40"/>
      <c r="AD714" s="40"/>
      <c r="AE714" s="40"/>
      <c r="AG714" s="45"/>
      <c r="AN714" s="40"/>
      <c r="AO714" s="40"/>
      <c r="AP714" s="40"/>
      <c r="AQ714" s="40"/>
      <c r="AR714" s="40"/>
      <c r="AS714" s="40"/>
      <c r="AT714" s="40"/>
      <c r="AU714" s="40"/>
    </row>
    <row r="715" spans="1:47" x14ac:dyDescent="0.2">
      <c r="A715" s="11"/>
      <c r="B715" s="11"/>
      <c r="C715" s="30"/>
      <c r="D715" s="11"/>
      <c r="AA715" s="40"/>
      <c r="AB715" s="40"/>
      <c r="AC715" s="40"/>
      <c r="AD715" s="40"/>
      <c r="AE715" s="40"/>
      <c r="AG715" s="45"/>
      <c r="AN715" s="40"/>
      <c r="AO715" s="40"/>
      <c r="AP715" s="40"/>
      <c r="AQ715" s="40"/>
      <c r="AR715" s="40"/>
      <c r="AS715" s="40"/>
      <c r="AT715" s="40"/>
      <c r="AU715" s="40"/>
    </row>
    <row r="716" spans="1:47" x14ac:dyDescent="0.2">
      <c r="A716" s="11"/>
      <c r="B716" s="11"/>
      <c r="C716" s="30"/>
      <c r="D716" s="11"/>
      <c r="AA716" s="40"/>
      <c r="AB716" s="40"/>
      <c r="AC716" s="40"/>
      <c r="AD716" s="40"/>
      <c r="AE716" s="40"/>
      <c r="AG716" s="45"/>
      <c r="AN716" s="40"/>
      <c r="AO716" s="40"/>
      <c r="AP716" s="40"/>
      <c r="AQ716" s="40"/>
      <c r="AR716" s="40"/>
      <c r="AS716" s="40"/>
      <c r="AT716" s="40"/>
      <c r="AU716" s="40"/>
    </row>
    <row r="717" spans="1:47" x14ac:dyDescent="0.2">
      <c r="A717" s="11"/>
      <c r="B717" s="11"/>
      <c r="C717" s="30"/>
      <c r="D717" s="11"/>
      <c r="AA717" s="40"/>
      <c r="AB717" s="40"/>
      <c r="AC717" s="40"/>
      <c r="AD717" s="40"/>
      <c r="AE717" s="40"/>
      <c r="AG717" s="45"/>
      <c r="AN717" s="40"/>
      <c r="AO717" s="40"/>
      <c r="AP717" s="40"/>
      <c r="AQ717" s="40"/>
      <c r="AR717" s="40"/>
      <c r="AS717" s="40"/>
      <c r="AT717" s="40"/>
      <c r="AU717" s="40"/>
    </row>
    <row r="718" spans="1:47" x14ac:dyDescent="0.2">
      <c r="A718" s="11"/>
      <c r="B718" s="11"/>
      <c r="C718" s="30"/>
      <c r="D718" s="11"/>
      <c r="AA718" s="40"/>
      <c r="AB718" s="40"/>
      <c r="AC718" s="40"/>
      <c r="AD718" s="40"/>
      <c r="AE718" s="40"/>
      <c r="AG718" s="45"/>
      <c r="AN718" s="40"/>
      <c r="AO718" s="40"/>
      <c r="AP718" s="40"/>
      <c r="AQ718" s="40"/>
      <c r="AR718" s="40"/>
      <c r="AS718" s="40"/>
      <c r="AT718" s="40"/>
      <c r="AU718" s="40"/>
    </row>
    <row r="719" spans="1:47" x14ac:dyDescent="0.2">
      <c r="A719" s="11"/>
      <c r="B719" s="11"/>
      <c r="C719" s="30"/>
      <c r="D719" s="11"/>
      <c r="AA719" s="40"/>
      <c r="AB719" s="40"/>
      <c r="AC719" s="40"/>
      <c r="AD719" s="40"/>
      <c r="AE719" s="40"/>
      <c r="AG719" s="45"/>
      <c r="AN719" s="40"/>
      <c r="AO719" s="40"/>
      <c r="AP719" s="40"/>
      <c r="AQ719" s="40"/>
      <c r="AR719" s="40"/>
      <c r="AS719" s="40"/>
      <c r="AT719" s="40"/>
      <c r="AU719" s="40"/>
    </row>
    <row r="720" spans="1:47" x14ac:dyDescent="0.2">
      <c r="A720" s="11"/>
      <c r="B720" s="11"/>
      <c r="C720" s="30"/>
      <c r="D720" s="11"/>
      <c r="AA720" s="40"/>
      <c r="AB720" s="40"/>
      <c r="AC720" s="40"/>
      <c r="AD720" s="40"/>
      <c r="AE720" s="40"/>
      <c r="AG720" s="45"/>
      <c r="AN720" s="40"/>
      <c r="AO720" s="40"/>
      <c r="AP720" s="40"/>
      <c r="AQ720" s="40"/>
      <c r="AR720" s="40"/>
      <c r="AS720" s="40"/>
      <c r="AT720" s="40"/>
      <c r="AU720" s="40"/>
    </row>
    <row r="721" spans="1:64" x14ac:dyDescent="0.2">
      <c r="A721" s="11"/>
      <c r="B721" s="11"/>
      <c r="C721" s="30"/>
      <c r="D721" s="11"/>
      <c r="AA721" s="40"/>
      <c r="AB721" s="40"/>
      <c r="AC721" s="40"/>
      <c r="AD721" s="40"/>
      <c r="AE721" s="40"/>
      <c r="AG721" s="45"/>
      <c r="AN721" s="40"/>
      <c r="AO721" s="40"/>
      <c r="AP721" s="40"/>
      <c r="AQ721" s="40"/>
      <c r="AR721" s="40"/>
      <c r="AS721" s="40"/>
      <c r="AT721" s="40"/>
      <c r="AU721" s="40"/>
    </row>
    <row r="722" spans="1:64" x14ac:dyDescent="0.2">
      <c r="A722" s="11"/>
      <c r="B722" s="11"/>
      <c r="C722" s="30"/>
      <c r="D722" s="11"/>
      <c r="AA722" s="40"/>
      <c r="AB722" s="40"/>
      <c r="AC722" s="40"/>
      <c r="AD722" s="40"/>
      <c r="AE722" s="40"/>
      <c r="AG722" s="45"/>
      <c r="AN722" s="40"/>
      <c r="AO722" s="40"/>
      <c r="AP722" s="40"/>
      <c r="AQ722" s="40"/>
      <c r="AR722" s="40"/>
      <c r="AS722" s="40"/>
      <c r="AT722" s="40"/>
      <c r="AU722" s="40"/>
    </row>
    <row r="723" spans="1:64" x14ac:dyDescent="0.2">
      <c r="A723" s="11"/>
      <c r="B723" s="11"/>
      <c r="C723" s="30"/>
      <c r="D723" s="11"/>
      <c r="AA723" s="40"/>
      <c r="AB723" s="40"/>
      <c r="AC723" s="40"/>
      <c r="AD723" s="40"/>
      <c r="AE723" s="40"/>
      <c r="AG723" s="45"/>
      <c r="AN723" s="40"/>
      <c r="AO723" s="40"/>
      <c r="AP723" s="40"/>
      <c r="AQ723" s="40"/>
      <c r="AR723" s="40"/>
      <c r="AS723" s="40"/>
      <c r="AT723" s="40"/>
      <c r="AU723" s="40"/>
    </row>
    <row r="724" spans="1:64" x14ac:dyDescent="0.2">
      <c r="A724" s="11"/>
      <c r="B724" s="11"/>
      <c r="C724" s="30"/>
      <c r="D724" s="11"/>
      <c r="AA724" s="40"/>
      <c r="AB724" s="40"/>
      <c r="AC724" s="40"/>
      <c r="AD724" s="40"/>
      <c r="AE724" s="40"/>
      <c r="AG724" s="45"/>
      <c r="AN724" s="40"/>
      <c r="AO724" s="40"/>
      <c r="AP724" s="40"/>
      <c r="AQ724" s="40"/>
      <c r="AR724" s="40"/>
      <c r="AS724" s="40"/>
      <c r="AT724" s="40"/>
      <c r="AU724" s="40"/>
      <c r="AV724" s="40"/>
    </row>
    <row r="725" spans="1:64" x14ac:dyDescent="0.2">
      <c r="A725" s="11"/>
      <c r="B725" s="11"/>
      <c r="C725" s="30"/>
      <c r="D725" s="11"/>
      <c r="AA725" s="40"/>
      <c r="AB725" s="40"/>
      <c r="AC725" s="40"/>
      <c r="AD725" s="40"/>
      <c r="AE725" s="40"/>
      <c r="AG725" s="45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</row>
    <row r="726" spans="1:64" x14ac:dyDescent="0.2">
      <c r="A726" s="11"/>
      <c r="B726" s="11"/>
      <c r="C726" s="30"/>
      <c r="D726" s="11"/>
      <c r="AA726" s="40"/>
      <c r="AB726" s="40"/>
      <c r="AC726" s="40"/>
      <c r="AD726" s="40"/>
      <c r="AE726" s="40"/>
      <c r="AG726" s="45"/>
      <c r="AN726" s="40"/>
      <c r="AO726" s="40"/>
      <c r="AP726" s="40"/>
      <c r="AQ726" s="40"/>
      <c r="AR726" s="40"/>
      <c r="AS726" s="40"/>
      <c r="AT726" s="40"/>
      <c r="AU726" s="40"/>
    </row>
    <row r="727" spans="1:64" x14ac:dyDescent="0.2">
      <c r="A727" s="11"/>
      <c r="B727" s="11"/>
      <c r="C727" s="30"/>
      <c r="D727" s="11"/>
      <c r="AA727" s="40"/>
      <c r="AB727" s="40"/>
      <c r="AC727" s="40"/>
      <c r="AD727" s="40"/>
      <c r="AE727" s="40"/>
      <c r="AG727" s="45"/>
      <c r="AN727" s="40"/>
      <c r="AO727" s="40"/>
      <c r="AP727" s="40"/>
      <c r="AQ727" s="40"/>
      <c r="AR727" s="40"/>
      <c r="AS727" s="40"/>
      <c r="AT727" s="40"/>
      <c r="AU727" s="40"/>
    </row>
    <row r="728" spans="1:64" x14ac:dyDescent="0.2">
      <c r="A728" s="11"/>
      <c r="B728" s="11"/>
      <c r="C728" s="30"/>
      <c r="D728" s="11"/>
      <c r="AA728" s="40"/>
      <c r="AB728" s="40"/>
      <c r="AC728" s="40"/>
      <c r="AD728" s="40"/>
      <c r="AE728" s="40"/>
      <c r="AG728" s="45"/>
      <c r="AN728" s="40"/>
      <c r="AO728" s="40"/>
      <c r="AP728" s="40"/>
      <c r="AQ728" s="40"/>
      <c r="AR728" s="40"/>
      <c r="AS728" s="40"/>
      <c r="AT728" s="40"/>
      <c r="AU728" s="40"/>
    </row>
    <row r="729" spans="1:64" x14ac:dyDescent="0.2">
      <c r="A729" s="11"/>
      <c r="B729" s="11"/>
      <c r="C729" s="30"/>
      <c r="D729" s="11"/>
      <c r="AA729" s="40"/>
      <c r="AB729" s="40"/>
      <c r="AC729" s="40"/>
      <c r="AD729" s="40"/>
      <c r="AE729" s="40"/>
      <c r="AG729" s="45"/>
      <c r="AN729" s="40"/>
      <c r="AO729" s="40"/>
      <c r="AP729" s="40"/>
      <c r="AQ729" s="40"/>
      <c r="AR729" s="40"/>
      <c r="AS729" s="40"/>
      <c r="AT729" s="40"/>
      <c r="AU729" s="40"/>
    </row>
    <row r="730" spans="1:64" x14ac:dyDescent="0.2">
      <c r="A730" s="11"/>
      <c r="B730" s="11"/>
      <c r="C730" s="30"/>
      <c r="D730" s="11"/>
      <c r="AA730" s="40"/>
      <c r="AB730" s="40"/>
      <c r="AC730" s="40"/>
      <c r="AD730" s="40"/>
      <c r="AE730" s="40"/>
      <c r="AG730" s="45"/>
      <c r="AN730" s="40"/>
      <c r="AO730" s="40"/>
      <c r="AP730" s="40"/>
      <c r="AQ730" s="40"/>
      <c r="AR730" s="40"/>
      <c r="AS730" s="40"/>
      <c r="AT730" s="40"/>
      <c r="AU730" s="40"/>
    </row>
    <row r="731" spans="1:64" x14ac:dyDescent="0.2">
      <c r="A731" s="11"/>
      <c r="B731" s="11"/>
      <c r="C731" s="30"/>
      <c r="D731" s="11"/>
      <c r="AA731" s="40"/>
      <c r="AB731" s="40"/>
      <c r="AC731" s="40"/>
      <c r="AD731" s="40"/>
      <c r="AE731" s="40"/>
      <c r="AG731" s="45"/>
      <c r="AN731" s="40"/>
      <c r="AO731" s="40"/>
      <c r="AP731" s="40"/>
      <c r="AQ731" s="40"/>
      <c r="AR731" s="40"/>
      <c r="AS731" s="40"/>
      <c r="AT731" s="40"/>
      <c r="AU731" s="40"/>
    </row>
    <row r="732" spans="1:64" x14ac:dyDescent="0.2">
      <c r="A732" s="11"/>
      <c r="B732" s="11"/>
      <c r="C732" s="30"/>
      <c r="D732" s="11"/>
      <c r="AA732" s="40"/>
      <c r="AB732" s="40"/>
      <c r="AC732" s="40"/>
      <c r="AD732" s="40"/>
      <c r="AE732" s="40"/>
      <c r="AG732" s="45"/>
      <c r="AN732" s="40"/>
      <c r="AO732" s="40"/>
      <c r="AP732" s="40"/>
      <c r="AQ732" s="40"/>
      <c r="AR732" s="40"/>
      <c r="AS732" s="40"/>
      <c r="AT732" s="40"/>
      <c r="AU732" s="40"/>
    </row>
    <row r="733" spans="1:64" x14ac:dyDescent="0.2">
      <c r="A733" s="11"/>
      <c r="B733" s="11"/>
      <c r="C733" s="30"/>
      <c r="D733" s="11"/>
      <c r="AA733" s="40"/>
      <c r="AB733" s="40"/>
      <c r="AC733" s="40"/>
      <c r="AD733" s="40"/>
      <c r="AE733" s="40"/>
      <c r="AG733" s="45"/>
      <c r="AN733" s="40"/>
      <c r="AO733" s="40"/>
      <c r="AP733" s="40"/>
      <c r="AQ733" s="40"/>
      <c r="AR733" s="40"/>
      <c r="AS733" s="40"/>
      <c r="AT733" s="40"/>
      <c r="AU733" s="40"/>
    </row>
    <row r="734" spans="1:64" x14ac:dyDescent="0.2">
      <c r="A734" s="11"/>
      <c r="B734" s="11"/>
      <c r="C734" s="30"/>
      <c r="D734" s="11"/>
      <c r="AA734" s="40"/>
      <c r="AB734" s="40"/>
      <c r="AC734" s="40"/>
      <c r="AD734" s="40"/>
      <c r="AE734" s="40"/>
      <c r="AG734" s="45"/>
      <c r="AN734" s="40"/>
      <c r="AO734" s="40"/>
      <c r="AP734" s="40"/>
      <c r="AQ734" s="40"/>
      <c r="AR734" s="40"/>
      <c r="AS734" s="40"/>
      <c r="AT734" s="40"/>
      <c r="AU734" s="40"/>
    </row>
    <row r="735" spans="1:64" x14ac:dyDescent="0.2">
      <c r="A735" s="11"/>
      <c r="B735" s="11"/>
      <c r="C735" s="30"/>
      <c r="D735" s="11"/>
      <c r="AA735" s="40"/>
      <c r="AB735" s="40"/>
      <c r="AC735" s="40"/>
      <c r="AD735" s="40"/>
      <c r="AE735" s="40"/>
      <c r="AG735" s="45"/>
      <c r="AN735" s="40"/>
      <c r="AO735" s="40"/>
      <c r="AP735" s="40"/>
      <c r="AQ735" s="40"/>
      <c r="AR735" s="40"/>
      <c r="AS735" s="40"/>
      <c r="AT735" s="40"/>
      <c r="AU735" s="40"/>
    </row>
    <row r="736" spans="1:64" x14ac:dyDescent="0.2">
      <c r="A736" s="11"/>
      <c r="B736" s="11"/>
      <c r="C736" s="30"/>
      <c r="D736" s="11"/>
      <c r="AA736" s="40"/>
      <c r="AB736" s="40"/>
      <c r="AC736" s="40"/>
      <c r="AD736" s="40"/>
      <c r="AE736" s="40"/>
      <c r="AG736" s="45"/>
      <c r="AN736" s="40"/>
      <c r="AO736" s="40"/>
      <c r="AP736" s="40"/>
      <c r="AQ736" s="40"/>
      <c r="AR736" s="40"/>
      <c r="AS736" s="40"/>
      <c r="AT736" s="40"/>
      <c r="AU736" s="40"/>
    </row>
    <row r="737" spans="1:64" x14ac:dyDescent="0.2">
      <c r="A737" s="11"/>
      <c r="B737" s="11"/>
      <c r="C737" s="30"/>
      <c r="D737" s="11"/>
      <c r="AA737" s="40"/>
      <c r="AB737" s="40"/>
      <c r="AC737" s="40"/>
      <c r="AD737" s="40"/>
      <c r="AE737" s="40"/>
      <c r="AG737" s="45"/>
      <c r="AN737" s="40"/>
      <c r="AO737" s="40"/>
      <c r="AP737" s="40"/>
      <c r="AQ737" s="40"/>
      <c r="AR737" s="40"/>
      <c r="AS737" s="40"/>
      <c r="AT737" s="40"/>
      <c r="AU737" s="40"/>
    </row>
    <row r="738" spans="1:64" x14ac:dyDescent="0.2">
      <c r="A738" s="11"/>
      <c r="B738" s="11"/>
      <c r="C738" s="30"/>
      <c r="D738" s="11"/>
      <c r="AA738" s="40"/>
      <c r="AB738" s="40"/>
      <c r="AC738" s="40"/>
      <c r="AD738" s="40"/>
      <c r="AE738" s="40"/>
      <c r="AG738" s="45"/>
      <c r="AN738" s="40"/>
      <c r="AO738" s="40"/>
      <c r="AP738" s="40"/>
      <c r="AQ738" s="40"/>
      <c r="AR738" s="40"/>
      <c r="AS738" s="40"/>
      <c r="AT738" s="40"/>
      <c r="AU738" s="40"/>
    </row>
    <row r="739" spans="1:64" x14ac:dyDescent="0.2">
      <c r="A739" s="11"/>
      <c r="B739" s="11"/>
      <c r="C739" s="30"/>
      <c r="D739" s="11"/>
      <c r="AA739" s="40"/>
      <c r="AB739" s="40"/>
      <c r="AC739" s="40"/>
      <c r="AD739" s="40"/>
      <c r="AE739" s="40"/>
      <c r="AG739" s="45"/>
      <c r="AN739" s="40"/>
      <c r="AO739" s="40"/>
      <c r="AP739" s="40"/>
      <c r="AQ739" s="40"/>
      <c r="AR739" s="40"/>
      <c r="AS739" s="40"/>
      <c r="AT739" s="40"/>
      <c r="AU739" s="40"/>
    </row>
    <row r="740" spans="1:64" x14ac:dyDescent="0.2">
      <c r="A740" s="11"/>
      <c r="B740" s="11"/>
      <c r="C740" s="30"/>
      <c r="D740" s="11"/>
      <c r="AA740" s="40"/>
      <c r="AB740" s="40"/>
      <c r="AC740" s="40"/>
      <c r="AD740" s="40"/>
      <c r="AE740" s="40"/>
      <c r="AG740" s="45"/>
      <c r="AN740" s="40"/>
      <c r="AO740" s="40"/>
      <c r="AP740" s="40"/>
      <c r="AQ740" s="40"/>
      <c r="AR740" s="40"/>
      <c r="AS740" s="40"/>
      <c r="AT740" s="40"/>
      <c r="AU740" s="40"/>
    </row>
    <row r="741" spans="1:64" x14ac:dyDescent="0.2">
      <c r="A741" s="11"/>
      <c r="B741" s="11"/>
      <c r="C741" s="30"/>
      <c r="D741" s="11"/>
      <c r="AA741" s="40"/>
      <c r="AB741" s="40"/>
      <c r="AC741" s="40"/>
      <c r="AD741" s="40"/>
      <c r="AE741" s="40"/>
      <c r="AG741" s="45"/>
      <c r="AN741" s="40"/>
      <c r="AO741" s="40"/>
      <c r="AP741" s="40"/>
      <c r="AQ741" s="40"/>
      <c r="AR741" s="40"/>
      <c r="AS741" s="40"/>
      <c r="AT741" s="40"/>
      <c r="AU741" s="40"/>
    </row>
    <row r="742" spans="1:64" x14ac:dyDescent="0.2">
      <c r="A742" s="11"/>
      <c r="B742" s="11"/>
      <c r="C742" s="30"/>
      <c r="D742" s="11"/>
      <c r="AA742" s="40"/>
      <c r="AB742" s="40"/>
      <c r="AC742" s="40"/>
      <c r="AD742" s="40"/>
      <c r="AE742" s="40"/>
      <c r="AG742" s="45"/>
      <c r="AN742" s="40"/>
      <c r="AO742" s="40"/>
      <c r="AP742" s="40"/>
      <c r="AQ742" s="40"/>
      <c r="AR742" s="40"/>
      <c r="AS742" s="40"/>
      <c r="AT742" s="40"/>
      <c r="AU742" s="40"/>
    </row>
    <row r="743" spans="1:64" x14ac:dyDescent="0.2">
      <c r="A743" s="11"/>
      <c r="B743" s="11"/>
      <c r="C743" s="30"/>
      <c r="D743" s="11"/>
      <c r="AA743" s="40"/>
      <c r="AB743" s="40"/>
      <c r="AC743" s="40"/>
      <c r="AD743" s="40"/>
      <c r="AE743" s="40"/>
      <c r="AG743" s="45"/>
      <c r="AN743" s="40"/>
      <c r="AO743" s="40"/>
      <c r="AP743" s="40"/>
      <c r="AQ743" s="40"/>
      <c r="AR743" s="40"/>
      <c r="AS743" s="40"/>
      <c r="AT743" s="40"/>
      <c r="AU743" s="40"/>
    </row>
    <row r="744" spans="1:64" x14ac:dyDescent="0.2">
      <c r="A744" s="11"/>
      <c r="B744" s="11"/>
      <c r="C744" s="30"/>
      <c r="D744" s="11"/>
      <c r="AA744" s="40"/>
      <c r="AB744" s="40"/>
      <c r="AC744" s="40"/>
      <c r="AD744" s="40"/>
      <c r="AE744" s="40"/>
      <c r="AG744" s="45"/>
      <c r="AN744" s="40"/>
      <c r="AO744" s="40"/>
      <c r="AP744" s="40"/>
      <c r="AQ744" s="40"/>
      <c r="AR744" s="40"/>
      <c r="AS744" s="40"/>
      <c r="AT744" s="40"/>
      <c r="AU744" s="40"/>
    </row>
    <row r="745" spans="1:64" x14ac:dyDescent="0.2">
      <c r="A745" s="11"/>
      <c r="B745" s="11"/>
      <c r="C745" s="30"/>
      <c r="D745" s="11"/>
      <c r="AA745" s="40"/>
      <c r="AB745" s="40"/>
      <c r="AC745" s="40"/>
      <c r="AD745" s="40"/>
      <c r="AE745" s="40"/>
      <c r="AG745" s="45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</row>
    <row r="746" spans="1:64" x14ac:dyDescent="0.2">
      <c r="A746" s="11"/>
      <c r="B746" s="11"/>
      <c r="C746" s="30"/>
      <c r="D746" s="11"/>
      <c r="AA746" s="40"/>
      <c r="AB746" s="40"/>
      <c r="AC746" s="40"/>
      <c r="AD746" s="40"/>
      <c r="AE746" s="40"/>
      <c r="AG746" s="45"/>
      <c r="AN746" s="40"/>
      <c r="AO746" s="40"/>
      <c r="AP746" s="40"/>
      <c r="AQ746" s="40"/>
      <c r="AR746" s="40"/>
      <c r="AS746" s="40"/>
      <c r="AT746" s="40"/>
      <c r="AU746" s="40"/>
    </row>
    <row r="747" spans="1:64" x14ac:dyDescent="0.2">
      <c r="A747" s="11"/>
      <c r="B747" s="11"/>
      <c r="C747" s="30"/>
      <c r="D747" s="11"/>
      <c r="AA747" s="40"/>
      <c r="AB747" s="40"/>
      <c r="AC747" s="40"/>
      <c r="AD747" s="40"/>
      <c r="AE747" s="40"/>
      <c r="AG747" s="45"/>
      <c r="AN747" s="40"/>
      <c r="AO747" s="40"/>
      <c r="AP747" s="40"/>
      <c r="AQ747" s="40"/>
      <c r="AR747" s="40"/>
      <c r="AS747" s="40"/>
      <c r="AT747" s="40"/>
      <c r="AU747" s="40"/>
    </row>
    <row r="748" spans="1:64" x14ac:dyDescent="0.2">
      <c r="A748" s="11"/>
      <c r="B748" s="11"/>
      <c r="C748" s="30"/>
      <c r="D748" s="11"/>
      <c r="AA748" s="40"/>
      <c r="AB748" s="40"/>
      <c r="AC748" s="40"/>
      <c r="AD748" s="40"/>
      <c r="AE748" s="40"/>
      <c r="AG748" s="45"/>
      <c r="AN748" s="40"/>
      <c r="AO748" s="40"/>
      <c r="AP748" s="40"/>
      <c r="AQ748" s="40"/>
      <c r="AR748" s="40"/>
      <c r="AS748" s="40"/>
      <c r="AT748" s="40"/>
      <c r="AU748" s="40"/>
    </row>
    <row r="749" spans="1:64" x14ac:dyDescent="0.2">
      <c r="A749" s="11"/>
      <c r="B749" s="11"/>
      <c r="C749" s="30"/>
      <c r="D749" s="11"/>
      <c r="AA749" s="40"/>
      <c r="AB749" s="40"/>
      <c r="AC749" s="40"/>
      <c r="AD749" s="40"/>
      <c r="AE749" s="40"/>
      <c r="AG749" s="45"/>
      <c r="AN749" s="40"/>
      <c r="AO749" s="40"/>
      <c r="AP749" s="40"/>
      <c r="AQ749" s="40"/>
      <c r="AR749" s="40"/>
      <c r="AS749" s="40"/>
      <c r="AT749" s="40"/>
      <c r="AU749" s="40"/>
    </row>
    <row r="750" spans="1:64" x14ac:dyDescent="0.2">
      <c r="A750" s="11"/>
      <c r="B750" s="11"/>
      <c r="C750" s="30"/>
      <c r="D750" s="11"/>
      <c r="AA750" s="40"/>
      <c r="AB750" s="40"/>
      <c r="AC750" s="40"/>
      <c r="AD750" s="40"/>
      <c r="AE750" s="40"/>
      <c r="AG750" s="45"/>
      <c r="AN750" s="40"/>
      <c r="AO750" s="40"/>
      <c r="AP750" s="40"/>
      <c r="AQ750" s="40"/>
      <c r="AR750" s="40"/>
      <c r="AS750" s="40"/>
      <c r="AT750" s="40"/>
      <c r="AU750" s="40"/>
    </row>
    <row r="751" spans="1:64" x14ac:dyDescent="0.2">
      <c r="A751" s="11"/>
      <c r="B751" s="11"/>
      <c r="C751" s="30"/>
      <c r="D751" s="11"/>
      <c r="AA751" s="40"/>
      <c r="AB751" s="40"/>
      <c r="AC751" s="40"/>
      <c r="AD751" s="40"/>
      <c r="AE751" s="40"/>
      <c r="AG751" s="45"/>
      <c r="AN751" s="40"/>
      <c r="AO751" s="40"/>
      <c r="AP751" s="40"/>
      <c r="AQ751" s="40"/>
      <c r="AR751" s="40"/>
      <c r="AS751" s="40"/>
      <c r="AT751" s="40"/>
      <c r="AU751" s="40"/>
    </row>
    <row r="752" spans="1:64" x14ac:dyDescent="0.2">
      <c r="A752" s="11"/>
      <c r="B752" s="11"/>
      <c r="C752" s="30"/>
      <c r="D752" s="11"/>
      <c r="AA752" s="40"/>
      <c r="AB752" s="40"/>
      <c r="AC752" s="40"/>
      <c r="AD752" s="40"/>
      <c r="AE752" s="40"/>
      <c r="AG752" s="45"/>
      <c r="AN752" s="40"/>
      <c r="AO752" s="40"/>
      <c r="AP752" s="40"/>
      <c r="AQ752" s="40"/>
      <c r="AR752" s="40"/>
      <c r="AS752" s="40"/>
      <c r="AT752" s="40"/>
      <c r="AU752" s="40"/>
    </row>
    <row r="753" spans="1:64" x14ac:dyDescent="0.2">
      <c r="A753" s="11"/>
      <c r="B753" s="11"/>
      <c r="C753" s="30"/>
      <c r="D753" s="11"/>
      <c r="AA753" s="40"/>
      <c r="AB753" s="40"/>
      <c r="AC753" s="40"/>
      <c r="AD753" s="40"/>
      <c r="AE753" s="40"/>
      <c r="AG753" s="45"/>
      <c r="AN753" s="40"/>
      <c r="AO753" s="40"/>
      <c r="AP753" s="40"/>
      <c r="AQ753" s="40"/>
      <c r="AR753" s="40"/>
      <c r="AS753" s="40"/>
      <c r="AT753" s="40"/>
      <c r="AU753" s="40"/>
    </row>
    <row r="754" spans="1:64" x14ac:dyDescent="0.2">
      <c r="A754" s="11"/>
      <c r="B754" s="11"/>
      <c r="C754" s="30"/>
      <c r="D754" s="11"/>
      <c r="AA754" s="40"/>
      <c r="AB754" s="40"/>
      <c r="AC754" s="40"/>
      <c r="AD754" s="40"/>
      <c r="AE754" s="40"/>
      <c r="AG754" s="45"/>
      <c r="AN754" s="40"/>
      <c r="AO754" s="40"/>
      <c r="AP754" s="40"/>
      <c r="AQ754" s="40"/>
      <c r="AR754" s="40"/>
      <c r="AS754" s="40"/>
      <c r="AT754" s="40"/>
      <c r="AU754" s="40"/>
    </row>
    <row r="755" spans="1:64" x14ac:dyDescent="0.2">
      <c r="A755" s="11"/>
      <c r="B755" s="11"/>
      <c r="C755" s="30"/>
      <c r="D755" s="11"/>
      <c r="AA755" s="40"/>
      <c r="AB755" s="40"/>
      <c r="AC755" s="40"/>
      <c r="AD755" s="40"/>
      <c r="AE755" s="40"/>
      <c r="AG755" s="45"/>
      <c r="AN755" s="40"/>
      <c r="AO755" s="40"/>
      <c r="AP755" s="40"/>
      <c r="AQ755" s="40"/>
      <c r="AR755" s="40"/>
      <c r="AS755" s="40"/>
      <c r="AT755" s="40"/>
      <c r="AU755" s="40"/>
    </row>
    <row r="756" spans="1:64" x14ac:dyDescent="0.2">
      <c r="A756" s="11"/>
      <c r="B756" s="11"/>
      <c r="C756" s="30"/>
      <c r="D756" s="11"/>
      <c r="AA756" s="40"/>
      <c r="AB756" s="40"/>
      <c r="AC756" s="40"/>
      <c r="AD756" s="40"/>
      <c r="AE756" s="40"/>
      <c r="AG756" s="45"/>
      <c r="AN756" s="40"/>
      <c r="AO756" s="40"/>
      <c r="AP756" s="40"/>
      <c r="AQ756" s="40"/>
      <c r="AR756" s="40"/>
      <c r="AS756" s="40"/>
      <c r="AT756" s="40"/>
      <c r="AU756" s="40"/>
      <c r="AV756" s="40"/>
    </row>
    <row r="757" spans="1:64" x14ac:dyDescent="0.2">
      <c r="A757" s="11"/>
      <c r="B757" s="11"/>
      <c r="C757" s="30"/>
      <c r="D757" s="11"/>
      <c r="AA757" s="40"/>
      <c r="AB757" s="40"/>
      <c r="AC757" s="40"/>
      <c r="AD757" s="40"/>
      <c r="AE757" s="40"/>
      <c r="AG757" s="45"/>
      <c r="AN757" s="40"/>
      <c r="AO757" s="40"/>
      <c r="AP757" s="40"/>
      <c r="AQ757" s="40"/>
      <c r="AR757" s="40"/>
      <c r="AS757" s="40"/>
      <c r="AT757" s="40"/>
      <c r="AU757" s="40"/>
    </row>
    <row r="758" spans="1:64" x14ac:dyDescent="0.2">
      <c r="A758" s="11"/>
      <c r="B758" s="11"/>
      <c r="C758" s="30"/>
      <c r="D758" s="11"/>
      <c r="AA758" s="40"/>
      <c r="AB758" s="40"/>
      <c r="AC758" s="40"/>
      <c r="AD758" s="40"/>
      <c r="AE758" s="40"/>
      <c r="AG758" s="45"/>
      <c r="AN758" s="40"/>
      <c r="AO758" s="40"/>
      <c r="AP758" s="40"/>
      <c r="AQ758" s="40"/>
      <c r="AR758" s="40"/>
      <c r="AS758" s="40"/>
      <c r="AT758" s="40"/>
      <c r="AU758" s="40"/>
    </row>
    <row r="759" spans="1:64" x14ac:dyDescent="0.2">
      <c r="A759" s="11"/>
      <c r="B759" s="11"/>
      <c r="C759" s="30"/>
      <c r="D759" s="11"/>
      <c r="AA759" s="40"/>
      <c r="AB759" s="40"/>
      <c r="AC759" s="40"/>
      <c r="AD759" s="40"/>
      <c r="AE759" s="40"/>
      <c r="AG759" s="45"/>
      <c r="AN759" s="40"/>
      <c r="AO759" s="40"/>
      <c r="AP759" s="40"/>
      <c r="AQ759" s="40"/>
      <c r="AR759" s="40"/>
      <c r="AS759" s="40"/>
      <c r="AT759" s="40"/>
      <c r="AU759" s="40"/>
    </row>
    <row r="760" spans="1:64" x14ac:dyDescent="0.2">
      <c r="A760" s="11"/>
      <c r="B760" s="11"/>
      <c r="C760" s="30"/>
      <c r="D760" s="11"/>
      <c r="AA760" s="40"/>
      <c r="AB760" s="40"/>
      <c r="AC760" s="40"/>
      <c r="AD760" s="40"/>
      <c r="AE760" s="40"/>
      <c r="AG760" s="45"/>
      <c r="AN760" s="40"/>
      <c r="AO760" s="40"/>
      <c r="AP760" s="40"/>
      <c r="AQ760" s="40"/>
      <c r="AR760" s="40"/>
      <c r="AS760" s="40"/>
      <c r="AT760" s="40"/>
      <c r="AU760" s="40"/>
    </row>
    <row r="761" spans="1:64" x14ac:dyDescent="0.2">
      <c r="A761" s="11"/>
      <c r="B761" s="11"/>
      <c r="C761" s="30"/>
      <c r="D761" s="11"/>
      <c r="AA761" s="40"/>
      <c r="AB761" s="40"/>
      <c r="AC761" s="40"/>
      <c r="AD761" s="40"/>
      <c r="AE761" s="40"/>
      <c r="AG761" s="45"/>
      <c r="AN761" s="40"/>
      <c r="AO761" s="40"/>
      <c r="AP761" s="40"/>
      <c r="AQ761" s="40"/>
      <c r="AR761" s="40"/>
      <c r="AS761" s="40"/>
      <c r="AT761" s="40"/>
      <c r="AU761" s="40"/>
    </row>
    <row r="762" spans="1:64" x14ac:dyDescent="0.2">
      <c r="A762" s="11"/>
      <c r="B762" s="11"/>
      <c r="C762" s="30"/>
      <c r="D762" s="11"/>
      <c r="AA762" s="40"/>
      <c r="AB762" s="40"/>
      <c r="AC762" s="40"/>
      <c r="AD762" s="40"/>
      <c r="AE762" s="40"/>
      <c r="AG762" s="45"/>
      <c r="AN762" s="40"/>
      <c r="AO762" s="40"/>
      <c r="AP762" s="40"/>
      <c r="AQ762" s="40"/>
      <c r="AR762" s="40"/>
      <c r="AS762" s="40"/>
      <c r="AT762" s="40"/>
      <c r="AU762" s="40"/>
    </row>
    <row r="763" spans="1:64" x14ac:dyDescent="0.2">
      <c r="A763" s="11"/>
      <c r="B763" s="11"/>
      <c r="C763" s="30"/>
      <c r="D763" s="11"/>
      <c r="AA763" s="40"/>
      <c r="AB763" s="40"/>
      <c r="AC763" s="40"/>
      <c r="AD763" s="40"/>
      <c r="AE763" s="40"/>
      <c r="AG763" s="45"/>
      <c r="AN763" s="40"/>
      <c r="AO763" s="40"/>
      <c r="AP763" s="40"/>
      <c r="AQ763" s="40"/>
      <c r="AR763" s="40"/>
      <c r="AS763" s="40"/>
      <c r="AT763" s="40"/>
      <c r="AU763" s="40"/>
    </row>
    <row r="764" spans="1:64" x14ac:dyDescent="0.2">
      <c r="A764" s="5"/>
      <c r="AA764" s="40"/>
      <c r="AB764" s="40"/>
      <c r="AC764" s="40"/>
      <c r="AD764" s="40"/>
      <c r="AE764" s="40"/>
      <c r="AG764" s="45"/>
      <c r="AN764" s="40"/>
      <c r="AO764" s="40"/>
      <c r="AP764" s="40"/>
      <c r="AQ764" s="40"/>
      <c r="AR764" s="40"/>
      <c r="AS764" s="40"/>
      <c r="AT764" s="40"/>
      <c r="AU764" s="40"/>
    </row>
    <row r="765" spans="1:64" x14ac:dyDescent="0.2">
      <c r="A765" s="5"/>
      <c r="AA765" s="40"/>
      <c r="AB765" s="40"/>
      <c r="AC765" s="40"/>
      <c r="AD765" s="40"/>
      <c r="AE765" s="40"/>
      <c r="AG765" s="45"/>
      <c r="AN765" s="40"/>
      <c r="AO765" s="40"/>
      <c r="AP765" s="40"/>
      <c r="AQ765" s="40"/>
      <c r="AR765" s="40"/>
      <c r="AS765" s="40"/>
      <c r="AT765" s="40"/>
      <c r="AU765" s="40"/>
    </row>
    <row r="766" spans="1:64" x14ac:dyDescent="0.2">
      <c r="A766" s="5"/>
      <c r="AA766" s="40"/>
      <c r="AB766" s="40"/>
      <c r="AC766" s="40"/>
      <c r="AD766" s="40"/>
      <c r="AE766" s="40"/>
      <c r="AG766" s="45"/>
      <c r="AN766" s="40"/>
      <c r="AO766" s="40"/>
      <c r="AP766" s="40"/>
      <c r="AQ766" s="40"/>
      <c r="AR766" s="40"/>
      <c r="AS766" s="40"/>
      <c r="AT766" s="40"/>
      <c r="AU766" s="40"/>
      <c r="AV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</row>
    <row r="767" spans="1:64" x14ac:dyDescent="0.2">
      <c r="A767" s="5"/>
      <c r="AA767" s="40"/>
      <c r="AB767" s="40"/>
      <c r="AC767" s="40"/>
      <c r="AD767" s="40"/>
      <c r="AE767" s="40"/>
      <c r="AG767" s="45"/>
      <c r="AN767" s="40"/>
      <c r="AO767" s="40"/>
      <c r="AP767" s="40"/>
      <c r="AQ767" s="40"/>
      <c r="AR767" s="40"/>
      <c r="AS767" s="40"/>
      <c r="AT767" s="40"/>
      <c r="AU767" s="40"/>
    </row>
    <row r="768" spans="1:64" x14ac:dyDescent="0.2">
      <c r="A768" s="5"/>
      <c r="AA768" s="40"/>
      <c r="AB768" s="40"/>
      <c r="AC768" s="40"/>
      <c r="AD768" s="40"/>
      <c r="AE768" s="40"/>
      <c r="AG768" s="45"/>
      <c r="AN768" s="40"/>
      <c r="AO768" s="40"/>
      <c r="AP768" s="40"/>
      <c r="AQ768" s="40"/>
      <c r="AR768" s="40"/>
      <c r="AS768" s="40"/>
      <c r="AT768" s="40"/>
      <c r="AU768" s="40"/>
    </row>
    <row r="769" spans="1:64" x14ac:dyDescent="0.2">
      <c r="A769" s="5"/>
      <c r="AA769" s="40"/>
      <c r="AB769" s="40"/>
      <c r="AC769" s="40"/>
      <c r="AD769" s="40"/>
      <c r="AE769" s="40"/>
      <c r="AG769" s="45"/>
      <c r="AN769" s="40"/>
      <c r="AO769" s="40"/>
      <c r="AP769" s="40"/>
      <c r="AQ769" s="40"/>
      <c r="AR769" s="40"/>
      <c r="AS769" s="40"/>
      <c r="AT769" s="40"/>
      <c r="AU769" s="40"/>
    </row>
    <row r="770" spans="1:64" x14ac:dyDescent="0.2">
      <c r="A770" s="5"/>
      <c r="AA770" s="40"/>
      <c r="AB770" s="40"/>
      <c r="AC770" s="40"/>
      <c r="AD770" s="40"/>
      <c r="AE770" s="40"/>
      <c r="AG770" s="45"/>
      <c r="AN770" s="40"/>
      <c r="AO770" s="40"/>
      <c r="AP770" s="40"/>
      <c r="AQ770" s="40"/>
      <c r="AR770" s="40"/>
      <c r="AS770" s="40"/>
      <c r="AT770" s="40"/>
      <c r="AU770" s="40"/>
    </row>
    <row r="771" spans="1:64" x14ac:dyDescent="0.2">
      <c r="A771" s="5"/>
      <c r="AA771" s="40"/>
      <c r="AB771" s="40"/>
      <c r="AC771" s="40"/>
      <c r="AD771" s="40"/>
      <c r="AE771" s="40"/>
      <c r="AG771" s="45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</row>
    <row r="772" spans="1:64" x14ac:dyDescent="0.2">
      <c r="A772" s="5"/>
      <c r="AA772" s="40"/>
      <c r="AB772" s="40"/>
      <c r="AC772" s="40"/>
      <c r="AD772" s="40"/>
      <c r="AE772" s="40"/>
      <c r="AG772" s="45"/>
      <c r="AN772" s="40"/>
      <c r="AO772" s="40"/>
      <c r="AP772" s="40"/>
      <c r="AQ772" s="40"/>
      <c r="AR772" s="40"/>
      <c r="AS772" s="40"/>
      <c r="AT772" s="40"/>
      <c r="AU772" s="40"/>
    </row>
    <row r="773" spans="1:64" x14ac:dyDescent="0.2">
      <c r="A773" s="5"/>
      <c r="AA773" s="40"/>
      <c r="AB773" s="40"/>
      <c r="AC773" s="40"/>
      <c r="AD773" s="40"/>
      <c r="AE773" s="40"/>
      <c r="AG773" s="45"/>
      <c r="AN773" s="40"/>
      <c r="AO773" s="40"/>
      <c r="AP773" s="40"/>
      <c r="AQ773" s="40"/>
      <c r="AR773" s="40"/>
      <c r="AS773" s="40"/>
      <c r="AT773" s="40"/>
      <c r="AU773" s="40"/>
    </row>
    <row r="774" spans="1:64" x14ac:dyDescent="0.2">
      <c r="A774" s="5"/>
      <c r="AA774" s="40"/>
      <c r="AB774" s="40"/>
      <c r="AC774" s="40"/>
      <c r="AD774" s="40"/>
      <c r="AE774" s="40"/>
      <c r="AG774" s="45"/>
      <c r="AN774" s="40"/>
      <c r="AO774" s="40"/>
      <c r="AP774" s="40"/>
      <c r="AQ774" s="40"/>
      <c r="AR774" s="40"/>
      <c r="AS774" s="40"/>
      <c r="AT774" s="40"/>
      <c r="AU774" s="40"/>
    </row>
    <row r="775" spans="1:64" x14ac:dyDescent="0.2">
      <c r="A775" s="5"/>
      <c r="AA775" s="40"/>
      <c r="AB775" s="40"/>
      <c r="AC775" s="40"/>
      <c r="AD775" s="40"/>
      <c r="AE775" s="40"/>
      <c r="AG775" s="45"/>
      <c r="AN775" s="40"/>
      <c r="AO775" s="40"/>
      <c r="AP775" s="40"/>
      <c r="AQ775" s="40"/>
      <c r="AR775" s="40"/>
      <c r="AS775" s="40"/>
      <c r="AT775" s="40"/>
      <c r="AU775" s="40"/>
    </row>
    <row r="776" spans="1:64" x14ac:dyDescent="0.2">
      <c r="A776" s="5"/>
      <c r="AA776" s="40"/>
      <c r="AB776" s="40"/>
      <c r="AC776" s="40"/>
      <c r="AD776" s="40"/>
      <c r="AE776" s="40"/>
      <c r="AG776" s="45"/>
      <c r="AN776" s="40"/>
      <c r="AO776" s="40"/>
      <c r="AP776" s="40"/>
      <c r="AQ776" s="40"/>
      <c r="AR776" s="40"/>
      <c r="AS776" s="40"/>
      <c r="AT776" s="40"/>
      <c r="AU776" s="40"/>
    </row>
    <row r="777" spans="1:64" x14ac:dyDescent="0.2">
      <c r="A777" s="5"/>
      <c r="AA777" s="40"/>
      <c r="AB777" s="40"/>
      <c r="AC777" s="40"/>
      <c r="AD777" s="40"/>
      <c r="AE777" s="40"/>
      <c r="AG777" s="45"/>
      <c r="AN777" s="40"/>
      <c r="AO777" s="40"/>
      <c r="AP777" s="40"/>
      <c r="AQ777" s="40"/>
      <c r="AR777" s="40"/>
      <c r="AS777" s="40"/>
      <c r="AT777" s="40"/>
      <c r="AU777" s="40"/>
    </row>
    <row r="778" spans="1:64" x14ac:dyDescent="0.2">
      <c r="A778" s="5"/>
      <c r="AA778" s="40"/>
      <c r="AB778" s="40"/>
      <c r="AC778" s="40"/>
      <c r="AD778" s="40"/>
      <c r="AE778" s="40"/>
      <c r="AG778" s="45"/>
      <c r="AN778" s="40"/>
      <c r="AO778" s="40"/>
      <c r="AP778" s="40"/>
      <c r="AQ778" s="40"/>
      <c r="AR778" s="40"/>
      <c r="AS778" s="40"/>
      <c r="AT778" s="40"/>
      <c r="AU778" s="40"/>
    </row>
    <row r="779" spans="1:64" x14ac:dyDescent="0.2">
      <c r="A779" s="5"/>
      <c r="AA779" s="40"/>
      <c r="AB779" s="40"/>
      <c r="AC779" s="40"/>
      <c r="AD779" s="40"/>
      <c r="AE779" s="40"/>
      <c r="AG779" s="45"/>
      <c r="AN779" s="40"/>
      <c r="AO779" s="40"/>
      <c r="AP779" s="40"/>
      <c r="AQ779" s="40"/>
      <c r="AR779" s="40"/>
      <c r="AS779" s="40"/>
      <c r="AT779" s="40"/>
      <c r="AU779" s="40"/>
    </row>
    <row r="780" spans="1:64" x14ac:dyDescent="0.2">
      <c r="A780" s="5"/>
      <c r="AA780" s="40"/>
      <c r="AB780" s="40"/>
      <c r="AC780" s="40"/>
      <c r="AD780" s="40"/>
      <c r="AE780" s="40"/>
      <c r="AG780" s="45"/>
      <c r="AN780" s="40"/>
      <c r="AO780" s="40"/>
      <c r="AP780" s="40"/>
      <c r="AQ780" s="40"/>
      <c r="AR780" s="40"/>
      <c r="AS780" s="40"/>
      <c r="AT780" s="40"/>
      <c r="AU780" s="40"/>
      <c r="AV780" s="40"/>
    </row>
    <row r="781" spans="1:64" x14ac:dyDescent="0.2">
      <c r="A781" s="5"/>
      <c r="AA781" s="40"/>
      <c r="AB781" s="40"/>
      <c r="AC781" s="40"/>
      <c r="AD781" s="40"/>
      <c r="AE781" s="40"/>
      <c r="AG781" s="45"/>
      <c r="AN781" s="40"/>
      <c r="AO781" s="40"/>
      <c r="AP781" s="40"/>
      <c r="AQ781" s="40"/>
      <c r="AR781" s="40"/>
      <c r="AS781" s="40"/>
      <c r="AT781" s="40"/>
      <c r="AU781" s="40"/>
    </row>
    <row r="782" spans="1:64" x14ac:dyDescent="0.2">
      <c r="A782" s="5"/>
      <c r="AA782" s="40"/>
      <c r="AB782" s="40"/>
      <c r="AC782" s="40"/>
      <c r="AD782" s="40"/>
      <c r="AE782" s="40"/>
      <c r="AG782" s="45"/>
      <c r="AN782" s="40"/>
      <c r="AO782" s="40"/>
      <c r="AP782" s="40"/>
      <c r="AQ782" s="40"/>
      <c r="AR782" s="40"/>
      <c r="AS782" s="40"/>
      <c r="AT782" s="40"/>
      <c r="AU782" s="40"/>
    </row>
    <row r="783" spans="1:64" x14ac:dyDescent="0.2">
      <c r="A783" s="5"/>
      <c r="AA783" s="40"/>
      <c r="AB783" s="40"/>
      <c r="AC783" s="40"/>
      <c r="AD783" s="40"/>
      <c r="AE783" s="40"/>
      <c r="AG783" s="45"/>
      <c r="AN783" s="40"/>
      <c r="AO783" s="40"/>
      <c r="AP783" s="40"/>
      <c r="AQ783" s="40"/>
      <c r="AR783" s="40"/>
      <c r="AS783" s="40"/>
      <c r="AT783" s="40"/>
      <c r="AU783" s="40"/>
    </row>
    <row r="784" spans="1:64" x14ac:dyDescent="0.2">
      <c r="A784" s="5"/>
      <c r="AA784" s="40"/>
      <c r="AB784" s="40"/>
      <c r="AC784" s="40"/>
      <c r="AD784" s="40"/>
      <c r="AE784" s="40"/>
      <c r="AG784" s="45"/>
      <c r="AN784" s="40"/>
      <c r="AO784" s="40"/>
      <c r="AP784" s="40"/>
      <c r="AQ784" s="40"/>
      <c r="AR784" s="40"/>
      <c r="AS784" s="40"/>
      <c r="AT784" s="40"/>
      <c r="AU784" s="40"/>
    </row>
    <row r="785" spans="1:47" x14ac:dyDescent="0.2">
      <c r="A785" s="5"/>
      <c r="AA785" s="40"/>
      <c r="AB785" s="40"/>
      <c r="AC785" s="40"/>
      <c r="AD785" s="40"/>
      <c r="AE785" s="40"/>
      <c r="AG785" s="45"/>
      <c r="AN785" s="40"/>
      <c r="AO785" s="40"/>
      <c r="AP785" s="40"/>
      <c r="AQ785" s="40"/>
      <c r="AR785" s="40"/>
      <c r="AS785" s="40"/>
      <c r="AT785" s="40"/>
      <c r="AU785" s="40"/>
    </row>
    <row r="786" spans="1:47" x14ac:dyDescent="0.2">
      <c r="A786" s="5"/>
      <c r="AA786" s="40"/>
      <c r="AB786" s="40"/>
      <c r="AC786" s="40"/>
      <c r="AD786" s="40"/>
      <c r="AE786" s="40"/>
      <c r="AG786" s="45"/>
      <c r="AN786" s="40"/>
      <c r="AO786" s="40"/>
      <c r="AP786" s="40"/>
      <c r="AQ786" s="40"/>
      <c r="AR786" s="40"/>
      <c r="AS786" s="40"/>
      <c r="AT786" s="40"/>
      <c r="AU786" s="40"/>
    </row>
    <row r="787" spans="1:47" x14ac:dyDescent="0.2">
      <c r="A787" s="5"/>
      <c r="AA787" s="40"/>
      <c r="AB787" s="40"/>
      <c r="AC787" s="40"/>
      <c r="AD787" s="40"/>
      <c r="AE787" s="40"/>
      <c r="AG787" s="45"/>
      <c r="AN787" s="40"/>
      <c r="AO787" s="40"/>
      <c r="AP787" s="40"/>
      <c r="AQ787" s="40"/>
      <c r="AR787" s="40"/>
      <c r="AS787" s="40"/>
      <c r="AT787" s="40"/>
      <c r="AU787" s="40"/>
    </row>
    <row r="788" spans="1:47" x14ac:dyDescent="0.2">
      <c r="A788" s="5"/>
      <c r="AA788" s="40"/>
      <c r="AB788" s="40"/>
      <c r="AC788" s="40"/>
      <c r="AD788" s="40"/>
      <c r="AE788" s="40"/>
      <c r="AG788" s="45"/>
      <c r="AN788" s="40"/>
      <c r="AO788" s="40"/>
      <c r="AP788" s="40"/>
      <c r="AQ788" s="40"/>
      <c r="AR788" s="40"/>
      <c r="AS788" s="40"/>
      <c r="AT788" s="40"/>
      <c r="AU788" s="40"/>
    </row>
    <row r="789" spans="1:47" x14ac:dyDescent="0.2">
      <c r="A789" s="5"/>
      <c r="AA789" s="40"/>
      <c r="AB789" s="40"/>
      <c r="AC789" s="40"/>
      <c r="AD789" s="40"/>
      <c r="AE789" s="40"/>
      <c r="AG789" s="45"/>
      <c r="AN789" s="40"/>
      <c r="AO789" s="40"/>
      <c r="AP789" s="40"/>
      <c r="AQ789" s="40"/>
      <c r="AR789" s="40"/>
      <c r="AS789" s="40"/>
      <c r="AT789" s="40"/>
      <c r="AU789" s="40"/>
    </row>
    <row r="790" spans="1:47" x14ac:dyDescent="0.2">
      <c r="A790" s="5"/>
      <c r="AA790" s="40"/>
      <c r="AB790" s="40"/>
      <c r="AC790" s="40"/>
      <c r="AD790" s="40"/>
      <c r="AE790" s="40"/>
      <c r="AG790" s="45"/>
      <c r="AN790" s="40"/>
      <c r="AO790" s="40"/>
      <c r="AP790" s="40"/>
      <c r="AQ790" s="40"/>
      <c r="AR790" s="40"/>
      <c r="AS790" s="40"/>
      <c r="AT790" s="40"/>
      <c r="AU790" s="40"/>
    </row>
    <row r="791" spans="1:47" x14ac:dyDescent="0.2">
      <c r="A791" s="5"/>
      <c r="AA791" s="40"/>
      <c r="AB791" s="40"/>
      <c r="AC791" s="40"/>
      <c r="AD791" s="40"/>
      <c r="AE791" s="40"/>
      <c r="AG791" s="45"/>
      <c r="AN791" s="40"/>
      <c r="AO791" s="40"/>
      <c r="AP791" s="40"/>
      <c r="AQ791" s="40"/>
      <c r="AR791" s="40"/>
      <c r="AS791" s="40"/>
      <c r="AT791" s="40"/>
      <c r="AU791" s="40"/>
    </row>
    <row r="792" spans="1:47" x14ac:dyDescent="0.2">
      <c r="A792" s="5"/>
      <c r="AA792" s="40"/>
      <c r="AB792" s="40"/>
      <c r="AC792" s="40"/>
      <c r="AD792" s="40"/>
      <c r="AE792" s="40"/>
      <c r="AG792" s="45"/>
      <c r="AN792" s="40"/>
      <c r="AO792" s="40"/>
      <c r="AP792" s="40"/>
      <c r="AQ792" s="40"/>
      <c r="AR792" s="40"/>
      <c r="AS792" s="40"/>
      <c r="AT792" s="40"/>
      <c r="AU792" s="40"/>
    </row>
    <row r="793" spans="1:47" x14ac:dyDescent="0.2">
      <c r="A793" s="5"/>
      <c r="AA793" s="40"/>
      <c r="AB793" s="40"/>
      <c r="AC793" s="40"/>
      <c r="AD793" s="40"/>
      <c r="AE793" s="40"/>
      <c r="AG793" s="45"/>
      <c r="AN793" s="40"/>
      <c r="AO793" s="40"/>
      <c r="AP793" s="40"/>
      <c r="AQ793" s="40"/>
      <c r="AR793" s="40"/>
      <c r="AS793" s="40"/>
      <c r="AT793" s="40"/>
      <c r="AU793" s="40"/>
    </row>
    <row r="794" spans="1:47" x14ac:dyDescent="0.2">
      <c r="A794" s="5"/>
      <c r="AA794" s="40"/>
      <c r="AB794" s="40"/>
      <c r="AC794" s="40"/>
      <c r="AD794" s="40"/>
      <c r="AE794" s="40"/>
      <c r="AG794" s="45"/>
      <c r="AN794" s="40"/>
      <c r="AO794" s="40"/>
      <c r="AP794" s="40"/>
      <c r="AQ794" s="40"/>
      <c r="AR794" s="40"/>
      <c r="AS794" s="40"/>
      <c r="AT794" s="40"/>
      <c r="AU794" s="40"/>
    </row>
    <row r="795" spans="1:47" x14ac:dyDescent="0.2">
      <c r="A795" s="5"/>
      <c r="AA795" s="40"/>
      <c r="AB795" s="40"/>
      <c r="AC795" s="40"/>
      <c r="AD795" s="40"/>
      <c r="AE795" s="40"/>
      <c r="AG795" s="45"/>
      <c r="AN795" s="40"/>
      <c r="AO795" s="40"/>
      <c r="AP795" s="40"/>
      <c r="AQ795" s="40"/>
      <c r="AR795" s="40"/>
      <c r="AS795" s="40"/>
      <c r="AT795" s="40"/>
      <c r="AU795" s="40"/>
    </row>
    <row r="796" spans="1:47" x14ac:dyDescent="0.2">
      <c r="A796" s="5"/>
      <c r="AA796" s="40"/>
      <c r="AB796" s="40"/>
      <c r="AC796" s="40"/>
      <c r="AD796" s="40"/>
      <c r="AE796" s="40"/>
      <c r="AG796" s="45"/>
      <c r="AN796" s="40"/>
      <c r="AO796" s="40"/>
      <c r="AP796" s="40"/>
      <c r="AQ796" s="40"/>
      <c r="AR796" s="40"/>
      <c r="AS796" s="40"/>
      <c r="AT796" s="40"/>
      <c r="AU796" s="40"/>
    </row>
    <row r="797" spans="1:47" x14ac:dyDescent="0.2">
      <c r="A797" s="5"/>
      <c r="AA797" s="40"/>
      <c r="AB797" s="40"/>
      <c r="AC797" s="40"/>
      <c r="AD797" s="40"/>
      <c r="AE797" s="40"/>
      <c r="AG797" s="45"/>
      <c r="AN797" s="40"/>
      <c r="AO797" s="40"/>
      <c r="AP797" s="40"/>
      <c r="AQ797" s="40"/>
      <c r="AR797" s="40"/>
      <c r="AS797" s="40"/>
      <c r="AT797" s="40"/>
      <c r="AU797" s="40"/>
    </row>
    <row r="798" spans="1:47" x14ac:dyDescent="0.2">
      <c r="A798" s="5"/>
      <c r="AA798" s="40"/>
      <c r="AB798" s="40"/>
      <c r="AC798" s="40"/>
      <c r="AD798" s="40"/>
      <c r="AE798" s="40"/>
      <c r="AG798" s="45"/>
      <c r="AN798" s="40"/>
      <c r="AO798" s="40"/>
      <c r="AP798" s="40"/>
      <c r="AQ798" s="40"/>
      <c r="AR798" s="40"/>
      <c r="AS798" s="40"/>
      <c r="AT798" s="40"/>
      <c r="AU798" s="40"/>
    </row>
    <row r="799" spans="1:47" x14ac:dyDescent="0.2">
      <c r="A799" s="5"/>
      <c r="AA799" s="40"/>
      <c r="AB799" s="40"/>
      <c r="AC799" s="40"/>
      <c r="AD799" s="40"/>
      <c r="AE799" s="40"/>
      <c r="AG799" s="45"/>
      <c r="AN799" s="40"/>
      <c r="AO799" s="40"/>
      <c r="AP799" s="40"/>
      <c r="AQ799" s="40"/>
      <c r="AR799" s="40"/>
      <c r="AS799" s="40"/>
      <c r="AT799" s="40"/>
      <c r="AU799" s="40"/>
    </row>
    <row r="800" spans="1:47" x14ac:dyDescent="0.2">
      <c r="A800" s="5"/>
      <c r="AA800" s="40"/>
      <c r="AB800" s="40"/>
      <c r="AC800" s="40"/>
      <c r="AD800" s="40"/>
      <c r="AE800" s="40"/>
      <c r="AG800" s="45"/>
      <c r="AN800" s="40"/>
      <c r="AO800" s="40"/>
      <c r="AP800" s="40"/>
      <c r="AQ800" s="40"/>
      <c r="AR800" s="40"/>
      <c r="AS800" s="40"/>
      <c r="AT800" s="40"/>
      <c r="AU800" s="40"/>
    </row>
    <row r="801" spans="1:47" x14ac:dyDescent="0.2">
      <c r="A801" s="5"/>
      <c r="AA801" s="40"/>
      <c r="AB801" s="40"/>
      <c r="AC801" s="40"/>
      <c r="AD801" s="40"/>
      <c r="AE801" s="40"/>
      <c r="AG801" s="45"/>
      <c r="AN801" s="40"/>
      <c r="AO801" s="40"/>
      <c r="AP801" s="40"/>
      <c r="AQ801" s="40"/>
      <c r="AR801" s="40"/>
      <c r="AS801" s="40"/>
      <c r="AT801" s="40"/>
      <c r="AU801" s="40"/>
    </row>
    <row r="802" spans="1:47" x14ac:dyDescent="0.2">
      <c r="A802" s="5"/>
      <c r="AA802" s="40"/>
      <c r="AB802" s="40"/>
      <c r="AC802" s="40"/>
      <c r="AD802" s="40"/>
      <c r="AE802" s="40"/>
      <c r="AG802" s="45"/>
      <c r="AN802" s="40"/>
      <c r="AO802" s="40"/>
      <c r="AP802" s="40"/>
      <c r="AQ802" s="40"/>
      <c r="AR802" s="40"/>
      <c r="AS802" s="40"/>
      <c r="AT802" s="40"/>
      <c r="AU802" s="40"/>
    </row>
    <row r="803" spans="1:47" x14ac:dyDescent="0.2">
      <c r="A803" s="5"/>
      <c r="AA803" s="40"/>
      <c r="AB803" s="40"/>
      <c r="AC803" s="40"/>
      <c r="AD803" s="40"/>
      <c r="AE803" s="40"/>
      <c r="AG803" s="45"/>
      <c r="AN803" s="40"/>
      <c r="AO803" s="40"/>
      <c r="AP803" s="40"/>
      <c r="AQ803" s="40"/>
      <c r="AR803" s="40"/>
      <c r="AS803" s="40"/>
      <c r="AT803" s="40"/>
      <c r="AU803" s="40"/>
    </row>
    <row r="804" spans="1:47" x14ac:dyDescent="0.2">
      <c r="A804" s="5"/>
      <c r="AA804" s="40"/>
      <c r="AB804" s="40"/>
      <c r="AC804" s="40"/>
      <c r="AD804" s="40"/>
      <c r="AE804" s="40"/>
      <c r="AG804" s="45"/>
      <c r="AN804" s="40"/>
      <c r="AO804" s="40"/>
      <c r="AP804" s="40"/>
      <c r="AQ804" s="40"/>
      <c r="AR804" s="40"/>
      <c r="AS804" s="40"/>
      <c r="AT804" s="40"/>
      <c r="AU804" s="40"/>
    </row>
    <row r="805" spans="1:47" x14ac:dyDescent="0.2">
      <c r="A805" s="5"/>
      <c r="AA805" s="40"/>
      <c r="AB805" s="40"/>
      <c r="AC805" s="40"/>
      <c r="AD805" s="40"/>
      <c r="AE805" s="40"/>
      <c r="AG805" s="45"/>
      <c r="AN805" s="40"/>
      <c r="AO805" s="40"/>
      <c r="AP805" s="40"/>
      <c r="AQ805" s="40"/>
      <c r="AR805" s="40"/>
      <c r="AS805" s="40"/>
      <c r="AT805" s="40"/>
      <c r="AU805" s="40"/>
    </row>
    <row r="806" spans="1:47" x14ac:dyDescent="0.2">
      <c r="A806" s="5"/>
      <c r="AA806" s="40"/>
      <c r="AB806" s="40"/>
      <c r="AC806" s="40"/>
      <c r="AD806" s="40"/>
      <c r="AE806" s="40"/>
      <c r="AG806" s="45"/>
      <c r="AN806" s="40"/>
      <c r="AO806" s="40"/>
      <c r="AP806" s="40"/>
      <c r="AQ806" s="40"/>
      <c r="AR806" s="40"/>
      <c r="AS806" s="40"/>
      <c r="AT806" s="40"/>
      <c r="AU806" s="40"/>
    </row>
    <row r="807" spans="1:47" x14ac:dyDescent="0.2">
      <c r="A807" s="5"/>
      <c r="AA807" s="40"/>
      <c r="AB807" s="40"/>
      <c r="AC807" s="40"/>
      <c r="AD807" s="40"/>
      <c r="AE807" s="40"/>
      <c r="AG807" s="45"/>
      <c r="AN807" s="40"/>
      <c r="AO807" s="40"/>
      <c r="AP807" s="40"/>
      <c r="AQ807" s="40"/>
      <c r="AR807" s="40"/>
      <c r="AS807" s="40"/>
      <c r="AT807" s="40"/>
      <c r="AU807" s="40"/>
    </row>
    <row r="808" spans="1:47" x14ac:dyDescent="0.2">
      <c r="A808" s="5"/>
      <c r="AA808" s="40"/>
      <c r="AB808" s="40"/>
      <c r="AC808" s="40"/>
      <c r="AD808" s="40"/>
      <c r="AE808" s="40"/>
      <c r="AG808" s="45"/>
      <c r="AN808" s="40"/>
      <c r="AO808" s="40"/>
      <c r="AP808" s="40"/>
      <c r="AQ808" s="40"/>
      <c r="AR808" s="40"/>
      <c r="AS808" s="40"/>
      <c r="AT808" s="40"/>
      <c r="AU808" s="40"/>
    </row>
    <row r="809" spans="1:47" x14ac:dyDescent="0.2">
      <c r="A809" s="5"/>
      <c r="AA809" s="40"/>
      <c r="AB809" s="40"/>
      <c r="AC809" s="40"/>
      <c r="AD809" s="40"/>
      <c r="AE809" s="40"/>
      <c r="AG809" s="45"/>
      <c r="AN809" s="40"/>
      <c r="AO809" s="40"/>
      <c r="AP809" s="40"/>
      <c r="AQ809" s="40"/>
      <c r="AR809" s="40"/>
      <c r="AS809" s="40"/>
      <c r="AT809" s="40"/>
      <c r="AU809" s="40"/>
    </row>
    <row r="810" spans="1:47" x14ac:dyDescent="0.2">
      <c r="A810" s="5"/>
      <c r="AA810" s="40"/>
      <c r="AB810" s="40"/>
      <c r="AC810" s="40"/>
      <c r="AD810" s="40"/>
      <c r="AE810" s="40"/>
      <c r="AG810" s="45"/>
      <c r="AN810" s="40"/>
      <c r="AO810" s="40"/>
      <c r="AP810" s="40"/>
      <c r="AQ810" s="40"/>
      <c r="AR810" s="40"/>
      <c r="AS810" s="40"/>
      <c r="AT810" s="40"/>
      <c r="AU810" s="40"/>
    </row>
    <row r="811" spans="1:47" x14ac:dyDescent="0.2">
      <c r="A811" s="5"/>
      <c r="AA811" s="40"/>
      <c r="AB811" s="40"/>
      <c r="AC811" s="40"/>
      <c r="AD811" s="40"/>
      <c r="AE811" s="40"/>
      <c r="AG811" s="45"/>
      <c r="AN811" s="40"/>
      <c r="AO811" s="40"/>
      <c r="AP811" s="40"/>
      <c r="AQ811" s="40"/>
      <c r="AR811" s="40"/>
      <c r="AS811" s="40"/>
      <c r="AT811" s="40"/>
      <c r="AU811" s="40"/>
    </row>
    <row r="812" spans="1:47" x14ac:dyDescent="0.2">
      <c r="A812" s="5"/>
      <c r="AA812" s="40"/>
      <c r="AB812" s="40"/>
      <c r="AC812" s="40"/>
      <c r="AD812" s="40"/>
      <c r="AE812" s="40"/>
      <c r="AG812" s="45"/>
      <c r="AN812" s="40"/>
      <c r="AO812" s="40"/>
      <c r="AP812" s="40"/>
      <c r="AQ812" s="40"/>
      <c r="AR812" s="40"/>
      <c r="AS812" s="40"/>
      <c r="AT812" s="40"/>
      <c r="AU812" s="40"/>
    </row>
    <row r="813" spans="1:47" x14ac:dyDescent="0.2">
      <c r="A813" s="5"/>
      <c r="AA813" s="40"/>
      <c r="AB813" s="40"/>
      <c r="AC813" s="40"/>
      <c r="AD813" s="40"/>
      <c r="AE813" s="40"/>
      <c r="AG813" s="45"/>
      <c r="AN813" s="40"/>
      <c r="AO813" s="40"/>
      <c r="AP813" s="40"/>
      <c r="AQ813" s="40"/>
      <c r="AR813" s="40"/>
      <c r="AS813" s="40"/>
      <c r="AT813" s="40"/>
      <c r="AU813" s="40"/>
    </row>
    <row r="814" spans="1:47" x14ac:dyDescent="0.2">
      <c r="A814" s="5"/>
      <c r="AA814" s="40"/>
      <c r="AB814" s="40"/>
      <c r="AC814" s="40"/>
      <c r="AD814" s="40"/>
      <c r="AE814" s="40"/>
      <c r="AG814" s="45"/>
      <c r="AN814" s="40"/>
      <c r="AO814" s="40"/>
      <c r="AP814" s="40"/>
      <c r="AQ814" s="40"/>
      <c r="AR814" s="40"/>
      <c r="AS814" s="40"/>
      <c r="AT814" s="40"/>
      <c r="AU814" s="40"/>
    </row>
    <row r="815" spans="1:47" x14ac:dyDescent="0.2">
      <c r="A815" s="5"/>
      <c r="AA815" s="40"/>
      <c r="AB815" s="40"/>
      <c r="AC815" s="40"/>
      <c r="AD815" s="40"/>
      <c r="AE815" s="40"/>
      <c r="AG815" s="45"/>
      <c r="AN815" s="40"/>
      <c r="AO815" s="40"/>
      <c r="AP815" s="40"/>
      <c r="AQ815" s="40"/>
      <c r="AR815" s="40"/>
      <c r="AS815" s="40"/>
      <c r="AT815" s="40"/>
      <c r="AU815" s="40"/>
    </row>
    <row r="816" spans="1:47" x14ac:dyDescent="0.2">
      <c r="A816" s="5"/>
      <c r="AA816" s="40"/>
      <c r="AB816" s="40"/>
      <c r="AC816" s="40"/>
      <c r="AD816" s="40"/>
      <c r="AE816" s="40"/>
      <c r="AG816" s="45"/>
      <c r="AN816" s="40"/>
      <c r="AO816" s="40"/>
      <c r="AP816" s="40"/>
      <c r="AQ816" s="40"/>
      <c r="AR816" s="40"/>
      <c r="AS816" s="40"/>
      <c r="AT816" s="40"/>
      <c r="AU816" s="40"/>
    </row>
    <row r="817" spans="1:64" x14ac:dyDescent="0.2">
      <c r="A817" s="5"/>
      <c r="AA817" s="40"/>
      <c r="AB817" s="40"/>
      <c r="AC817" s="40"/>
      <c r="AD817" s="40"/>
      <c r="AE817" s="40"/>
      <c r="AG817" s="45"/>
      <c r="AN817" s="40"/>
      <c r="AO817" s="40"/>
      <c r="AP817" s="40"/>
      <c r="AQ817" s="40"/>
      <c r="AR817" s="40"/>
      <c r="AS817" s="40"/>
      <c r="AT817" s="40"/>
      <c r="AU817" s="40"/>
    </row>
    <row r="818" spans="1:64" x14ac:dyDescent="0.2">
      <c r="A818" s="5"/>
      <c r="AA818" s="40"/>
      <c r="AB818" s="40"/>
      <c r="AC818" s="40"/>
      <c r="AD818" s="40"/>
      <c r="AE818" s="40"/>
      <c r="AG818" s="45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</row>
    <row r="819" spans="1:64" x14ac:dyDescent="0.2">
      <c r="A819" s="5"/>
      <c r="AA819" s="40"/>
      <c r="AB819" s="40"/>
      <c r="AC819" s="40"/>
      <c r="AD819" s="40"/>
      <c r="AE819" s="40"/>
      <c r="AG819" s="45"/>
      <c r="AN819" s="40"/>
      <c r="AO819" s="40"/>
      <c r="AP819" s="40"/>
      <c r="AQ819" s="40"/>
      <c r="AR819" s="40"/>
      <c r="AS819" s="40"/>
      <c r="AT819" s="40"/>
      <c r="AU819" s="40"/>
      <c r="AV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</row>
    <row r="820" spans="1:64" x14ac:dyDescent="0.2">
      <c r="A820" s="5"/>
      <c r="AA820" s="40"/>
      <c r="AB820" s="40"/>
      <c r="AC820" s="40"/>
      <c r="AD820" s="40"/>
      <c r="AE820" s="40"/>
      <c r="AG820" s="45"/>
      <c r="AN820" s="40"/>
      <c r="AO820" s="40"/>
      <c r="AP820" s="40"/>
      <c r="AQ820" s="40"/>
      <c r="AR820" s="40"/>
      <c r="AS820" s="40"/>
      <c r="AT820" s="40"/>
      <c r="AU820" s="40"/>
    </row>
    <row r="821" spans="1:64" x14ac:dyDescent="0.2">
      <c r="A821" s="5"/>
      <c r="AA821" s="40"/>
      <c r="AB821" s="40"/>
      <c r="AC821" s="40"/>
      <c r="AD821" s="40"/>
      <c r="AE821" s="40"/>
      <c r="AG821" s="45"/>
      <c r="AN821" s="40"/>
      <c r="AO821" s="40"/>
      <c r="AP821" s="40"/>
      <c r="AQ821" s="40"/>
      <c r="AR821" s="40"/>
      <c r="AS821" s="40"/>
      <c r="AT821" s="40"/>
      <c r="AU821" s="40"/>
    </row>
    <row r="822" spans="1:64" x14ac:dyDescent="0.2">
      <c r="A822" s="5"/>
      <c r="AA822" s="40"/>
      <c r="AB822" s="40"/>
      <c r="AC822" s="40"/>
      <c r="AD822" s="40"/>
      <c r="AE822" s="40"/>
      <c r="AG822" s="45"/>
      <c r="AN822" s="40"/>
      <c r="AO822" s="40"/>
      <c r="AP822" s="40"/>
      <c r="AQ822" s="40"/>
      <c r="AR822" s="40"/>
      <c r="AS822" s="40"/>
      <c r="AT822" s="40"/>
      <c r="AU822" s="40"/>
    </row>
    <row r="823" spans="1:64" x14ac:dyDescent="0.2">
      <c r="A823" s="5"/>
      <c r="AA823" s="40"/>
      <c r="AB823" s="40"/>
      <c r="AC823" s="40"/>
      <c r="AD823" s="40"/>
      <c r="AE823" s="40"/>
      <c r="AG823" s="45"/>
      <c r="AN823" s="40"/>
      <c r="AO823" s="40"/>
      <c r="AP823" s="40"/>
      <c r="AQ823" s="40"/>
      <c r="AR823" s="40"/>
      <c r="AS823" s="40"/>
      <c r="AT823" s="40"/>
      <c r="AU823" s="40"/>
    </row>
    <row r="824" spans="1:64" x14ac:dyDescent="0.2">
      <c r="A824" s="5"/>
      <c r="AA824" s="40"/>
      <c r="AB824" s="40"/>
      <c r="AC824" s="40"/>
      <c r="AD824" s="40"/>
      <c r="AE824" s="40"/>
      <c r="AG824" s="45"/>
      <c r="AN824" s="40"/>
      <c r="AO824" s="40"/>
      <c r="AP824" s="40"/>
      <c r="AQ824" s="40"/>
      <c r="AR824" s="40"/>
      <c r="AS824" s="40"/>
      <c r="AT824" s="40"/>
      <c r="AU824" s="40"/>
    </row>
    <row r="825" spans="1:64" x14ac:dyDescent="0.2">
      <c r="A825" s="5"/>
      <c r="AA825" s="40"/>
      <c r="AB825" s="40"/>
      <c r="AC825" s="40"/>
      <c r="AD825" s="40"/>
      <c r="AE825" s="40"/>
      <c r="AG825" s="45"/>
      <c r="AN825" s="40"/>
      <c r="AO825" s="40"/>
      <c r="AP825" s="40"/>
      <c r="AQ825" s="40"/>
      <c r="AR825" s="40"/>
      <c r="AS825" s="40"/>
      <c r="AT825" s="40"/>
      <c r="AU825" s="40"/>
    </row>
    <row r="826" spans="1:64" x14ac:dyDescent="0.2">
      <c r="A826" s="5"/>
      <c r="AA826" s="40"/>
      <c r="AB826" s="40"/>
      <c r="AC826" s="40"/>
      <c r="AD826" s="40"/>
      <c r="AE826" s="40"/>
      <c r="AG826" s="45"/>
      <c r="AN826" s="40"/>
      <c r="AO826" s="40"/>
      <c r="AP826" s="40"/>
      <c r="AQ826" s="40"/>
      <c r="AR826" s="40"/>
      <c r="AS826" s="40"/>
      <c r="AT826" s="40"/>
      <c r="AU826" s="40"/>
    </row>
    <row r="827" spans="1:64" x14ac:dyDescent="0.2">
      <c r="A827" s="5"/>
      <c r="AA827" s="40"/>
      <c r="AB827" s="40"/>
      <c r="AC827" s="40"/>
      <c r="AD827" s="40"/>
      <c r="AE827" s="40"/>
      <c r="AG827" s="45"/>
      <c r="AN827" s="40"/>
      <c r="AO827" s="40"/>
      <c r="AP827" s="40"/>
      <c r="AQ827" s="40"/>
      <c r="AR827" s="40"/>
      <c r="AS827" s="40"/>
      <c r="AT827" s="40"/>
      <c r="AU827" s="40"/>
    </row>
    <row r="828" spans="1:64" x14ac:dyDescent="0.2">
      <c r="A828" s="5"/>
      <c r="AA828" s="40"/>
      <c r="AB828" s="40"/>
      <c r="AC828" s="40"/>
      <c r="AD828" s="40"/>
      <c r="AE828" s="40"/>
      <c r="AG828" s="45"/>
      <c r="AN828" s="40"/>
      <c r="AO828" s="40"/>
      <c r="AP828" s="40"/>
      <c r="AQ828" s="40"/>
      <c r="AR828" s="40"/>
      <c r="AS828" s="40"/>
      <c r="AT828" s="40"/>
      <c r="AU828" s="40"/>
    </row>
    <row r="829" spans="1:64" x14ac:dyDescent="0.2">
      <c r="A829" s="5"/>
      <c r="AA829" s="40"/>
      <c r="AB829" s="40"/>
      <c r="AC829" s="40"/>
      <c r="AD829" s="40"/>
      <c r="AE829" s="40"/>
      <c r="AG829" s="45"/>
      <c r="AN829" s="40"/>
      <c r="AO829" s="40"/>
      <c r="AP829" s="40"/>
      <c r="AQ829" s="40"/>
      <c r="AR829" s="40"/>
      <c r="AS829" s="40"/>
      <c r="AT829" s="40"/>
      <c r="AU829" s="40"/>
    </row>
    <row r="830" spans="1:64" x14ac:dyDescent="0.2">
      <c r="A830" s="5"/>
      <c r="AA830" s="40"/>
      <c r="AB830" s="40"/>
      <c r="AC830" s="40"/>
      <c r="AD830" s="40"/>
      <c r="AE830" s="40"/>
      <c r="AG830" s="45"/>
      <c r="AN830" s="40"/>
      <c r="AO830" s="40"/>
      <c r="AP830" s="40"/>
      <c r="AQ830" s="40"/>
      <c r="AR830" s="40"/>
      <c r="AS830" s="40"/>
      <c r="AT830" s="40"/>
      <c r="AU830" s="40"/>
      <c r="AV830" s="40"/>
      <c r="AX830" s="40"/>
    </row>
    <row r="831" spans="1:64" x14ac:dyDescent="0.2">
      <c r="A831" s="5"/>
      <c r="AA831" s="40"/>
      <c r="AB831" s="40"/>
      <c r="AC831" s="40"/>
      <c r="AD831" s="40"/>
      <c r="AE831" s="40"/>
      <c r="AG831" s="45"/>
      <c r="AN831" s="40"/>
      <c r="AO831" s="40"/>
      <c r="AP831" s="40"/>
      <c r="AQ831" s="40"/>
      <c r="AR831" s="40"/>
      <c r="AS831" s="40"/>
      <c r="AT831" s="40"/>
      <c r="AU831" s="40"/>
    </row>
    <row r="832" spans="1:64" x14ac:dyDescent="0.2">
      <c r="A832" s="5"/>
      <c r="AA832" s="40"/>
      <c r="AB832" s="40"/>
      <c r="AC832" s="40"/>
      <c r="AD832" s="40"/>
      <c r="AE832" s="40"/>
      <c r="AG832" s="45"/>
      <c r="AN832" s="40"/>
      <c r="AO832" s="40"/>
      <c r="AP832" s="40"/>
      <c r="AQ832" s="40"/>
      <c r="AR832" s="40"/>
      <c r="AS832" s="40"/>
      <c r="AT832" s="40"/>
      <c r="AU832" s="40"/>
    </row>
    <row r="833" spans="1:47" x14ac:dyDescent="0.2">
      <c r="A833" s="5"/>
      <c r="AA833" s="40"/>
      <c r="AB833" s="40"/>
      <c r="AC833" s="40"/>
      <c r="AD833" s="40"/>
      <c r="AE833" s="40"/>
      <c r="AG833" s="45"/>
      <c r="AN833" s="40"/>
      <c r="AO833" s="40"/>
      <c r="AP833" s="40"/>
      <c r="AQ833" s="40"/>
      <c r="AR833" s="40"/>
      <c r="AS833" s="40"/>
      <c r="AT833" s="40"/>
      <c r="AU833" s="40"/>
    </row>
    <row r="834" spans="1:47" x14ac:dyDescent="0.2">
      <c r="A834" s="5"/>
      <c r="AA834" s="40"/>
      <c r="AB834" s="40"/>
      <c r="AC834" s="40"/>
      <c r="AD834" s="40"/>
      <c r="AE834" s="40"/>
      <c r="AG834" s="45"/>
      <c r="AN834" s="40"/>
      <c r="AO834" s="40"/>
      <c r="AP834" s="40"/>
      <c r="AQ834" s="40"/>
      <c r="AR834" s="40"/>
      <c r="AS834" s="40"/>
      <c r="AT834" s="40"/>
      <c r="AU834" s="40"/>
    </row>
    <row r="835" spans="1:47" x14ac:dyDescent="0.2">
      <c r="A835" s="5"/>
      <c r="AA835" s="40"/>
      <c r="AB835" s="40"/>
      <c r="AC835" s="40"/>
      <c r="AD835" s="40"/>
      <c r="AE835" s="40"/>
      <c r="AG835" s="45"/>
      <c r="AN835" s="40"/>
      <c r="AO835" s="40"/>
      <c r="AP835" s="40"/>
      <c r="AQ835" s="40"/>
      <c r="AR835" s="40"/>
      <c r="AS835" s="40"/>
      <c r="AT835" s="40"/>
      <c r="AU835" s="40"/>
    </row>
    <row r="836" spans="1:47" x14ac:dyDescent="0.2">
      <c r="A836" s="5"/>
      <c r="AA836" s="40"/>
      <c r="AB836" s="40"/>
      <c r="AC836" s="40"/>
      <c r="AD836" s="40"/>
      <c r="AE836" s="40"/>
      <c r="AG836" s="45"/>
      <c r="AN836" s="40"/>
      <c r="AO836" s="40"/>
      <c r="AP836" s="40"/>
      <c r="AQ836" s="40"/>
      <c r="AR836" s="40"/>
      <c r="AS836" s="40"/>
      <c r="AT836" s="40"/>
      <c r="AU836" s="40"/>
    </row>
    <row r="837" spans="1:47" x14ac:dyDescent="0.2">
      <c r="A837" s="5"/>
      <c r="AA837" s="40"/>
      <c r="AB837" s="40"/>
      <c r="AC837" s="40"/>
      <c r="AD837" s="40"/>
      <c r="AE837" s="40"/>
      <c r="AG837" s="45"/>
      <c r="AN837" s="40"/>
      <c r="AO837" s="40"/>
      <c r="AP837" s="40"/>
      <c r="AQ837" s="40"/>
      <c r="AR837" s="40"/>
      <c r="AS837" s="40"/>
      <c r="AT837" s="40"/>
      <c r="AU837" s="40"/>
    </row>
    <row r="838" spans="1:47" x14ac:dyDescent="0.2">
      <c r="A838" s="5"/>
      <c r="AA838" s="40"/>
      <c r="AB838" s="40"/>
      <c r="AC838" s="40"/>
      <c r="AD838" s="40"/>
      <c r="AE838" s="40"/>
      <c r="AG838" s="45"/>
      <c r="AN838" s="40"/>
      <c r="AO838" s="40"/>
      <c r="AP838" s="40"/>
      <c r="AQ838" s="40"/>
      <c r="AR838" s="40"/>
      <c r="AS838" s="40"/>
      <c r="AT838" s="40"/>
      <c r="AU838" s="40"/>
    </row>
    <row r="839" spans="1:47" x14ac:dyDescent="0.2">
      <c r="A839" s="5"/>
      <c r="AA839" s="40"/>
      <c r="AB839" s="40"/>
      <c r="AC839" s="40"/>
      <c r="AD839" s="40"/>
      <c r="AE839" s="40"/>
      <c r="AG839" s="45"/>
      <c r="AN839" s="40"/>
      <c r="AO839" s="40"/>
      <c r="AP839" s="40"/>
      <c r="AQ839" s="40"/>
      <c r="AR839" s="40"/>
      <c r="AS839" s="40"/>
      <c r="AT839" s="40"/>
      <c r="AU839" s="40"/>
    </row>
    <row r="840" spans="1:47" x14ac:dyDescent="0.2">
      <c r="A840" s="5"/>
      <c r="AA840" s="40"/>
      <c r="AB840" s="40"/>
      <c r="AC840" s="40"/>
      <c r="AD840" s="40"/>
      <c r="AE840" s="40"/>
      <c r="AG840" s="45"/>
      <c r="AN840" s="40"/>
      <c r="AO840" s="40"/>
      <c r="AP840" s="40"/>
      <c r="AQ840" s="40"/>
      <c r="AR840" s="40"/>
      <c r="AS840" s="40"/>
      <c r="AT840" s="40"/>
      <c r="AU840" s="40"/>
    </row>
    <row r="841" spans="1:47" x14ac:dyDescent="0.2">
      <c r="A841" s="5"/>
      <c r="AA841" s="40"/>
      <c r="AB841" s="40"/>
      <c r="AC841" s="40"/>
      <c r="AD841" s="40"/>
      <c r="AE841" s="40"/>
      <c r="AG841" s="45"/>
      <c r="AN841" s="40"/>
      <c r="AO841" s="40"/>
      <c r="AP841" s="40"/>
      <c r="AQ841" s="40"/>
      <c r="AR841" s="40"/>
      <c r="AS841" s="40"/>
      <c r="AT841" s="40"/>
      <c r="AU841" s="40"/>
    </row>
    <row r="842" spans="1:47" x14ac:dyDescent="0.2">
      <c r="A842" s="5"/>
      <c r="AA842" s="40"/>
      <c r="AB842" s="40"/>
      <c r="AC842" s="40"/>
      <c r="AD842" s="40"/>
      <c r="AE842" s="40"/>
      <c r="AG842" s="45"/>
      <c r="AN842" s="40"/>
      <c r="AO842" s="40"/>
      <c r="AP842" s="40"/>
      <c r="AQ842" s="40"/>
      <c r="AR842" s="40"/>
      <c r="AS842" s="40"/>
      <c r="AT842" s="40"/>
      <c r="AU842" s="40"/>
    </row>
    <row r="843" spans="1:47" x14ac:dyDescent="0.2">
      <c r="A843" s="5"/>
      <c r="AA843" s="40"/>
      <c r="AB843" s="40"/>
      <c r="AC843" s="40"/>
      <c r="AD843" s="40"/>
      <c r="AE843" s="40"/>
      <c r="AG843" s="45"/>
      <c r="AN843" s="40"/>
      <c r="AO843" s="40"/>
      <c r="AP843" s="40"/>
      <c r="AQ843" s="40"/>
      <c r="AR843" s="40"/>
      <c r="AS843" s="40"/>
      <c r="AT843" s="40"/>
      <c r="AU843" s="40"/>
    </row>
    <row r="844" spans="1:47" x14ac:dyDescent="0.2">
      <c r="A844" s="5"/>
      <c r="AA844" s="40"/>
      <c r="AB844" s="40"/>
      <c r="AC844" s="40"/>
      <c r="AD844" s="40"/>
      <c r="AE844" s="40"/>
      <c r="AG844" s="45"/>
      <c r="AN844" s="40"/>
      <c r="AO844" s="40"/>
      <c r="AP844" s="40"/>
      <c r="AQ844" s="40"/>
      <c r="AR844" s="40"/>
      <c r="AS844" s="40"/>
      <c r="AT844" s="40"/>
      <c r="AU844" s="40"/>
    </row>
    <row r="845" spans="1:47" x14ac:dyDescent="0.2">
      <c r="A845" s="5"/>
      <c r="AA845" s="40"/>
      <c r="AB845" s="40"/>
      <c r="AC845" s="40"/>
      <c r="AD845" s="40"/>
      <c r="AE845" s="40"/>
      <c r="AG845" s="45"/>
      <c r="AN845" s="40"/>
      <c r="AO845" s="40"/>
      <c r="AP845" s="40"/>
      <c r="AQ845" s="40"/>
      <c r="AR845" s="40"/>
      <c r="AS845" s="40"/>
      <c r="AT845" s="40"/>
      <c r="AU845" s="40"/>
    </row>
    <row r="846" spans="1:47" x14ac:dyDescent="0.2">
      <c r="A846" s="5"/>
      <c r="AA846" s="40"/>
      <c r="AB846" s="40"/>
      <c r="AC846" s="40"/>
      <c r="AD846" s="40"/>
      <c r="AE846" s="40"/>
      <c r="AG846" s="45"/>
      <c r="AN846" s="40"/>
      <c r="AO846" s="40"/>
      <c r="AP846" s="40"/>
      <c r="AQ846" s="40"/>
      <c r="AR846" s="40"/>
      <c r="AS846" s="40"/>
      <c r="AT846" s="40"/>
      <c r="AU846" s="40"/>
    </row>
    <row r="847" spans="1:47" x14ac:dyDescent="0.2">
      <c r="A847" s="5"/>
      <c r="AA847" s="40"/>
      <c r="AB847" s="40"/>
      <c r="AC847" s="40"/>
      <c r="AD847" s="40"/>
      <c r="AE847" s="40"/>
      <c r="AG847" s="45"/>
      <c r="AN847" s="40"/>
      <c r="AO847" s="40"/>
      <c r="AP847" s="40"/>
      <c r="AQ847" s="40"/>
      <c r="AR847" s="40"/>
      <c r="AS847" s="40"/>
      <c r="AT847" s="40"/>
      <c r="AU847" s="40"/>
    </row>
    <row r="848" spans="1:47" x14ac:dyDescent="0.2">
      <c r="A848" s="5"/>
      <c r="AA848" s="40"/>
      <c r="AB848" s="40"/>
      <c r="AC848" s="40"/>
      <c r="AD848" s="40"/>
      <c r="AE848" s="40"/>
      <c r="AG848" s="45"/>
      <c r="AN848" s="40"/>
      <c r="AO848" s="40"/>
      <c r="AP848" s="40"/>
      <c r="AQ848" s="40"/>
      <c r="AR848" s="40"/>
      <c r="AS848" s="40"/>
      <c r="AT848" s="40"/>
      <c r="AU848" s="40"/>
    </row>
    <row r="849" spans="1:47" x14ac:dyDescent="0.2">
      <c r="A849" s="5"/>
      <c r="AA849" s="40"/>
      <c r="AB849" s="40"/>
      <c r="AC849" s="40"/>
      <c r="AD849" s="40"/>
      <c r="AE849" s="40"/>
      <c r="AG849" s="45"/>
      <c r="AN849" s="40"/>
      <c r="AO849" s="40"/>
      <c r="AP849" s="40"/>
      <c r="AQ849" s="40"/>
      <c r="AR849" s="40"/>
      <c r="AS849" s="40"/>
      <c r="AT849" s="40"/>
      <c r="AU849" s="40"/>
    </row>
    <row r="850" spans="1:47" x14ac:dyDescent="0.2">
      <c r="A850" s="5"/>
      <c r="AA850" s="40"/>
      <c r="AB850" s="40"/>
      <c r="AC850" s="40"/>
      <c r="AD850" s="40"/>
      <c r="AE850" s="40"/>
      <c r="AG850" s="45"/>
      <c r="AN850" s="40"/>
      <c r="AO850" s="40"/>
      <c r="AP850" s="40"/>
      <c r="AQ850" s="40"/>
      <c r="AR850" s="40"/>
      <c r="AS850" s="40"/>
      <c r="AT850" s="40"/>
      <c r="AU850" s="40"/>
    </row>
    <row r="851" spans="1:47" x14ac:dyDescent="0.2">
      <c r="A851" s="5"/>
      <c r="AA851" s="40"/>
      <c r="AB851" s="40"/>
      <c r="AC851" s="40"/>
      <c r="AD851" s="40"/>
      <c r="AE851" s="40"/>
      <c r="AG851" s="45"/>
      <c r="AN851" s="40"/>
      <c r="AO851" s="40"/>
      <c r="AP851" s="40"/>
      <c r="AQ851" s="40"/>
      <c r="AR851" s="40"/>
      <c r="AS851" s="40"/>
      <c r="AT851" s="40"/>
      <c r="AU851" s="40"/>
    </row>
    <row r="852" spans="1:47" x14ac:dyDescent="0.2">
      <c r="A852" s="5"/>
      <c r="AA852" s="40"/>
      <c r="AB852" s="40"/>
      <c r="AC852" s="40"/>
      <c r="AD852" s="40"/>
      <c r="AE852" s="40"/>
      <c r="AG852" s="45"/>
      <c r="AN852" s="40"/>
      <c r="AO852" s="40"/>
      <c r="AP852" s="40"/>
      <c r="AQ852" s="40"/>
      <c r="AR852" s="40"/>
      <c r="AS852" s="40"/>
      <c r="AT852" s="40"/>
      <c r="AU852" s="40"/>
    </row>
    <row r="853" spans="1:47" x14ac:dyDescent="0.2">
      <c r="A853" s="5"/>
      <c r="AA853" s="40"/>
      <c r="AB853" s="40"/>
      <c r="AC853" s="40"/>
      <c r="AD853" s="40"/>
      <c r="AE853" s="40"/>
      <c r="AG853" s="45"/>
      <c r="AN853" s="40"/>
      <c r="AO853" s="40"/>
      <c r="AP853" s="40"/>
      <c r="AQ853" s="40"/>
      <c r="AR853" s="40"/>
      <c r="AS853" s="40"/>
      <c r="AT853" s="40"/>
      <c r="AU853" s="40"/>
    </row>
    <row r="854" spans="1:47" x14ac:dyDescent="0.2">
      <c r="A854" s="5"/>
      <c r="AA854" s="40"/>
      <c r="AB854" s="40"/>
      <c r="AC854" s="40"/>
      <c r="AD854" s="40"/>
      <c r="AE854" s="40"/>
      <c r="AG854" s="45"/>
      <c r="AN854" s="40"/>
      <c r="AO854" s="40"/>
      <c r="AP854" s="40"/>
      <c r="AQ854" s="40"/>
      <c r="AR854" s="40"/>
      <c r="AS854" s="40"/>
      <c r="AT854" s="40"/>
      <c r="AU854" s="40"/>
    </row>
    <row r="855" spans="1:47" x14ac:dyDescent="0.2">
      <c r="A855" s="5"/>
      <c r="AA855" s="40"/>
      <c r="AB855" s="40"/>
      <c r="AC855" s="40"/>
      <c r="AD855" s="40"/>
      <c r="AE855" s="40"/>
      <c r="AG855" s="45"/>
      <c r="AN855" s="40"/>
      <c r="AO855" s="40"/>
      <c r="AP855" s="40"/>
      <c r="AQ855" s="40"/>
      <c r="AR855" s="40"/>
      <c r="AS855" s="40"/>
      <c r="AT855" s="40"/>
      <c r="AU855" s="40"/>
    </row>
    <row r="856" spans="1:47" x14ac:dyDescent="0.2">
      <c r="A856" s="5"/>
      <c r="AA856" s="40"/>
      <c r="AB856" s="40"/>
      <c r="AC856" s="40"/>
      <c r="AD856" s="40"/>
      <c r="AE856" s="40"/>
      <c r="AG856" s="45"/>
      <c r="AN856" s="40"/>
      <c r="AO856" s="40"/>
      <c r="AP856" s="40"/>
      <c r="AQ856" s="40"/>
      <c r="AR856" s="40"/>
      <c r="AS856" s="40"/>
      <c r="AT856" s="40"/>
      <c r="AU856" s="40"/>
    </row>
    <row r="857" spans="1:47" x14ac:dyDescent="0.2">
      <c r="A857" s="5"/>
      <c r="AA857" s="40"/>
      <c r="AB857" s="40"/>
      <c r="AC857" s="40"/>
      <c r="AD857" s="40"/>
      <c r="AE857" s="40"/>
      <c r="AG857" s="45"/>
      <c r="AN857" s="40"/>
      <c r="AO857" s="40"/>
      <c r="AP857" s="40"/>
      <c r="AQ857" s="40"/>
      <c r="AR857" s="40"/>
      <c r="AS857" s="40"/>
      <c r="AT857" s="40"/>
      <c r="AU857" s="40"/>
    </row>
    <row r="858" spans="1:47" x14ac:dyDescent="0.2">
      <c r="A858" s="5"/>
      <c r="AA858" s="40"/>
      <c r="AB858" s="40"/>
      <c r="AC858" s="40"/>
      <c r="AD858" s="40"/>
      <c r="AE858" s="40"/>
      <c r="AG858" s="45"/>
      <c r="AN858" s="40"/>
      <c r="AO858" s="40"/>
      <c r="AP858" s="40"/>
      <c r="AQ858" s="40"/>
      <c r="AR858" s="40"/>
      <c r="AS858" s="40"/>
      <c r="AT858" s="40"/>
      <c r="AU858" s="40"/>
    </row>
    <row r="859" spans="1:47" x14ac:dyDescent="0.2">
      <c r="A859" s="5"/>
      <c r="AA859" s="40"/>
      <c r="AB859" s="40"/>
      <c r="AC859" s="40"/>
      <c r="AD859" s="40"/>
      <c r="AE859" s="40"/>
      <c r="AG859" s="45"/>
      <c r="AN859" s="40"/>
      <c r="AO859" s="40"/>
      <c r="AP859" s="40"/>
      <c r="AQ859" s="40"/>
      <c r="AR859" s="40"/>
      <c r="AS859" s="40"/>
      <c r="AT859" s="40"/>
      <c r="AU859" s="40"/>
    </row>
    <row r="860" spans="1:47" x14ac:dyDescent="0.2">
      <c r="A860" s="5"/>
      <c r="AA860" s="40"/>
      <c r="AB860" s="40"/>
      <c r="AC860" s="40"/>
      <c r="AD860" s="40"/>
      <c r="AE860" s="40"/>
      <c r="AG860" s="45"/>
      <c r="AN860" s="40"/>
      <c r="AO860" s="40"/>
      <c r="AP860" s="40"/>
      <c r="AQ860" s="40"/>
      <c r="AR860" s="40"/>
      <c r="AS860" s="40"/>
      <c r="AT860" s="40"/>
      <c r="AU860" s="40"/>
    </row>
    <row r="861" spans="1:47" x14ac:dyDescent="0.2">
      <c r="A861" s="5"/>
      <c r="AA861" s="40"/>
      <c r="AB861" s="40"/>
      <c r="AC861" s="40"/>
      <c r="AD861" s="40"/>
      <c r="AE861" s="40"/>
      <c r="AG861" s="45"/>
      <c r="AN861" s="40"/>
      <c r="AO861" s="40"/>
      <c r="AP861" s="40"/>
      <c r="AQ861" s="40"/>
      <c r="AR861" s="40"/>
      <c r="AS861" s="40"/>
      <c r="AT861" s="40"/>
      <c r="AU861" s="40"/>
    </row>
    <row r="862" spans="1:47" x14ac:dyDescent="0.2">
      <c r="A862" s="5"/>
      <c r="AA862" s="40"/>
      <c r="AB862" s="40"/>
      <c r="AC862" s="40"/>
      <c r="AD862" s="40"/>
      <c r="AE862" s="40"/>
      <c r="AG862" s="45"/>
      <c r="AN862" s="40"/>
      <c r="AO862" s="40"/>
      <c r="AP862" s="40"/>
      <c r="AQ862" s="40"/>
      <c r="AR862" s="40"/>
      <c r="AS862" s="40"/>
      <c r="AT862" s="40"/>
      <c r="AU862" s="40"/>
    </row>
    <row r="863" spans="1:47" x14ac:dyDescent="0.2">
      <c r="A863" s="5"/>
      <c r="AA863" s="40"/>
      <c r="AB863" s="40"/>
      <c r="AC863" s="40"/>
      <c r="AD863" s="40"/>
      <c r="AE863" s="40"/>
      <c r="AG863" s="45"/>
      <c r="AN863" s="40"/>
      <c r="AO863" s="40"/>
      <c r="AP863" s="40"/>
      <c r="AQ863" s="40"/>
      <c r="AR863" s="40"/>
      <c r="AS863" s="40"/>
      <c r="AT863" s="40"/>
      <c r="AU863" s="40"/>
    </row>
    <row r="864" spans="1:47" x14ac:dyDescent="0.2">
      <c r="A864" s="5"/>
      <c r="AA864" s="40"/>
      <c r="AB864" s="40"/>
      <c r="AC864" s="40"/>
      <c r="AD864" s="40"/>
      <c r="AE864" s="40"/>
      <c r="AG864" s="45"/>
      <c r="AN864" s="40"/>
      <c r="AO864" s="40"/>
      <c r="AP864" s="40"/>
      <c r="AQ864" s="40"/>
      <c r="AR864" s="40"/>
      <c r="AS864" s="40"/>
      <c r="AT864" s="40"/>
      <c r="AU864" s="40"/>
    </row>
    <row r="865" spans="1:47" x14ac:dyDescent="0.2">
      <c r="A865" s="5"/>
      <c r="AA865" s="40"/>
      <c r="AB865" s="40"/>
      <c r="AC865" s="40"/>
      <c r="AD865" s="40"/>
      <c r="AE865" s="40"/>
      <c r="AG865" s="45"/>
      <c r="AN865" s="40"/>
      <c r="AO865" s="40"/>
      <c r="AP865" s="40"/>
      <c r="AQ865" s="40"/>
      <c r="AR865" s="40"/>
      <c r="AS865" s="40"/>
      <c r="AT865" s="40"/>
      <c r="AU865" s="40"/>
    </row>
    <row r="866" spans="1:47" x14ac:dyDescent="0.2">
      <c r="A866" s="5"/>
      <c r="AA866" s="40"/>
      <c r="AB866" s="40"/>
      <c r="AC866" s="40"/>
      <c r="AD866" s="40"/>
      <c r="AE866" s="40"/>
      <c r="AG866" s="45"/>
      <c r="AN866" s="40"/>
      <c r="AO866" s="40"/>
      <c r="AP866" s="40"/>
      <c r="AQ866" s="40"/>
      <c r="AR866" s="40"/>
      <c r="AS866" s="40"/>
      <c r="AT866" s="40"/>
      <c r="AU866" s="40"/>
    </row>
    <row r="867" spans="1:47" x14ac:dyDescent="0.2">
      <c r="A867" s="5"/>
      <c r="AA867" s="40"/>
      <c r="AB867" s="40"/>
      <c r="AC867" s="40"/>
      <c r="AD867" s="40"/>
      <c r="AE867" s="40"/>
      <c r="AG867" s="45"/>
      <c r="AN867" s="40"/>
      <c r="AO867" s="40"/>
      <c r="AP867" s="40"/>
      <c r="AQ867" s="40"/>
      <c r="AR867" s="40"/>
      <c r="AS867" s="40"/>
      <c r="AT867" s="40"/>
      <c r="AU867" s="40"/>
    </row>
    <row r="868" spans="1:47" x14ac:dyDescent="0.2">
      <c r="A868" s="5"/>
      <c r="AA868" s="40"/>
      <c r="AB868" s="40"/>
      <c r="AC868" s="40"/>
      <c r="AD868" s="40"/>
      <c r="AE868" s="40"/>
      <c r="AG868" s="45"/>
      <c r="AN868" s="40"/>
      <c r="AO868" s="40"/>
      <c r="AP868" s="40"/>
      <c r="AQ868" s="40"/>
      <c r="AR868" s="40"/>
      <c r="AS868" s="40"/>
      <c r="AT868" s="40"/>
      <c r="AU868" s="40"/>
    </row>
    <row r="869" spans="1:47" x14ac:dyDescent="0.2">
      <c r="A869" s="5"/>
      <c r="AA869" s="40"/>
      <c r="AB869" s="40"/>
      <c r="AC869" s="40"/>
      <c r="AD869" s="40"/>
      <c r="AE869" s="40"/>
      <c r="AG869" s="45"/>
      <c r="AN869" s="40"/>
      <c r="AO869" s="40"/>
      <c r="AP869" s="40"/>
      <c r="AQ869" s="40"/>
      <c r="AR869" s="40"/>
      <c r="AS869" s="40"/>
      <c r="AT869" s="40"/>
      <c r="AU869" s="40"/>
    </row>
    <row r="870" spans="1:47" x14ac:dyDescent="0.2">
      <c r="A870" s="5"/>
      <c r="AA870" s="40"/>
      <c r="AB870" s="40"/>
      <c r="AC870" s="40"/>
      <c r="AD870" s="40"/>
      <c r="AE870" s="40"/>
      <c r="AG870" s="45"/>
      <c r="AN870" s="40"/>
      <c r="AO870" s="40"/>
      <c r="AP870" s="40"/>
      <c r="AQ870" s="40"/>
      <c r="AR870" s="40"/>
      <c r="AS870" s="40"/>
      <c r="AT870" s="40"/>
      <c r="AU870" s="40"/>
    </row>
    <row r="871" spans="1:47" x14ac:dyDescent="0.2">
      <c r="A871" s="5"/>
      <c r="AA871" s="40"/>
      <c r="AB871" s="40"/>
      <c r="AC871" s="40"/>
      <c r="AD871" s="40"/>
      <c r="AE871" s="40"/>
      <c r="AG871" s="45"/>
      <c r="AN871" s="40"/>
      <c r="AO871" s="40"/>
      <c r="AP871" s="40"/>
      <c r="AQ871" s="40"/>
      <c r="AR871" s="40"/>
      <c r="AS871" s="40"/>
      <c r="AT871" s="40"/>
      <c r="AU871" s="40"/>
    </row>
    <row r="872" spans="1:47" x14ac:dyDescent="0.2">
      <c r="A872" s="5"/>
      <c r="AA872" s="40"/>
      <c r="AB872" s="40"/>
      <c r="AC872" s="40"/>
      <c r="AD872" s="40"/>
      <c r="AE872" s="40"/>
      <c r="AG872" s="45"/>
      <c r="AN872" s="40"/>
      <c r="AO872" s="40"/>
      <c r="AP872" s="40"/>
      <c r="AQ872" s="40"/>
      <c r="AR872" s="40"/>
      <c r="AS872" s="40"/>
      <c r="AT872" s="40"/>
      <c r="AU872" s="40"/>
    </row>
    <row r="873" spans="1:47" x14ac:dyDescent="0.2">
      <c r="A873" s="5"/>
      <c r="AA873" s="40"/>
      <c r="AB873" s="40"/>
      <c r="AC873" s="40"/>
      <c r="AD873" s="40"/>
      <c r="AE873" s="40"/>
      <c r="AG873" s="45"/>
      <c r="AN873" s="40"/>
      <c r="AO873" s="40"/>
      <c r="AP873" s="40"/>
      <c r="AQ873" s="40"/>
      <c r="AR873" s="40"/>
      <c r="AS873" s="40"/>
      <c r="AT873" s="40"/>
      <c r="AU873" s="40"/>
    </row>
    <row r="874" spans="1:47" x14ac:dyDescent="0.2">
      <c r="A874" s="5"/>
      <c r="AA874" s="40"/>
      <c r="AB874" s="40"/>
      <c r="AC874" s="40"/>
      <c r="AD874" s="40"/>
      <c r="AE874" s="40"/>
      <c r="AG874" s="45"/>
      <c r="AN874" s="40"/>
      <c r="AO874" s="40"/>
      <c r="AP874" s="40"/>
      <c r="AQ874" s="40"/>
      <c r="AR874" s="40"/>
      <c r="AS874" s="40"/>
      <c r="AT874" s="40"/>
      <c r="AU874" s="40"/>
    </row>
    <row r="875" spans="1:47" x14ac:dyDescent="0.2">
      <c r="A875" s="5"/>
      <c r="AA875" s="40"/>
      <c r="AB875" s="40"/>
      <c r="AC875" s="40"/>
      <c r="AD875" s="40"/>
      <c r="AE875" s="40"/>
      <c r="AG875" s="45"/>
      <c r="AN875" s="40"/>
      <c r="AO875" s="40"/>
      <c r="AP875" s="40"/>
      <c r="AQ875" s="40"/>
      <c r="AR875" s="40"/>
      <c r="AS875" s="40"/>
      <c r="AT875" s="40"/>
      <c r="AU875" s="40"/>
    </row>
    <row r="876" spans="1:47" x14ac:dyDescent="0.2">
      <c r="A876" s="5"/>
      <c r="AA876" s="40"/>
      <c r="AB876" s="40"/>
      <c r="AC876" s="40"/>
      <c r="AD876" s="40"/>
      <c r="AE876" s="40"/>
      <c r="AG876" s="45"/>
      <c r="AN876" s="40"/>
      <c r="AO876" s="40"/>
      <c r="AP876" s="40"/>
      <c r="AQ876" s="40"/>
      <c r="AR876" s="40"/>
      <c r="AS876" s="40"/>
      <c r="AT876" s="40"/>
      <c r="AU876" s="40"/>
    </row>
    <row r="877" spans="1:47" x14ac:dyDescent="0.2">
      <c r="A877" s="5"/>
      <c r="AA877" s="40"/>
      <c r="AB877" s="40"/>
      <c r="AC877" s="40"/>
      <c r="AD877" s="40"/>
      <c r="AE877" s="40"/>
      <c r="AG877" s="45"/>
      <c r="AN877" s="40"/>
      <c r="AO877" s="40"/>
      <c r="AP877" s="40"/>
      <c r="AQ877" s="40"/>
      <c r="AR877" s="40"/>
      <c r="AS877" s="40"/>
      <c r="AT877" s="40"/>
      <c r="AU877" s="40"/>
    </row>
    <row r="878" spans="1:47" x14ac:dyDescent="0.2">
      <c r="A878" s="5"/>
      <c r="AA878" s="40"/>
      <c r="AB878" s="40"/>
      <c r="AC878" s="40"/>
      <c r="AD878" s="40"/>
      <c r="AE878" s="40"/>
      <c r="AG878" s="45"/>
      <c r="AN878" s="40"/>
      <c r="AO878" s="40"/>
      <c r="AP878" s="40"/>
      <c r="AQ878" s="40"/>
      <c r="AR878" s="40"/>
      <c r="AS878" s="40"/>
      <c r="AT878" s="40"/>
      <c r="AU878" s="40"/>
    </row>
    <row r="879" spans="1:47" x14ac:dyDescent="0.2">
      <c r="A879" s="5"/>
      <c r="AA879" s="40"/>
      <c r="AB879" s="40"/>
      <c r="AC879" s="40"/>
      <c r="AD879" s="40"/>
      <c r="AE879" s="40"/>
      <c r="AG879" s="45"/>
      <c r="AN879" s="40"/>
      <c r="AO879" s="40"/>
      <c r="AP879" s="40"/>
      <c r="AQ879" s="40"/>
      <c r="AR879" s="40"/>
      <c r="AS879" s="40"/>
      <c r="AT879" s="40"/>
      <c r="AU879" s="40"/>
    </row>
    <row r="880" spans="1:47" x14ac:dyDescent="0.2">
      <c r="A880" s="5"/>
      <c r="AA880" s="40"/>
      <c r="AB880" s="40"/>
      <c r="AC880" s="40"/>
      <c r="AD880" s="40"/>
      <c r="AE880" s="40"/>
      <c r="AG880" s="45"/>
      <c r="AN880" s="40"/>
      <c r="AO880" s="40"/>
      <c r="AP880" s="40"/>
      <c r="AQ880" s="40"/>
      <c r="AR880" s="40"/>
      <c r="AS880" s="40"/>
      <c r="AT880" s="40"/>
      <c r="AU880" s="40"/>
    </row>
    <row r="881" spans="1:48" x14ac:dyDescent="0.2">
      <c r="A881" s="5"/>
      <c r="AA881" s="40"/>
      <c r="AB881" s="40"/>
      <c r="AC881" s="40"/>
      <c r="AD881" s="40"/>
      <c r="AE881" s="40"/>
      <c r="AG881" s="45"/>
      <c r="AN881" s="40"/>
      <c r="AO881" s="40"/>
      <c r="AP881" s="40"/>
      <c r="AQ881" s="40"/>
      <c r="AR881" s="40"/>
      <c r="AS881" s="40"/>
      <c r="AT881" s="40"/>
      <c r="AU881" s="40"/>
    </row>
    <row r="882" spans="1:48" x14ac:dyDescent="0.2">
      <c r="A882" s="5"/>
      <c r="AA882" s="40"/>
      <c r="AB882" s="40"/>
      <c r="AC882" s="40"/>
      <c r="AD882" s="40"/>
      <c r="AE882" s="40"/>
      <c r="AG882" s="45"/>
      <c r="AN882" s="40"/>
      <c r="AO882" s="40"/>
      <c r="AP882" s="40"/>
      <c r="AQ882" s="40"/>
      <c r="AR882" s="40"/>
      <c r="AS882" s="40"/>
      <c r="AT882" s="40"/>
      <c r="AU882" s="40"/>
    </row>
    <row r="883" spans="1:48" x14ac:dyDescent="0.2">
      <c r="A883" s="5"/>
      <c r="AA883" s="40"/>
      <c r="AB883" s="40"/>
      <c r="AC883" s="40"/>
      <c r="AD883" s="40"/>
      <c r="AE883" s="40"/>
      <c r="AG883" s="45"/>
      <c r="AN883" s="40"/>
      <c r="AO883" s="40"/>
      <c r="AP883" s="40"/>
      <c r="AQ883" s="40"/>
      <c r="AR883" s="40"/>
      <c r="AS883" s="40"/>
      <c r="AT883" s="40"/>
      <c r="AU883" s="40"/>
    </row>
    <row r="884" spans="1:48" x14ac:dyDescent="0.2">
      <c r="A884" s="5"/>
      <c r="AA884" s="40"/>
      <c r="AB884" s="40"/>
      <c r="AC884" s="40"/>
      <c r="AD884" s="40"/>
      <c r="AE884" s="40"/>
      <c r="AG884" s="45"/>
      <c r="AN884" s="40"/>
      <c r="AO884" s="40"/>
      <c r="AP884" s="40"/>
      <c r="AQ884" s="40"/>
      <c r="AR884" s="40"/>
      <c r="AS884" s="40"/>
      <c r="AT884" s="40"/>
      <c r="AU884" s="40"/>
    </row>
    <row r="885" spans="1:48" x14ac:dyDescent="0.2">
      <c r="A885" s="5"/>
      <c r="AA885" s="40"/>
      <c r="AB885" s="40"/>
      <c r="AC885" s="40"/>
      <c r="AD885" s="40"/>
      <c r="AE885" s="40"/>
      <c r="AG885" s="45"/>
      <c r="AN885" s="40"/>
      <c r="AO885" s="40"/>
      <c r="AP885" s="40"/>
      <c r="AQ885" s="40"/>
      <c r="AR885" s="40"/>
      <c r="AS885" s="40"/>
      <c r="AT885" s="40"/>
      <c r="AU885" s="40"/>
      <c r="AV885" s="40"/>
    </row>
    <row r="886" spans="1:48" x14ac:dyDescent="0.2">
      <c r="A886" s="5"/>
      <c r="AA886" s="40"/>
      <c r="AB886" s="40"/>
      <c r="AC886" s="40"/>
      <c r="AD886" s="40"/>
      <c r="AE886" s="40"/>
      <c r="AG886" s="45"/>
      <c r="AN886" s="40"/>
      <c r="AO886" s="40"/>
      <c r="AP886" s="40"/>
      <c r="AQ886" s="40"/>
      <c r="AR886" s="40"/>
      <c r="AS886" s="40"/>
      <c r="AT886" s="40"/>
      <c r="AU886" s="40"/>
    </row>
    <row r="887" spans="1:48" x14ac:dyDescent="0.2">
      <c r="A887" s="5"/>
      <c r="AA887" s="40"/>
      <c r="AB887" s="40"/>
      <c r="AC887" s="40"/>
      <c r="AD887" s="40"/>
      <c r="AE887" s="40"/>
      <c r="AG887" s="45"/>
      <c r="AN887" s="40"/>
      <c r="AO887" s="40"/>
      <c r="AP887" s="40"/>
      <c r="AQ887" s="40"/>
      <c r="AR887" s="40"/>
      <c r="AS887" s="40"/>
      <c r="AT887" s="40"/>
      <c r="AU887" s="40"/>
    </row>
    <row r="888" spans="1:48" x14ac:dyDescent="0.2">
      <c r="A888" s="5"/>
      <c r="AA888" s="40"/>
      <c r="AB888" s="40"/>
      <c r="AC888" s="40"/>
      <c r="AD888" s="40"/>
      <c r="AE888" s="40"/>
      <c r="AG888" s="45"/>
      <c r="AN888" s="40"/>
      <c r="AO888" s="40"/>
      <c r="AP888" s="40"/>
      <c r="AQ888" s="40"/>
      <c r="AR888" s="40"/>
      <c r="AS888" s="40"/>
      <c r="AT888" s="40"/>
      <c r="AU888" s="40"/>
    </row>
    <row r="889" spans="1:48" x14ac:dyDescent="0.2">
      <c r="A889" s="5"/>
      <c r="AA889" s="40"/>
      <c r="AB889" s="40"/>
      <c r="AC889" s="40"/>
      <c r="AD889" s="40"/>
      <c r="AE889" s="40"/>
      <c r="AG889" s="45"/>
      <c r="AN889" s="40"/>
      <c r="AO889" s="40"/>
      <c r="AP889" s="40"/>
      <c r="AQ889" s="40"/>
      <c r="AR889" s="40"/>
      <c r="AS889" s="40"/>
      <c r="AT889" s="40"/>
      <c r="AU889" s="40"/>
    </row>
    <row r="890" spans="1:48" x14ac:dyDescent="0.2">
      <c r="A890" s="5"/>
      <c r="AA890" s="40"/>
      <c r="AB890" s="40"/>
      <c r="AC890" s="40"/>
      <c r="AD890" s="40"/>
      <c r="AE890" s="40"/>
      <c r="AG890" s="45"/>
      <c r="AN890" s="40"/>
      <c r="AO890" s="40"/>
      <c r="AP890" s="40"/>
      <c r="AQ890" s="40"/>
      <c r="AR890" s="40"/>
      <c r="AS890" s="40"/>
      <c r="AT890" s="40"/>
      <c r="AU890" s="40"/>
    </row>
    <row r="891" spans="1:48" x14ac:dyDescent="0.2">
      <c r="A891" s="5"/>
      <c r="AA891" s="40"/>
      <c r="AB891" s="40"/>
      <c r="AC891" s="40"/>
      <c r="AD891" s="40"/>
      <c r="AE891" s="40"/>
      <c r="AG891" s="45"/>
      <c r="AN891" s="40"/>
      <c r="AO891" s="40"/>
      <c r="AP891" s="40"/>
      <c r="AQ891" s="40"/>
      <c r="AR891" s="40"/>
      <c r="AS891" s="40"/>
      <c r="AT891" s="40"/>
      <c r="AU891" s="40"/>
    </row>
    <row r="892" spans="1:48" x14ac:dyDescent="0.2">
      <c r="A892" s="5"/>
      <c r="AA892" s="40"/>
      <c r="AB892" s="40"/>
      <c r="AC892" s="40"/>
      <c r="AD892" s="40"/>
      <c r="AE892" s="40"/>
      <c r="AG892" s="45"/>
      <c r="AN892" s="40"/>
      <c r="AO892" s="40"/>
      <c r="AP892" s="40"/>
      <c r="AQ892" s="40"/>
      <c r="AR892" s="40"/>
      <c r="AS892" s="40"/>
      <c r="AT892" s="40"/>
      <c r="AU892" s="40"/>
    </row>
    <row r="893" spans="1:48" x14ac:dyDescent="0.2">
      <c r="A893" s="5"/>
      <c r="AA893" s="40"/>
      <c r="AB893" s="40"/>
      <c r="AC893" s="40"/>
      <c r="AD893" s="40"/>
      <c r="AE893" s="40"/>
      <c r="AG893" s="45"/>
      <c r="AN893" s="40"/>
      <c r="AO893" s="40"/>
      <c r="AP893" s="40"/>
      <c r="AQ893" s="40"/>
      <c r="AR893" s="40"/>
      <c r="AS893" s="40"/>
      <c r="AT893" s="40"/>
      <c r="AU893" s="40"/>
    </row>
    <row r="894" spans="1:48" x14ac:dyDescent="0.2">
      <c r="A894" s="5"/>
      <c r="AA894" s="40"/>
      <c r="AB894" s="40"/>
      <c r="AC894" s="40"/>
      <c r="AD894" s="40"/>
      <c r="AE894" s="40"/>
      <c r="AG894" s="45"/>
      <c r="AN894" s="40"/>
      <c r="AO894" s="40"/>
      <c r="AP894" s="40"/>
      <c r="AQ894" s="40"/>
      <c r="AR894" s="40"/>
      <c r="AS894" s="40"/>
      <c r="AT894" s="40"/>
      <c r="AU894" s="40"/>
    </row>
    <row r="895" spans="1:48" x14ac:dyDescent="0.2">
      <c r="A895" s="5"/>
      <c r="AA895" s="40"/>
      <c r="AB895" s="40"/>
      <c r="AC895" s="40"/>
      <c r="AD895" s="40"/>
      <c r="AE895" s="40"/>
      <c r="AG895" s="45"/>
      <c r="AN895" s="40"/>
      <c r="AO895" s="40"/>
      <c r="AP895" s="40"/>
      <c r="AQ895" s="40"/>
      <c r="AR895" s="40"/>
      <c r="AS895" s="40"/>
      <c r="AT895" s="40"/>
      <c r="AU895" s="40"/>
    </row>
    <row r="896" spans="1:48" x14ac:dyDescent="0.2">
      <c r="A896" s="5"/>
      <c r="AA896" s="40"/>
      <c r="AB896" s="40"/>
      <c r="AC896" s="40"/>
      <c r="AD896" s="40"/>
      <c r="AE896" s="40"/>
      <c r="AG896" s="45"/>
      <c r="AN896" s="40"/>
      <c r="AO896" s="40"/>
      <c r="AP896" s="40"/>
      <c r="AQ896" s="40"/>
      <c r="AR896" s="40"/>
      <c r="AS896" s="40"/>
      <c r="AT896" s="40"/>
      <c r="AU896" s="40"/>
    </row>
    <row r="897" spans="1:64" x14ac:dyDescent="0.2">
      <c r="A897" s="5"/>
      <c r="AA897" s="40"/>
      <c r="AB897" s="40"/>
      <c r="AC897" s="40"/>
      <c r="AD897" s="40"/>
      <c r="AE897" s="40"/>
      <c r="AG897" s="45"/>
      <c r="AN897" s="40"/>
      <c r="AO897" s="40"/>
      <c r="AP897" s="40"/>
      <c r="AQ897" s="40"/>
      <c r="AR897" s="40"/>
      <c r="AS897" s="40"/>
      <c r="AT897" s="40"/>
      <c r="AU897" s="40"/>
    </row>
    <row r="898" spans="1:64" x14ac:dyDescent="0.2">
      <c r="A898" s="5"/>
      <c r="AA898" s="40"/>
      <c r="AB898" s="40"/>
      <c r="AC898" s="40"/>
      <c r="AD898" s="40"/>
      <c r="AE898" s="40"/>
      <c r="AG898" s="45"/>
      <c r="AN898" s="40"/>
      <c r="AO898" s="40"/>
      <c r="AP898" s="40"/>
      <c r="AQ898" s="40"/>
      <c r="AR898" s="40"/>
      <c r="AS898" s="40"/>
      <c r="AT898" s="40"/>
      <c r="AU898" s="40"/>
    </row>
    <row r="899" spans="1:64" x14ac:dyDescent="0.2">
      <c r="A899" s="5"/>
      <c r="AA899" s="40"/>
      <c r="AB899" s="40"/>
      <c r="AC899" s="40"/>
      <c r="AD899" s="40"/>
      <c r="AE899" s="40"/>
      <c r="AG899" s="45"/>
      <c r="AN899" s="40"/>
      <c r="AO899" s="40"/>
      <c r="AP899" s="40"/>
      <c r="AQ899" s="40"/>
      <c r="AR899" s="40"/>
      <c r="AS899" s="40"/>
      <c r="AT899" s="40"/>
      <c r="AU899" s="40"/>
    </row>
    <row r="900" spans="1:64" x14ac:dyDescent="0.2">
      <c r="A900" s="5"/>
      <c r="AA900" s="40"/>
      <c r="AB900" s="40"/>
      <c r="AC900" s="40"/>
      <c r="AD900" s="40"/>
      <c r="AE900" s="40"/>
      <c r="AG900" s="45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</row>
    <row r="901" spans="1:64" x14ac:dyDescent="0.2">
      <c r="A901" s="5"/>
      <c r="AA901" s="40"/>
      <c r="AB901" s="40"/>
      <c r="AC901" s="40"/>
      <c r="AD901" s="40"/>
      <c r="AE901" s="40"/>
      <c r="AG901" s="45"/>
      <c r="AN901" s="40"/>
      <c r="AO901" s="40"/>
      <c r="AP901" s="40"/>
      <c r="AQ901" s="40"/>
      <c r="AR901" s="40"/>
      <c r="AS901" s="40"/>
      <c r="AT901" s="40"/>
      <c r="AU901" s="40"/>
    </row>
    <row r="902" spans="1:64" x14ac:dyDescent="0.2">
      <c r="A902" s="5"/>
      <c r="AA902" s="40"/>
      <c r="AB902" s="40"/>
      <c r="AC902" s="40"/>
      <c r="AD902" s="40"/>
      <c r="AE902" s="40"/>
      <c r="AG902" s="45"/>
      <c r="AN902" s="40"/>
      <c r="AO902" s="40"/>
      <c r="AP902" s="40"/>
      <c r="AQ902" s="40"/>
      <c r="AR902" s="40"/>
      <c r="AS902" s="40"/>
      <c r="AT902" s="40"/>
      <c r="AU902" s="40"/>
    </row>
    <row r="903" spans="1:64" x14ac:dyDescent="0.2">
      <c r="A903" s="5"/>
      <c r="AA903" s="40"/>
      <c r="AB903" s="40"/>
      <c r="AC903" s="40"/>
      <c r="AD903" s="40"/>
      <c r="AE903" s="40"/>
      <c r="AG903" s="45"/>
      <c r="AN903" s="40"/>
      <c r="AO903" s="40"/>
      <c r="AP903" s="40"/>
      <c r="AQ903" s="40"/>
      <c r="AR903" s="40"/>
      <c r="AS903" s="40"/>
      <c r="AT903" s="40"/>
      <c r="AU903" s="40"/>
    </row>
    <row r="904" spans="1:64" x14ac:dyDescent="0.2">
      <c r="A904" s="5"/>
      <c r="AA904" s="40"/>
      <c r="AB904" s="40"/>
      <c r="AC904" s="40"/>
      <c r="AD904" s="40"/>
      <c r="AE904" s="40"/>
      <c r="AG904" s="45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</row>
    <row r="905" spans="1:64" x14ac:dyDescent="0.2">
      <c r="A905" s="5"/>
      <c r="AA905" s="40"/>
      <c r="AB905" s="40"/>
      <c r="AC905" s="40"/>
      <c r="AD905" s="40"/>
      <c r="AE905" s="40"/>
      <c r="AG905" s="45"/>
      <c r="AN905" s="40"/>
      <c r="AO905" s="40"/>
      <c r="AP905" s="40"/>
      <c r="AQ905" s="40"/>
      <c r="AR905" s="40"/>
      <c r="AS905" s="40"/>
      <c r="AT905" s="40"/>
      <c r="AU905" s="40"/>
    </row>
    <row r="906" spans="1:64" x14ac:dyDescent="0.2">
      <c r="A906" s="5"/>
      <c r="AA906" s="40"/>
      <c r="AB906" s="40"/>
      <c r="AC906" s="40"/>
      <c r="AD906" s="40"/>
      <c r="AE906" s="40"/>
      <c r="AG906" s="45"/>
      <c r="AN906" s="40"/>
      <c r="AO906" s="40"/>
      <c r="AP906" s="40"/>
      <c r="AQ906" s="40"/>
      <c r="AR906" s="40"/>
      <c r="AS906" s="40"/>
      <c r="AT906" s="40"/>
      <c r="AU906" s="40"/>
    </row>
    <row r="907" spans="1:64" x14ac:dyDescent="0.2">
      <c r="A907" s="5"/>
      <c r="AA907" s="40"/>
      <c r="AB907" s="40"/>
      <c r="AC907" s="40"/>
      <c r="AD907" s="40"/>
      <c r="AE907" s="40"/>
      <c r="AG907" s="45"/>
      <c r="AN907" s="40"/>
      <c r="AO907" s="40"/>
      <c r="AP907" s="40"/>
      <c r="AQ907" s="40"/>
      <c r="AR907" s="40"/>
      <c r="AS907" s="40"/>
      <c r="AT907" s="40"/>
      <c r="AU907" s="40"/>
    </row>
    <row r="908" spans="1:64" x14ac:dyDescent="0.2">
      <c r="A908" s="5"/>
      <c r="AA908" s="40"/>
      <c r="AB908" s="40"/>
      <c r="AC908" s="40"/>
      <c r="AD908" s="40"/>
      <c r="AE908" s="40"/>
      <c r="AG908" s="45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</row>
    <row r="909" spans="1:64" x14ac:dyDescent="0.2">
      <c r="A909" s="5"/>
      <c r="AA909" s="40"/>
      <c r="AB909" s="40"/>
      <c r="AC909" s="40"/>
      <c r="AD909" s="40"/>
      <c r="AE909" s="40"/>
      <c r="AG909" s="45"/>
      <c r="AN909" s="40"/>
      <c r="AO909" s="40"/>
      <c r="AP909" s="40"/>
      <c r="AQ909" s="40"/>
      <c r="AR909" s="40"/>
      <c r="AS909" s="40"/>
      <c r="AT909" s="40"/>
      <c r="AU909" s="40"/>
    </row>
    <row r="910" spans="1:64" x14ac:dyDescent="0.2">
      <c r="A910" s="5"/>
      <c r="AA910" s="40"/>
      <c r="AB910" s="40"/>
      <c r="AC910" s="40"/>
      <c r="AD910" s="40"/>
      <c r="AE910" s="40"/>
      <c r="AG910" s="45"/>
      <c r="AN910" s="40"/>
      <c r="AO910" s="40"/>
      <c r="AP910" s="40"/>
      <c r="AQ910" s="40"/>
      <c r="AR910" s="40"/>
      <c r="AS910" s="40"/>
      <c r="AT910" s="40"/>
      <c r="AU910" s="40"/>
    </row>
    <row r="911" spans="1:64" x14ac:dyDescent="0.2">
      <c r="A911" s="5"/>
      <c r="AA911" s="40"/>
      <c r="AB911" s="40"/>
      <c r="AC911" s="40"/>
      <c r="AD911" s="40"/>
      <c r="AE911" s="40"/>
      <c r="AG911" s="45"/>
      <c r="AN911" s="40"/>
      <c r="AO911" s="40"/>
      <c r="AP911" s="40"/>
      <c r="AQ911" s="40"/>
      <c r="AR911" s="40"/>
      <c r="AS911" s="40"/>
      <c r="AT911" s="40"/>
      <c r="AU911" s="40"/>
    </row>
    <row r="912" spans="1:64" x14ac:dyDescent="0.2">
      <c r="A912" s="5"/>
      <c r="AA912" s="40"/>
      <c r="AB912" s="40"/>
      <c r="AC912" s="40"/>
      <c r="AD912" s="40"/>
      <c r="AE912" s="40"/>
      <c r="AG912" s="45"/>
      <c r="AN912" s="40"/>
      <c r="AO912" s="40"/>
      <c r="AP912" s="40"/>
      <c r="AQ912" s="40"/>
      <c r="AR912" s="40"/>
      <c r="AS912" s="40"/>
      <c r="AT912" s="40"/>
      <c r="AU912" s="40"/>
    </row>
    <row r="913" spans="1:64" x14ac:dyDescent="0.2">
      <c r="A913" s="5"/>
      <c r="AA913" s="40"/>
      <c r="AB913" s="40"/>
      <c r="AC913" s="40"/>
      <c r="AD913" s="40"/>
      <c r="AE913" s="40"/>
      <c r="AG913" s="45"/>
      <c r="AN913" s="40"/>
      <c r="AO913" s="40"/>
      <c r="AP913" s="40"/>
      <c r="AQ913" s="40"/>
      <c r="AR913" s="40"/>
      <c r="AS913" s="40"/>
      <c r="AT913" s="40"/>
      <c r="AU913" s="40"/>
    </row>
    <row r="914" spans="1:64" x14ac:dyDescent="0.2">
      <c r="A914" s="5"/>
      <c r="AA914" s="40"/>
      <c r="AB914" s="40"/>
      <c r="AC914" s="40"/>
      <c r="AD914" s="40"/>
      <c r="AE914" s="40"/>
      <c r="AG914" s="45"/>
      <c r="AN914" s="40"/>
      <c r="AO914" s="40"/>
      <c r="AP914" s="40"/>
      <c r="AQ914" s="40"/>
      <c r="AR914" s="40"/>
      <c r="AS914" s="40"/>
      <c r="AT914" s="40"/>
      <c r="AU914" s="40"/>
    </row>
    <row r="915" spans="1:64" x14ac:dyDescent="0.2">
      <c r="A915" s="5"/>
      <c r="AA915" s="40"/>
      <c r="AB915" s="40"/>
      <c r="AC915" s="40"/>
      <c r="AD915" s="40"/>
      <c r="AE915" s="40"/>
      <c r="AG915" s="45"/>
      <c r="AN915" s="40"/>
      <c r="AO915" s="40"/>
      <c r="AP915" s="40"/>
      <c r="AQ915" s="40"/>
      <c r="AR915" s="40"/>
      <c r="AS915" s="40"/>
      <c r="AT915" s="40"/>
      <c r="AU915" s="40"/>
    </row>
    <row r="916" spans="1:64" x14ac:dyDescent="0.2">
      <c r="A916" s="5"/>
      <c r="AA916" s="40"/>
      <c r="AB916" s="40"/>
      <c r="AC916" s="40"/>
      <c r="AD916" s="40"/>
      <c r="AE916" s="40"/>
      <c r="AG916" s="45"/>
      <c r="AN916" s="40"/>
      <c r="AO916" s="40"/>
      <c r="AP916" s="40"/>
      <c r="AQ916" s="40"/>
      <c r="AR916" s="40"/>
      <c r="AS916" s="40"/>
      <c r="AT916" s="40"/>
      <c r="AU916" s="40"/>
    </row>
    <row r="917" spans="1:64" x14ac:dyDescent="0.2">
      <c r="A917" s="5"/>
      <c r="AA917" s="40"/>
      <c r="AB917" s="40"/>
      <c r="AC917" s="40"/>
      <c r="AD917" s="40"/>
      <c r="AE917" s="40"/>
      <c r="AG917" s="45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</row>
    <row r="918" spans="1:64" x14ac:dyDescent="0.2">
      <c r="A918" s="5"/>
      <c r="AA918" s="40"/>
      <c r="AB918" s="40"/>
      <c r="AC918" s="40"/>
      <c r="AD918" s="40"/>
      <c r="AE918" s="40"/>
      <c r="AG918" s="45"/>
      <c r="AN918" s="40"/>
      <c r="AO918" s="40"/>
      <c r="AP918" s="40"/>
      <c r="AQ918" s="40"/>
      <c r="AR918" s="40"/>
      <c r="AS918" s="40"/>
      <c r="AT918" s="40"/>
      <c r="AU918" s="40"/>
    </row>
    <row r="919" spans="1:64" x14ac:dyDescent="0.2">
      <c r="A919" s="5"/>
      <c r="AA919" s="40"/>
      <c r="AB919" s="40"/>
      <c r="AC919" s="40"/>
      <c r="AD919" s="40"/>
      <c r="AE919" s="40"/>
      <c r="AG919" s="45"/>
      <c r="AN919" s="40"/>
      <c r="AO919" s="40"/>
      <c r="AP919" s="40"/>
      <c r="AQ919" s="40"/>
      <c r="AR919" s="40"/>
      <c r="AS919" s="40"/>
      <c r="AT919" s="40"/>
      <c r="AU919" s="40"/>
    </row>
    <row r="920" spans="1:64" x14ac:dyDescent="0.2">
      <c r="A920" s="5"/>
      <c r="AA920" s="40"/>
      <c r="AB920" s="40"/>
      <c r="AC920" s="40"/>
      <c r="AD920" s="40"/>
      <c r="AE920" s="40"/>
      <c r="AG920" s="45"/>
      <c r="AN920" s="40"/>
      <c r="AO920" s="40"/>
      <c r="AP920" s="40"/>
      <c r="AQ920" s="40"/>
      <c r="AR920" s="40"/>
      <c r="AS920" s="40"/>
      <c r="AT920" s="40"/>
      <c r="AU920" s="40"/>
    </row>
    <row r="921" spans="1:64" x14ac:dyDescent="0.2">
      <c r="A921" s="5"/>
      <c r="AA921" s="40"/>
      <c r="AB921" s="40"/>
      <c r="AC921" s="40"/>
      <c r="AD921" s="40"/>
      <c r="AE921" s="40"/>
      <c r="AG921" s="45"/>
      <c r="AN921" s="40"/>
      <c r="AO921" s="40"/>
      <c r="AP921" s="40"/>
      <c r="AQ921" s="40"/>
      <c r="AR921" s="40"/>
      <c r="AS921" s="40"/>
      <c r="AT921" s="40"/>
      <c r="AU921" s="40"/>
    </row>
    <row r="922" spans="1:64" x14ac:dyDescent="0.2">
      <c r="A922" s="5"/>
      <c r="AA922" s="40"/>
      <c r="AB922" s="40"/>
      <c r="AC922" s="40"/>
      <c r="AD922" s="40"/>
      <c r="AE922" s="40"/>
      <c r="AG922" s="45"/>
      <c r="AN922" s="40"/>
      <c r="AO922" s="40"/>
      <c r="AP922" s="40"/>
      <c r="AQ922" s="40"/>
      <c r="AR922" s="40"/>
      <c r="AS922" s="40"/>
      <c r="AT922" s="40"/>
      <c r="AU922" s="40"/>
    </row>
    <row r="923" spans="1:64" x14ac:dyDescent="0.2">
      <c r="A923" s="5"/>
      <c r="AA923" s="40"/>
      <c r="AB923" s="40"/>
      <c r="AC923" s="40"/>
      <c r="AD923" s="40"/>
      <c r="AE923" s="40"/>
      <c r="AG923" s="45"/>
      <c r="AN923" s="40"/>
      <c r="AO923" s="40"/>
      <c r="AP923" s="40"/>
      <c r="AQ923" s="40"/>
      <c r="AR923" s="40"/>
      <c r="AS923" s="40"/>
      <c r="AT923" s="40"/>
      <c r="AU923" s="40"/>
    </row>
    <row r="924" spans="1:64" x14ac:dyDescent="0.2">
      <c r="A924" s="5"/>
      <c r="AA924" s="40"/>
      <c r="AB924" s="40"/>
      <c r="AC924" s="40"/>
      <c r="AD924" s="40"/>
      <c r="AE924" s="40"/>
      <c r="AG924" s="45"/>
      <c r="AN924" s="40"/>
      <c r="AO924" s="40"/>
      <c r="AP924" s="40"/>
      <c r="AQ924" s="40"/>
      <c r="AR924" s="40"/>
      <c r="AS924" s="40"/>
      <c r="AT924" s="40"/>
      <c r="AU924" s="40"/>
    </row>
    <row r="925" spans="1:64" x14ac:dyDescent="0.2">
      <c r="A925" s="5"/>
      <c r="AA925" s="40"/>
      <c r="AB925" s="40"/>
      <c r="AC925" s="40"/>
      <c r="AD925" s="40"/>
      <c r="AE925" s="40"/>
      <c r="AG925" s="45"/>
      <c r="AN925" s="40"/>
      <c r="AO925" s="40"/>
      <c r="AP925" s="40"/>
      <c r="AQ925" s="40"/>
      <c r="AR925" s="40"/>
      <c r="AS925" s="40"/>
      <c r="AT925" s="40"/>
      <c r="AU925" s="40"/>
    </row>
    <row r="926" spans="1:64" x14ac:dyDescent="0.2">
      <c r="A926" s="5"/>
      <c r="AA926" s="40"/>
      <c r="AB926" s="40"/>
      <c r="AC926" s="40"/>
      <c r="AD926" s="40"/>
      <c r="AE926" s="40"/>
      <c r="AG926" s="45"/>
      <c r="AN926" s="40"/>
      <c r="AO926" s="40"/>
      <c r="AP926" s="40"/>
      <c r="AQ926" s="40"/>
      <c r="AR926" s="40"/>
      <c r="AS926" s="40"/>
      <c r="AT926" s="40"/>
      <c r="AU926" s="40"/>
    </row>
    <row r="927" spans="1:64" x14ac:dyDescent="0.2">
      <c r="A927" s="5"/>
      <c r="AA927" s="40"/>
      <c r="AB927" s="40"/>
      <c r="AC927" s="40"/>
      <c r="AD927" s="40"/>
      <c r="AE927" s="40"/>
      <c r="AG927" s="45"/>
      <c r="AN927" s="40"/>
      <c r="AO927" s="40"/>
      <c r="AP927" s="40"/>
      <c r="AQ927" s="40"/>
      <c r="AR927" s="40"/>
      <c r="AS927" s="40"/>
      <c r="AT927" s="40"/>
      <c r="AU927" s="40"/>
    </row>
    <row r="928" spans="1:64" x14ac:dyDescent="0.2">
      <c r="A928" s="5"/>
      <c r="AA928" s="40"/>
      <c r="AB928" s="40"/>
      <c r="AC928" s="40"/>
      <c r="AD928" s="40"/>
      <c r="AE928" s="40"/>
      <c r="AG928" s="45"/>
      <c r="AN928" s="40"/>
      <c r="AO928" s="40"/>
      <c r="AP928" s="40"/>
      <c r="AQ928" s="40"/>
      <c r="AR928" s="40"/>
      <c r="AS928" s="40"/>
      <c r="AT928" s="40"/>
      <c r="AU928" s="40"/>
    </row>
    <row r="929" spans="1:64" x14ac:dyDescent="0.2">
      <c r="A929" s="5"/>
      <c r="AA929" s="40"/>
      <c r="AB929" s="40"/>
      <c r="AC929" s="40"/>
      <c r="AD929" s="40"/>
      <c r="AE929" s="40"/>
      <c r="AG929" s="45"/>
      <c r="AN929" s="40"/>
      <c r="AO929" s="40"/>
      <c r="AP929" s="40"/>
      <c r="AQ929" s="40"/>
      <c r="AR929" s="40"/>
      <c r="AS929" s="40"/>
      <c r="AT929" s="40"/>
      <c r="AU929" s="40"/>
    </row>
    <row r="930" spans="1:64" x14ac:dyDescent="0.2">
      <c r="A930" s="5"/>
      <c r="AA930" s="40"/>
      <c r="AB930" s="40"/>
      <c r="AC930" s="40"/>
      <c r="AD930" s="40"/>
      <c r="AE930" s="40"/>
      <c r="AG930" s="45"/>
      <c r="AN930" s="40"/>
      <c r="AO930" s="40"/>
      <c r="AP930" s="40"/>
      <c r="AQ930" s="40"/>
      <c r="AR930" s="40"/>
      <c r="AS930" s="40"/>
      <c r="AT930" s="40"/>
      <c r="AU930" s="40"/>
    </row>
    <row r="931" spans="1:64" x14ac:dyDescent="0.2">
      <c r="A931" s="5"/>
      <c r="AA931" s="40"/>
      <c r="AB931" s="40"/>
      <c r="AC931" s="40"/>
      <c r="AD931" s="40"/>
      <c r="AE931" s="40"/>
      <c r="AG931" s="45"/>
      <c r="AN931" s="40"/>
      <c r="AO931" s="40"/>
      <c r="AP931" s="40"/>
      <c r="AQ931" s="40"/>
      <c r="AR931" s="40"/>
      <c r="AS931" s="40"/>
      <c r="AT931" s="40"/>
      <c r="AU931" s="40"/>
    </row>
    <row r="932" spans="1:64" x14ac:dyDescent="0.2">
      <c r="A932" s="5"/>
      <c r="AA932" s="40"/>
      <c r="AB932" s="40"/>
      <c r="AC932" s="40"/>
      <c r="AD932" s="40"/>
      <c r="AE932" s="40"/>
      <c r="AG932" s="45"/>
      <c r="AN932" s="40"/>
      <c r="AO932" s="40"/>
      <c r="AP932" s="40"/>
      <c r="AQ932" s="40"/>
      <c r="AR932" s="40"/>
      <c r="AS932" s="40"/>
      <c r="AT932" s="40"/>
      <c r="AU932" s="40"/>
    </row>
    <row r="933" spans="1:64" x14ac:dyDescent="0.2">
      <c r="A933" s="5"/>
      <c r="AA933" s="40"/>
      <c r="AB933" s="40"/>
      <c r="AC933" s="40"/>
      <c r="AD933" s="40"/>
      <c r="AE933" s="40"/>
      <c r="AG933" s="45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</row>
    <row r="934" spans="1:64" x14ac:dyDescent="0.2">
      <c r="A934" s="5"/>
      <c r="AA934" s="40"/>
      <c r="AB934" s="40"/>
      <c r="AC934" s="40"/>
      <c r="AD934" s="40"/>
      <c r="AE934" s="40"/>
      <c r="AG934" s="45"/>
      <c r="AN934" s="40"/>
      <c r="AO934" s="40"/>
      <c r="AP934" s="40"/>
      <c r="AQ934" s="40"/>
      <c r="AR934" s="40"/>
      <c r="AS934" s="40"/>
      <c r="AT934" s="40"/>
      <c r="AU934" s="40"/>
    </row>
    <row r="935" spans="1:64" x14ac:dyDescent="0.2">
      <c r="A935" s="5"/>
      <c r="AA935" s="40"/>
      <c r="AB935" s="40"/>
      <c r="AC935" s="40"/>
      <c r="AD935" s="40"/>
      <c r="AE935" s="40"/>
      <c r="AG935" s="45"/>
      <c r="AN935" s="40"/>
      <c r="AO935" s="40"/>
      <c r="AP935" s="40"/>
      <c r="AQ935" s="40"/>
      <c r="AR935" s="40"/>
      <c r="AS935" s="40"/>
      <c r="AT935" s="40"/>
      <c r="AU935" s="40"/>
    </row>
    <row r="936" spans="1:64" x14ac:dyDescent="0.2">
      <c r="A936" s="5"/>
      <c r="AA936" s="40"/>
      <c r="AB936" s="40"/>
      <c r="AC936" s="40"/>
      <c r="AD936" s="40"/>
      <c r="AE936" s="40"/>
      <c r="AG936" s="45"/>
      <c r="AN936" s="40"/>
      <c r="AO936" s="40"/>
      <c r="AP936" s="40"/>
      <c r="AQ936" s="40"/>
      <c r="AR936" s="40"/>
      <c r="AS936" s="40"/>
      <c r="AT936" s="40"/>
      <c r="AU936" s="40"/>
    </row>
    <row r="937" spans="1:64" x14ac:dyDescent="0.2">
      <c r="A937" s="5"/>
      <c r="AA937" s="40"/>
      <c r="AB937" s="40"/>
      <c r="AC937" s="40"/>
      <c r="AD937" s="40"/>
      <c r="AE937" s="40"/>
      <c r="AG937" s="45"/>
      <c r="AN937" s="40"/>
      <c r="AO937" s="40"/>
      <c r="AP937" s="40"/>
      <c r="AQ937" s="40"/>
      <c r="AR937" s="40"/>
      <c r="AS937" s="40"/>
      <c r="AT937" s="40"/>
      <c r="AU937" s="40"/>
    </row>
    <row r="938" spans="1:64" x14ac:dyDescent="0.2">
      <c r="A938" s="5"/>
      <c r="AA938" s="40"/>
      <c r="AB938" s="40"/>
      <c r="AC938" s="40"/>
      <c r="AD938" s="40"/>
      <c r="AE938" s="40"/>
      <c r="AG938" s="45"/>
      <c r="AN938" s="40"/>
      <c r="AO938" s="40"/>
      <c r="AP938" s="40"/>
      <c r="AQ938" s="40"/>
      <c r="AR938" s="40"/>
      <c r="AS938" s="40"/>
      <c r="AT938" s="40"/>
      <c r="AU938" s="40"/>
    </row>
    <row r="939" spans="1:64" x14ac:dyDescent="0.2">
      <c r="A939" s="5"/>
      <c r="AA939" s="40"/>
      <c r="AB939" s="40"/>
      <c r="AC939" s="40"/>
      <c r="AD939" s="40"/>
      <c r="AE939" s="40"/>
      <c r="AG939" s="45"/>
      <c r="AN939" s="40"/>
      <c r="AO939" s="40"/>
      <c r="AP939" s="40"/>
      <c r="AQ939" s="40"/>
      <c r="AR939" s="40"/>
      <c r="AS939" s="40"/>
      <c r="AT939" s="40"/>
      <c r="AU939" s="40"/>
    </row>
    <row r="940" spans="1:64" x14ac:dyDescent="0.2">
      <c r="A940" s="5"/>
      <c r="AA940" s="40"/>
      <c r="AB940" s="40"/>
      <c r="AC940" s="40"/>
      <c r="AD940" s="40"/>
      <c r="AE940" s="40"/>
      <c r="AG940" s="45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</row>
    <row r="941" spans="1:64" x14ac:dyDescent="0.2">
      <c r="A941" s="5"/>
      <c r="AA941" s="40"/>
      <c r="AB941" s="40"/>
      <c r="AC941" s="40"/>
      <c r="AD941" s="40"/>
      <c r="AE941" s="40"/>
      <c r="AG941" s="45"/>
      <c r="AN941" s="40"/>
      <c r="AO941" s="40"/>
      <c r="AP941" s="40"/>
      <c r="AQ941" s="40"/>
      <c r="AR941" s="40"/>
      <c r="AS941" s="40"/>
      <c r="AT941" s="40"/>
      <c r="AU941" s="40"/>
    </row>
    <row r="942" spans="1:64" x14ac:dyDescent="0.2">
      <c r="A942" s="5"/>
      <c r="AA942" s="40"/>
      <c r="AB942" s="40"/>
      <c r="AC942" s="40"/>
      <c r="AD942" s="40"/>
      <c r="AE942" s="40"/>
      <c r="AG942" s="45"/>
      <c r="AN942" s="40"/>
      <c r="AO942" s="40"/>
      <c r="AP942" s="40"/>
      <c r="AQ942" s="40"/>
      <c r="AR942" s="40"/>
      <c r="AS942" s="40"/>
      <c r="AT942" s="40"/>
      <c r="AU942" s="40"/>
    </row>
    <row r="943" spans="1:64" x14ac:dyDescent="0.2">
      <c r="A943" s="5"/>
      <c r="AA943" s="40"/>
      <c r="AB943" s="40"/>
      <c r="AC943" s="40"/>
      <c r="AD943" s="40"/>
      <c r="AE943" s="40"/>
      <c r="AG943" s="45"/>
      <c r="AN943" s="40"/>
      <c r="AO943" s="40"/>
      <c r="AP943" s="40"/>
      <c r="AQ943" s="40"/>
      <c r="AR943" s="40"/>
      <c r="AS943" s="40"/>
      <c r="AT943" s="40"/>
      <c r="AU943" s="40"/>
    </row>
    <row r="944" spans="1:64" x14ac:dyDescent="0.2">
      <c r="A944" s="5"/>
      <c r="AA944" s="40"/>
      <c r="AB944" s="40"/>
      <c r="AC944" s="40"/>
      <c r="AD944" s="40"/>
      <c r="AE944" s="40"/>
      <c r="AG944" s="45"/>
      <c r="AN944" s="40"/>
      <c r="AO944" s="40"/>
      <c r="AP944" s="40"/>
      <c r="AQ944" s="40"/>
      <c r="AR944" s="40"/>
      <c r="AS944" s="40"/>
      <c r="AT944" s="40"/>
      <c r="AU944" s="40"/>
    </row>
    <row r="945" spans="1:64" x14ac:dyDescent="0.2">
      <c r="A945" s="5"/>
      <c r="AA945" s="40"/>
      <c r="AB945" s="40"/>
      <c r="AC945" s="40"/>
      <c r="AD945" s="40"/>
      <c r="AE945" s="40"/>
      <c r="AG945" s="45"/>
      <c r="AN945" s="40"/>
      <c r="AO945" s="40"/>
      <c r="AP945" s="40"/>
      <c r="AQ945" s="40"/>
      <c r="AR945" s="40"/>
      <c r="AS945" s="40"/>
      <c r="AT945" s="40"/>
      <c r="AU945" s="40"/>
    </row>
    <row r="946" spans="1:64" x14ac:dyDescent="0.2">
      <c r="A946" s="5"/>
      <c r="AA946" s="40"/>
      <c r="AB946" s="40"/>
      <c r="AC946" s="40"/>
      <c r="AD946" s="40"/>
      <c r="AE946" s="40"/>
      <c r="AG946" s="45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</row>
    <row r="947" spans="1:64" x14ac:dyDescent="0.2">
      <c r="A947" s="5"/>
      <c r="AA947" s="40"/>
      <c r="AB947" s="40"/>
      <c r="AC947" s="40"/>
      <c r="AD947" s="40"/>
      <c r="AE947" s="40"/>
      <c r="AG947" s="45"/>
      <c r="AN947" s="40"/>
      <c r="AO947" s="40"/>
      <c r="AP947" s="40"/>
      <c r="AQ947" s="40"/>
      <c r="AR947" s="40"/>
      <c r="AS947" s="40"/>
      <c r="AT947" s="40"/>
      <c r="AU947" s="40"/>
    </row>
    <row r="948" spans="1:64" x14ac:dyDescent="0.2">
      <c r="A948" s="5"/>
      <c r="AA948" s="40"/>
      <c r="AB948" s="40"/>
      <c r="AC948" s="40"/>
      <c r="AD948" s="40"/>
      <c r="AE948" s="40"/>
      <c r="AG948" s="45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</row>
    <row r="949" spans="1:64" x14ac:dyDescent="0.2">
      <c r="A949" s="5"/>
      <c r="AA949" s="40"/>
      <c r="AB949" s="40"/>
      <c r="AC949" s="40"/>
      <c r="AD949" s="40"/>
      <c r="AE949" s="40"/>
      <c r="AG949" s="45"/>
      <c r="AN949" s="40"/>
      <c r="AO949" s="40"/>
      <c r="AP949" s="40"/>
      <c r="AQ949" s="40"/>
      <c r="AR949" s="40"/>
      <c r="AS949" s="40"/>
      <c r="AT949" s="40"/>
      <c r="AU949" s="40"/>
    </row>
    <row r="950" spans="1:64" x14ac:dyDescent="0.2">
      <c r="A950" s="5"/>
      <c r="AA950" s="40"/>
      <c r="AB950" s="40"/>
      <c r="AC950" s="40"/>
      <c r="AD950" s="40"/>
      <c r="AE950" s="40"/>
      <c r="AG950" s="45"/>
      <c r="AN950" s="40"/>
      <c r="AO950" s="40"/>
      <c r="AP950" s="40"/>
      <c r="AQ950" s="40"/>
      <c r="AR950" s="40"/>
      <c r="AS950" s="40"/>
      <c r="AT950" s="40"/>
      <c r="AU950" s="40"/>
      <c r="AV950" s="40"/>
    </row>
    <row r="951" spans="1:64" x14ac:dyDescent="0.2">
      <c r="A951" s="5"/>
      <c r="AA951" s="40"/>
      <c r="AB951" s="40"/>
      <c r="AC951" s="40"/>
      <c r="AD951" s="40"/>
      <c r="AE951" s="40"/>
      <c r="AG951" s="45"/>
      <c r="AN951" s="40"/>
      <c r="AO951" s="40"/>
      <c r="AP951" s="40"/>
      <c r="AQ951" s="40"/>
      <c r="AR951" s="40"/>
      <c r="AS951" s="40"/>
      <c r="AT951" s="40"/>
      <c r="AU951" s="40"/>
    </row>
    <row r="952" spans="1:64" x14ac:dyDescent="0.2">
      <c r="A952" s="5"/>
      <c r="AA952" s="40"/>
      <c r="AB952" s="40"/>
      <c r="AC952" s="40"/>
      <c r="AD952" s="40"/>
      <c r="AE952" s="40"/>
      <c r="AG952" s="45"/>
      <c r="AN952" s="40"/>
      <c r="AO952" s="40"/>
      <c r="AP952" s="40"/>
      <c r="AQ952" s="40"/>
      <c r="AR952" s="40"/>
      <c r="AS952" s="40"/>
      <c r="AT952" s="40"/>
      <c r="AU952" s="40"/>
    </row>
    <row r="953" spans="1:64" x14ac:dyDescent="0.2">
      <c r="A953" s="5"/>
      <c r="AA953" s="40"/>
      <c r="AB953" s="40"/>
      <c r="AC953" s="40"/>
      <c r="AD953" s="40"/>
      <c r="AE953" s="40"/>
      <c r="AG953" s="45"/>
      <c r="AN953" s="40"/>
      <c r="AO953" s="40"/>
      <c r="AP953" s="40"/>
      <c r="AQ953" s="40"/>
      <c r="AR953" s="40"/>
      <c r="AS953" s="40"/>
      <c r="AT953" s="40"/>
      <c r="AU953" s="40"/>
    </row>
    <row r="954" spans="1:64" x14ac:dyDescent="0.2">
      <c r="A954" s="5"/>
      <c r="AA954" s="40"/>
      <c r="AB954" s="40"/>
      <c r="AC954" s="40"/>
      <c r="AD954" s="40"/>
      <c r="AE954" s="40"/>
      <c r="AG954" s="45"/>
      <c r="AN954" s="40"/>
      <c r="AO954" s="40"/>
      <c r="AP954" s="40"/>
      <c r="AQ954" s="40"/>
      <c r="AR954" s="40"/>
      <c r="AS954" s="40"/>
      <c r="AT954" s="40"/>
      <c r="AU954" s="40"/>
    </row>
    <row r="955" spans="1:64" x14ac:dyDescent="0.2">
      <c r="A955" s="5"/>
      <c r="AA955" s="40"/>
      <c r="AB955" s="40"/>
      <c r="AC955" s="40"/>
      <c r="AD955" s="40"/>
      <c r="AE955" s="40"/>
      <c r="AG955" s="45"/>
      <c r="AN955" s="40"/>
      <c r="AO955" s="40"/>
      <c r="AP955" s="40"/>
      <c r="AQ955" s="40"/>
      <c r="AR955" s="40"/>
      <c r="AS955" s="40"/>
      <c r="AT955" s="40"/>
      <c r="AU955" s="40"/>
    </row>
    <row r="956" spans="1:64" x14ac:dyDescent="0.2">
      <c r="A956" s="5"/>
      <c r="AA956" s="40"/>
      <c r="AB956" s="40"/>
      <c r="AC956" s="40"/>
      <c r="AD956" s="40"/>
      <c r="AE956" s="40"/>
      <c r="AG956" s="45"/>
      <c r="AN956" s="40"/>
      <c r="AO956" s="40"/>
      <c r="AP956" s="40"/>
      <c r="AQ956" s="40"/>
      <c r="AR956" s="40"/>
      <c r="AS956" s="40"/>
      <c r="AT956" s="40"/>
      <c r="AU956" s="40"/>
      <c r="AV956" s="40"/>
    </row>
    <row r="957" spans="1:64" x14ac:dyDescent="0.2">
      <c r="A957" s="5"/>
      <c r="AA957" s="40"/>
      <c r="AB957" s="40"/>
      <c r="AC957" s="40"/>
      <c r="AD957" s="40"/>
      <c r="AE957" s="40"/>
      <c r="AG957" s="45"/>
      <c r="AN957" s="40"/>
      <c r="AO957" s="40"/>
      <c r="AP957" s="40"/>
      <c r="AQ957" s="40"/>
      <c r="AR957" s="40"/>
      <c r="AS957" s="40"/>
      <c r="AT957" s="40"/>
      <c r="AU957" s="40"/>
    </row>
    <row r="958" spans="1:64" x14ac:dyDescent="0.2">
      <c r="A958" s="5"/>
      <c r="AA958" s="40"/>
      <c r="AB958" s="40"/>
      <c r="AC958" s="40"/>
      <c r="AD958" s="40"/>
      <c r="AE958" s="40"/>
      <c r="AG958" s="45"/>
      <c r="AN958" s="40"/>
      <c r="AO958" s="40"/>
      <c r="AP958" s="40"/>
      <c r="AQ958" s="40"/>
      <c r="AR958" s="40"/>
      <c r="AS958" s="40"/>
      <c r="AT958" s="40"/>
      <c r="AU958" s="40"/>
    </row>
    <row r="959" spans="1:64" x14ac:dyDescent="0.2">
      <c r="A959" s="5"/>
      <c r="AA959" s="40"/>
      <c r="AB959" s="40"/>
      <c r="AC959" s="40"/>
      <c r="AD959" s="40"/>
      <c r="AE959" s="40"/>
      <c r="AG959" s="45"/>
      <c r="AN959" s="40"/>
      <c r="AO959" s="40"/>
      <c r="AP959" s="40"/>
      <c r="AQ959" s="40"/>
      <c r="AR959" s="40"/>
      <c r="AS959" s="40"/>
      <c r="AT959" s="40"/>
      <c r="AU959" s="40"/>
    </row>
    <row r="960" spans="1:64" x14ac:dyDescent="0.2">
      <c r="A960" s="5"/>
      <c r="AA960" s="40"/>
      <c r="AB960" s="40"/>
      <c r="AC960" s="40"/>
      <c r="AD960" s="40"/>
      <c r="AE960" s="40"/>
      <c r="AG960" s="45"/>
      <c r="AN960" s="40"/>
      <c r="AO960" s="40"/>
      <c r="AP960" s="40"/>
      <c r="AQ960" s="40"/>
      <c r="AR960" s="40"/>
      <c r="AS960" s="40"/>
      <c r="AT960" s="40"/>
      <c r="AU960" s="40"/>
    </row>
    <row r="961" spans="1:48" x14ac:dyDescent="0.2">
      <c r="A961" s="5"/>
      <c r="AA961" s="40"/>
      <c r="AB961" s="40"/>
      <c r="AC961" s="40"/>
      <c r="AD961" s="40"/>
      <c r="AE961" s="40"/>
      <c r="AG961" s="45"/>
      <c r="AN961" s="40"/>
      <c r="AO961" s="40"/>
      <c r="AP961" s="40"/>
      <c r="AQ961" s="40"/>
      <c r="AR961" s="40"/>
      <c r="AS961" s="40"/>
      <c r="AT961" s="40"/>
      <c r="AU961" s="40"/>
    </row>
    <row r="962" spans="1:48" x14ac:dyDescent="0.2">
      <c r="A962" s="5"/>
      <c r="AA962" s="40"/>
      <c r="AB962" s="40"/>
      <c r="AC962" s="40"/>
      <c r="AD962" s="40"/>
      <c r="AE962" s="40"/>
      <c r="AG962" s="45"/>
      <c r="AN962" s="40"/>
      <c r="AO962" s="40"/>
      <c r="AP962" s="40"/>
      <c r="AQ962" s="40"/>
      <c r="AR962" s="40"/>
      <c r="AS962" s="40"/>
      <c r="AT962" s="40"/>
      <c r="AU962" s="40"/>
    </row>
    <row r="963" spans="1:48" x14ac:dyDescent="0.2">
      <c r="A963" s="5"/>
      <c r="AA963" s="40"/>
      <c r="AB963" s="40"/>
      <c r="AC963" s="40"/>
      <c r="AD963" s="40"/>
      <c r="AE963" s="40"/>
      <c r="AG963" s="45"/>
      <c r="AN963" s="40"/>
      <c r="AO963" s="40"/>
      <c r="AP963" s="40"/>
      <c r="AQ963" s="40"/>
      <c r="AR963" s="40"/>
      <c r="AS963" s="40"/>
      <c r="AT963" s="40"/>
      <c r="AU963" s="40"/>
    </row>
    <row r="964" spans="1:48" x14ac:dyDescent="0.2">
      <c r="A964" s="5"/>
      <c r="AA964" s="40"/>
      <c r="AB964" s="40"/>
      <c r="AC964" s="40"/>
      <c r="AD964" s="40"/>
      <c r="AE964" s="40"/>
      <c r="AG964" s="45"/>
      <c r="AN964" s="40"/>
      <c r="AO964" s="40"/>
      <c r="AP964" s="40"/>
      <c r="AQ964" s="40"/>
      <c r="AR964" s="40"/>
      <c r="AS964" s="40"/>
      <c r="AT964" s="40"/>
      <c r="AU964" s="40"/>
    </row>
    <row r="965" spans="1:48" x14ac:dyDescent="0.2">
      <c r="A965" s="5"/>
      <c r="AA965" s="40"/>
      <c r="AB965" s="40"/>
      <c r="AC965" s="40"/>
      <c r="AD965" s="40"/>
      <c r="AE965" s="40"/>
      <c r="AG965" s="45"/>
      <c r="AN965" s="40"/>
      <c r="AO965" s="40"/>
      <c r="AP965" s="40"/>
      <c r="AQ965" s="40"/>
      <c r="AR965" s="40"/>
      <c r="AS965" s="40"/>
      <c r="AT965" s="40"/>
      <c r="AU965" s="40"/>
    </row>
    <row r="966" spans="1:48" x14ac:dyDescent="0.2">
      <c r="A966" s="5"/>
      <c r="AA966" s="40"/>
      <c r="AB966" s="40"/>
      <c r="AC966" s="40"/>
      <c r="AD966" s="40"/>
      <c r="AE966" s="40"/>
      <c r="AG966" s="45"/>
      <c r="AN966" s="40"/>
      <c r="AO966" s="40"/>
      <c r="AP966" s="40"/>
      <c r="AQ966" s="40"/>
      <c r="AR966" s="40"/>
      <c r="AS966" s="40"/>
      <c r="AT966" s="40"/>
      <c r="AU966" s="40"/>
    </row>
    <row r="967" spans="1:48" x14ac:dyDescent="0.2">
      <c r="A967" s="5"/>
      <c r="AA967" s="40"/>
      <c r="AB967" s="40"/>
      <c r="AC967" s="40"/>
      <c r="AD967" s="40"/>
      <c r="AE967" s="40"/>
      <c r="AG967" s="45"/>
      <c r="AN967" s="40"/>
      <c r="AO967" s="40"/>
      <c r="AP967" s="40"/>
      <c r="AQ967" s="40"/>
      <c r="AR967" s="40"/>
      <c r="AS967" s="40"/>
      <c r="AT967" s="40"/>
      <c r="AU967" s="40"/>
      <c r="AV967" s="40"/>
    </row>
    <row r="968" spans="1:48" x14ac:dyDescent="0.2">
      <c r="A968" s="5"/>
      <c r="AA968" s="40"/>
      <c r="AB968" s="40"/>
      <c r="AC968" s="40"/>
      <c r="AD968" s="40"/>
      <c r="AE968" s="40"/>
      <c r="AG968" s="45"/>
      <c r="AN968" s="40"/>
      <c r="AO968" s="40"/>
      <c r="AP968" s="40"/>
      <c r="AQ968" s="40"/>
      <c r="AR968" s="40"/>
      <c r="AS968" s="40"/>
      <c r="AT968" s="40"/>
      <c r="AU968" s="40"/>
    </row>
    <row r="969" spans="1:48" x14ac:dyDescent="0.2">
      <c r="A969" s="5"/>
      <c r="AA969" s="40"/>
      <c r="AB969" s="40"/>
      <c r="AC969" s="40"/>
      <c r="AD969" s="40"/>
      <c r="AE969" s="40"/>
      <c r="AG969" s="45"/>
      <c r="AN969" s="40"/>
      <c r="AO969" s="40"/>
      <c r="AP969" s="40"/>
      <c r="AQ969" s="40"/>
      <c r="AR969" s="40"/>
      <c r="AS969" s="40"/>
      <c r="AT969" s="40"/>
      <c r="AU969" s="40"/>
    </row>
    <row r="970" spans="1:48" x14ac:dyDescent="0.2">
      <c r="A970" s="5"/>
      <c r="AA970" s="40"/>
      <c r="AB970" s="40"/>
      <c r="AC970" s="40"/>
      <c r="AD970" s="40"/>
      <c r="AE970" s="40"/>
      <c r="AG970" s="45"/>
      <c r="AN970" s="40"/>
      <c r="AO970" s="40"/>
      <c r="AP970" s="40"/>
      <c r="AQ970" s="40"/>
      <c r="AR970" s="40"/>
      <c r="AS970" s="40"/>
      <c r="AT970" s="40"/>
      <c r="AU970" s="40"/>
    </row>
    <row r="971" spans="1:48" x14ac:dyDescent="0.2">
      <c r="A971" s="5"/>
      <c r="AA971" s="40"/>
      <c r="AB971" s="40"/>
      <c r="AC971" s="40"/>
      <c r="AD971" s="40"/>
      <c r="AE971" s="40"/>
      <c r="AG971" s="45"/>
      <c r="AN971" s="40"/>
      <c r="AO971" s="40"/>
      <c r="AP971" s="40"/>
      <c r="AQ971" s="40"/>
      <c r="AR971" s="40"/>
      <c r="AS971" s="40"/>
      <c r="AT971" s="40"/>
      <c r="AU971" s="40"/>
    </row>
    <row r="972" spans="1:48" x14ac:dyDescent="0.2">
      <c r="A972" s="5"/>
      <c r="AA972" s="40"/>
      <c r="AB972" s="40"/>
      <c r="AC972" s="40"/>
      <c r="AD972" s="40"/>
      <c r="AE972" s="40"/>
      <c r="AG972" s="45"/>
      <c r="AN972" s="40"/>
      <c r="AO972" s="40"/>
      <c r="AP972" s="40"/>
      <c r="AQ972" s="40"/>
      <c r="AR972" s="40"/>
      <c r="AS972" s="40"/>
      <c r="AT972" s="40"/>
      <c r="AU972" s="40"/>
    </row>
    <row r="973" spans="1:48" x14ac:dyDescent="0.2">
      <c r="A973" s="5"/>
      <c r="AA973" s="40"/>
      <c r="AB973" s="40"/>
      <c r="AC973" s="40"/>
      <c r="AD973" s="40"/>
      <c r="AE973" s="40"/>
      <c r="AG973" s="45"/>
      <c r="AN973" s="40"/>
      <c r="AO973" s="40"/>
      <c r="AP973" s="40"/>
      <c r="AQ973" s="40"/>
      <c r="AR973" s="40"/>
      <c r="AS973" s="40"/>
      <c r="AT973" s="40"/>
      <c r="AU973" s="40"/>
      <c r="AV973" s="40"/>
    </row>
    <row r="974" spans="1:48" x14ac:dyDescent="0.2">
      <c r="A974" s="5"/>
      <c r="AA974" s="40"/>
      <c r="AB974" s="40"/>
      <c r="AC974" s="40"/>
      <c r="AD974" s="40"/>
      <c r="AE974" s="40"/>
      <c r="AG974" s="45"/>
      <c r="AN974" s="40"/>
      <c r="AO974" s="40"/>
      <c r="AP974" s="40"/>
      <c r="AQ974" s="40"/>
      <c r="AR974" s="40"/>
      <c r="AS974" s="40"/>
      <c r="AT974" s="40"/>
      <c r="AU974" s="40"/>
    </row>
    <row r="975" spans="1:48" x14ac:dyDescent="0.2">
      <c r="A975" s="5"/>
      <c r="AA975" s="40"/>
      <c r="AB975" s="40"/>
      <c r="AC975" s="40"/>
      <c r="AD975" s="40"/>
      <c r="AE975" s="40"/>
      <c r="AG975" s="45"/>
      <c r="AN975" s="40"/>
      <c r="AO975" s="40"/>
      <c r="AP975" s="40"/>
      <c r="AQ975" s="40"/>
      <c r="AR975" s="40"/>
      <c r="AS975" s="40"/>
      <c r="AT975" s="40"/>
      <c r="AU975" s="40"/>
    </row>
    <row r="976" spans="1:48" x14ac:dyDescent="0.2">
      <c r="A976" s="5"/>
      <c r="AA976" s="40"/>
      <c r="AB976" s="40"/>
      <c r="AC976" s="40"/>
      <c r="AD976" s="40"/>
      <c r="AE976" s="40"/>
      <c r="AG976" s="45"/>
      <c r="AN976" s="40"/>
      <c r="AO976" s="40"/>
      <c r="AP976" s="40"/>
      <c r="AQ976" s="40"/>
      <c r="AR976" s="40"/>
      <c r="AS976" s="40"/>
      <c r="AT976" s="40"/>
      <c r="AU976" s="40"/>
    </row>
    <row r="977" spans="1:64" x14ac:dyDescent="0.2">
      <c r="A977" s="5"/>
      <c r="AA977" s="40"/>
      <c r="AB977" s="40"/>
      <c r="AC977" s="40"/>
      <c r="AD977" s="40"/>
      <c r="AE977" s="40"/>
      <c r="AG977" s="45"/>
      <c r="AN977" s="40"/>
      <c r="AO977" s="40"/>
      <c r="AP977" s="40"/>
      <c r="AQ977" s="40"/>
      <c r="AR977" s="40"/>
      <c r="AS977" s="40"/>
      <c r="AT977" s="40"/>
      <c r="AU977" s="40"/>
    </row>
    <row r="978" spans="1:64" x14ac:dyDescent="0.2">
      <c r="A978" s="5"/>
      <c r="AA978" s="40"/>
      <c r="AB978" s="40"/>
      <c r="AC978" s="40"/>
      <c r="AD978" s="40"/>
      <c r="AE978" s="40"/>
      <c r="AG978" s="45"/>
      <c r="AN978" s="40"/>
      <c r="AO978" s="40"/>
      <c r="AP978" s="40"/>
      <c r="AQ978" s="40"/>
      <c r="AR978" s="40"/>
      <c r="AS978" s="40"/>
      <c r="AT978" s="40"/>
      <c r="AU978" s="40"/>
    </row>
    <row r="979" spans="1:64" x14ac:dyDescent="0.2">
      <c r="A979" s="5"/>
      <c r="AA979" s="40"/>
      <c r="AB979" s="40"/>
      <c r="AC979" s="40"/>
      <c r="AD979" s="40"/>
      <c r="AE979" s="40"/>
      <c r="AG979" s="45"/>
      <c r="AN979" s="40"/>
      <c r="AO979" s="40"/>
      <c r="AP979" s="40"/>
      <c r="AQ979" s="40"/>
      <c r="AR979" s="40"/>
      <c r="AS979" s="40"/>
      <c r="AT979" s="40"/>
      <c r="AU979" s="40"/>
    </row>
    <row r="980" spans="1:64" x14ac:dyDescent="0.2">
      <c r="A980" s="5"/>
      <c r="AA980" s="40"/>
      <c r="AB980" s="40"/>
      <c r="AC980" s="40"/>
      <c r="AD980" s="40"/>
      <c r="AE980" s="40"/>
      <c r="AG980" s="45"/>
      <c r="AN980" s="40"/>
      <c r="AO980" s="40"/>
      <c r="AP980" s="40"/>
      <c r="AQ980" s="40"/>
      <c r="AR980" s="40"/>
      <c r="AS980" s="40"/>
      <c r="AT980" s="40"/>
      <c r="AU980" s="40"/>
    </row>
    <row r="981" spans="1:64" x14ac:dyDescent="0.2">
      <c r="A981" s="5"/>
      <c r="AA981" s="40"/>
      <c r="AB981" s="40"/>
      <c r="AC981" s="40"/>
      <c r="AD981" s="40"/>
      <c r="AE981" s="40"/>
      <c r="AG981" s="45"/>
      <c r="AN981" s="40"/>
      <c r="AO981" s="40"/>
      <c r="AP981" s="40"/>
      <c r="AQ981" s="40"/>
      <c r="AR981" s="40"/>
      <c r="AS981" s="40"/>
      <c r="AT981" s="40"/>
      <c r="AU981" s="40"/>
    </row>
    <row r="982" spans="1:64" x14ac:dyDescent="0.2">
      <c r="A982" s="5"/>
      <c r="AA982" s="40"/>
      <c r="AB982" s="40"/>
      <c r="AC982" s="40"/>
      <c r="AD982" s="40"/>
      <c r="AE982" s="40"/>
      <c r="AG982" s="45"/>
      <c r="AN982" s="40"/>
      <c r="AO982" s="40"/>
      <c r="AP982" s="40"/>
      <c r="AQ982" s="40"/>
      <c r="AR982" s="40"/>
      <c r="AS982" s="40"/>
      <c r="AT982" s="40"/>
      <c r="AU982" s="40"/>
    </row>
    <row r="983" spans="1:64" x14ac:dyDescent="0.2">
      <c r="A983" s="5"/>
      <c r="AA983" s="40"/>
      <c r="AB983" s="40"/>
      <c r="AC983" s="40"/>
      <c r="AD983" s="40"/>
      <c r="AE983" s="40"/>
      <c r="AG983" s="45"/>
      <c r="AN983" s="40"/>
      <c r="AO983" s="40"/>
      <c r="AP983" s="40"/>
      <c r="AQ983" s="40"/>
      <c r="AR983" s="40"/>
      <c r="AS983" s="40"/>
      <c r="AT983" s="40"/>
      <c r="AU983" s="40"/>
    </row>
    <row r="984" spans="1:64" x14ac:dyDescent="0.2">
      <c r="A984" s="5"/>
      <c r="AA984" s="40"/>
      <c r="AB984" s="40"/>
      <c r="AC984" s="40"/>
      <c r="AD984" s="40"/>
      <c r="AE984" s="40"/>
      <c r="AG984" s="45"/>
      <c r="AN984" s="40"/>
      <c r="AO984" s="40"/>
      <c r="AP984" s="40"/>
      <c r="AQ984" s="40"/>
      <c r="AR984" s="40"/>
      <c r="AS984" s="40"/>
      <c r="AT984" s="40"/>
      <c r="AU984" s="40"/>
    </row>
    <row r="985" spans="1:64" x14ac:dyDescent="0.2">
      <c r="A985" s="5"/>
      <c r="AA985" s="40"/>
      <c r="AB985" s="40"/>
      <c r="AC985" s="40"/>
      <c r="AD985" s="40"/>
      <c r="AE985" s="40"/>
      <c r="AG985" s="45"/>
      <c r="AN985" s="40"/>
      <c r="AO985" s="40"/>
      <c r="AP985" s="40"/>
      <c r="AQ985" s="40"/>
      <c r="AR985" s="40"/>
      <c r="AS985" s="40"/>
      <c r="AT985" s="40"/>
      <c r="AU985" s="40"/>
    </row>
    <row r="986" spans="1:64" x14ac:dyDescent="0.2">
      <c r="A986" s="5"/>
      <c r="AA986" s="40"/>
      <c r="AB986" s="40"/>
      <c r="AC986" s="40"/>
      <c r="AD986" s="40"/>
      <c r="AE986" s="40"/>
      <c r="AG986" s="45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</row>
    <row r="987" spans="1:64" x14ac:dyDescent="0.2">
      <c r="A987" s="5"/>
      <c r="AA987" s="40"/>
      <c r="AB987" s="40"/>
      <c r="AC987" s="40"/>
      <c r="AD987" s="40"/>
      <c r="AE987" s="40"/>
      <c r="AG987" s="45"/>
      <c r="AN987" s="40"/>
      <c r="AO987" s="40"/>
      <c r="AP987" s="40"/>
      <c r="AQ987" s="40"/>
      <c r="AR987" s="40"/>
      <c r="AS987" s="40"/>
      <c r="AT987" s="40"/>
      <c r="AU987" s="40"/>
    </row>
    <row r="988" spans="1:64" x14ac:dyDescent="0.2">
      <c r="A988" s="5"/>
      <c r="AA988" s="40"/>
      <c r="AB988" s="40"/>
      <c r="AC988" s="40"/>
      <c r="AD988" s="40"/>
      <c r="AE988" s="40"/>
      <c r="AG988" s="45"/>
      <c r="AN988" s="40"/>
      <c r="AO988" s="40"/>
      <c r="AP988" s="40"/>
      <c r="AQ988" s="40"/>
      <c r="AR988" s="40"/>
      <c r="AS988" s="40"/>
      <c r="AT988" s="40"/>
      <c r="AU988" s="40"/>
    </row>
    <row r="989" spans="1:64" x14ac:dyDescent="0.2">
      <c r="A989" s="5"/>
      <c r="AA989" s="40"/>
      <c r="AB989" s="40"/>
      <c r="AC989" s="40"/>
      <c r="AD989" s="40"/>
      <c r="AE989" s="40"/>
      <c r="AG989" s="45"/>
      <c r="AN989" s="40"/>
      <c r="AO989" s="40"/>
      <c r="AP989" s="40"/>
      <c r="AQ989" s="40"/>
      <c r="AR989" s="40"/>
      <c r="AS989" s="40"/>
      <c r="AT989" s="40"/>
      <c r="AU989" s="40"/>
    </row>
    <row r="990" spans="1:64" x14ac:dyDescent="0.2">
      <c r="A990" s="5"/>
      <c r="AA990" s="40"/>
      <c r="AB990" s="40"/>
      <c r="AC990" s="40"/>
      <c r="AD990" s="40"/>
      <c r="AE990" s="40"/>
      <c r="AG990" s="45"/>
      <c r="AN990" s="40"/>
      <c r="AO990" s="40"/>
      <c r="AP990" s="40"/>
      <c r="AQ990" s="40"/>
      <c r="AR990" s="40"/>
      <c r="AS990" s="40"/>
      <c r="AT990" s="40"/>
      <c r="AU990" s="40"/>
    </row>
    <row r="991" spans="1:64" x14ac:dyDescent="0.2">
      <c r="A991" s="5"/>
      <c r="AA991" s="40"/>
      <c r="AB991" s="40"/>
      <c r="AC991" s="40"/>
      <c r="AD991" s="40"/>
      <c r="AE991" s="40"/>
      <c r="AG991" s="45"/>
      <c r="AN991" s="40"/>
      <c r="AO991" s="40"/>
      <c r="AP991" s="40"/>
      <c r="AQ991" s="40"/>
      <c r="AR991" s="40"/>
      <c r="AS991" s="40"/>
      <c r="AT991" s="40"/>
      <c r="AU991" s="40"/>
    </row>
    <row r="992" spans="1:64" x14ac:dyDescent="0.2">
      <c r="A992" s="5"/>
      <c r="AA992" s="40"/>
      <c r="AB992" s="40"/>
      <c r="AC992" s="40"/>
      <c r="AD992" s="40"/>
      <c r="AE992" s="40"/>
      <c r="AG992" s="45"/>
      <c r="AN992" s="40"/>
      <c r="AO992" s="40"/>
      <c r="AP992" s="40"/>
      <c r="AQ992" s="40"/>
      <c r="AR992" s="40"/>
      <c r="AS992" s="40"/>
      <c r="AT992" s="40"/>
      <c r="AU992" s="40"/>
    </row>
    <row r="993" spans="1:64" x14ac:dyDescent="0.2">
      <c r="A993" s="5"/>
      <c r="AA993" s="40"/>
      <c r="AB993" s="40"/>
      <c r="AC993" s="40"/>
      <c r="AD993" s="40"/>
      <c r="AE993" s="40"/>
      <c r="AG993" s="45"/>
      <c r="AN993" s="40"/>
      <c r="AO993" s="40"/>
      <c r="AP993" s="40"/>
      <c r="AQ993" s="40"/>
      <c r="AR993" s="40"/>
      <c r="AS993" s="40"/>
      <c r="AT993" s="40"/>
      <c r="AU993" s="40"/>
    </row>
    <row r="994" spans="1:64" x14ac:dyDescent="0.2">
      <c r="A994" s="5"/>
      <c r="AA994" s="40"/>
      <c r="AB994" s="40"/>
      <c r="AC994" s="40"/>
      <c r="AD994" s="40"/>
      <c r="AE994" s="40"/>
      <c r="AG994" s="45"/>
      <c r="AN994" s="40"/>
      <c r="AO994" s="40"/>
      <c r="AP994" s="40"/>
      <c r="AQ994" s="40"/>
      <c r="AR994" s="40"/>
      <c r="AS994" s="40"/>
      <c r="AT994" s="40"/>
      <c r="AU994" s="40"/>
    </row>
    <row r="995" spans="1:64" x14ac:dyDescent="0.2">
      <c r="A995" s="5"/>
      <c r="AA995" s="40"/>
      <c r="AB995" s="40"/>
      <c r="AC995" s="40"/>
      <c r="AD995" s="40"/>
      <c r="AE995" s="40"/>
      <c r="AG995" s="45"/>
      <c r="AN995" s="40"/>
      <c r="AO995" s="40"/>
      <c r="AP995" s="40"/>
      <c r="AQ995" s="40"/>
      <c r="AR995" s="40"/>
      <c r="AS995" s="40"/>
      <c r="AT995" s="40"/>
      <c r="AU995" s="40"/>
    </row>
    <row r="996" spans="1:64" x14ac:dyDescent="0.2">
      <c r="A996" s="5"/>
      <c r="AA996" s="40"/>
      <c r="AB996" s="40"/>
      <c r="AC996" s="40"/>
      <c r="AD996" s="40"/>
      <c r="AE996" s="40"/>
      <c r="AG996" s="45"/>
      <c r="AN996" s="40"/>
      <c r="AO996" s="40"/>
      <c r="AP996" s="40"/>
      <c r="AQ996" s="40"/>
      <c r="AR996" s="40"/>
      <c r="AS996" s="40"/>
      <c r="AT996" s="40"/>
      <c r="AU996" s="40"/>
    </row>
    <row r="997" spans="1:64" x14ac:dyDescent="0.2">
      <c r="A997" s="5"/>
      <c r="AA997" s="40"/>
      <c r="AB997" s="40"/>
      <c r="AC997" s="40"/>
      <c r="AD997" s="40"/>
      <c r="AE997" s="40"/>
      <c r="AG997" s="45"/>
      <c r="AN997" s="40"/>
      <c r="AO997" s="40"/>
      <c r="AP997" s="40"/>
      <c r="AQ997" s="40"/>
      <c r="AR997" s="40"/>
      <c r="AS997" s="40"/>
      <c r="AT997" s="40"/>
      <c r="AU997" s="40"/>
    </row>
    <row r="998" spans="1:64" x14ac:dyDescent="0.2">
      <c r="A998" s="5"/>
      <c r="AA998" s="40"/>
      <c r="AB998" s="40"/>
      <c r="AC998" s="40"/>
      <c r="AD998" s="40"/>
      <c r="AE998" s="40"/>
      <c r="AG998" s="45"/>
      <c r="AN998" s="40"/>
      <c r="AO998" s="40"/>
      <c r="AP998" s="40"/>
      <c r="AQ998" s="40"/>
      <c r="AR998" s="40"/>
      <c r="AS998" s="40"/>
      <c r="AT998" s="40"/>
      <c r="AU998" s="40"/>
    </row>
    <row r="999" spans="1:64" x14ac:dyDescent="0.2">
      <c r="A999" s="5"/>
      <c r="AA999" s="40"/>
      <c r="AB999" s="40"/>
      <c r="AC999" s="40"/>
      <c r="AD999" s="40"/>
      <c r="AE999" s="40"/>
      <c r="AG999" s="45"/>
      <c r="AN999" s="40"/>
      <c r="AO999" s="40"/>
      <c r="AP999" s="40"/>
      <c r="AQ999" s="40"/>
      <c r="AR999" s="40"/>
      <c r="AS999" s="40"/>
      <c r="AT999" s="40"/>
      <c r="AU999" s="40"/>
    </row>
    <row r="1000" spans="1:64" x14ac:dyDescent="0.2">
      <c r="A1000" s="5"/>
      <c r="AA1000" s="40"/>
      <c r="AB1000" s="40"/>
      <c r="AC1000" s="40"/>
      <c r="AD1000" s="40"/>
      <c r="AE1000" s="40"/>
      <c r="AG1000" s="45"/>
      <c r="AN1000" s="40"/>
      <c r="AO1000" s="40"/>
      <c r="AP1000" s="40"/>
      <c r="AQ1000" s="40"/>
      <c r="AR1000" s="40"/>
      <c r="AS1000" s="40"/>
      <c r="AT1000" s="40"/>
      <c r="AU1000" s="40"/>
    </row>
    <row r="1001" spans="1:64" x14ac:dyDescent="0.2">
      <c r="A1001" s="5"/>
      <c r="AA1001" s="40"/>
      <c r="AB1001" s="40"/>
      <c r="AC1001" s="40"/>
      <c r="AD1001" s="40"/>
      <c r="AE1001" s="40"/>
      <c r="AG1001" s="45"/>
      <c r="AN1001" s="40"/>
      <c r="AO1001" s="40"/>
      <c r="AP1001" s="40"/>
      <c r="AQ1001" s="40"/>
      <c r="AR1001" s="40"/>
      <c r="AS1001" s="40"/>
      <c r="AT1001" s="40"/>
      <c r="AU1001" s="40"/>
    </row>
    <row r="1002" spans="1:64" x14ac:dyDescent="0.2">
      <c r="A1002" s="5"/>
      <c r="AA1002" s="40"/>
      <c r="AB1002" s="40"/>
      <c r="AC1002" s="40"/>
      <c r="AD1002" s="40"/>
      <c r="AE1002" s="40"/>
      <c r="AG1002" s="45"/>
      <c r="AN1002" s="40"/>
      <c r="AO1002" s="40"/>
      <c r="AP1002" s="40"/>
      <c r="AQ1002" s="40"/>
      <c r="AR1002" s="40"/>
      <c r="AS1002" s="40"/>
      <c r="AT1002" s="40"/>
      <c r="AU1002" s="40"/>
    </row>
    <row r="1003" spans="1:64" x14ac:dyDescent="0.2">
      <c r="A1003" s="5"/>
      <c r="AA1003" s="40"/>
      <c r="AB1003" s="40"/>
      <c r="AC1003" s="40"/>
      <c r="AD1003" s="40"/>
      <c r="AE1003" s="40"/>
      <c r="AG1003" s="45"/>
      <c r="AN1003" s="40"/>
      <c r="AO1003" s="40"/>
      <c r="AP1003" s="40"/>
      <c r="AQ1003" s="40"/>
      <c r="AR1003" s="40"/>
      <c r="AS1003" s="40"/>
      <c r="AT1003" s="40"/>
      <c r="AU1003" s="40"/>
    </row>
    <row r="1004" spans="1:64" x14ac:dyDescent="0.2">
      <c r="A1004" s="5"/>
      <c r="AA1004" s="40"/>
      <c r="AB1004" s="40"/>
      <c r="AC1004" s="40"/>
      <c r="AD1004" s="40"/>
      <c r="AE1004" s="40"/>
      <c r="AG1004" s="45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</row>
    <row r="1005" spans="1:64" x14ac:dyDescent="0.2">
      <c r="A1005" s="5"/>
      <c r="AA1005" s="40"/>
      <c r="AB1005" s="40"/>
      <c r="AC1005" s="40"/>
      <c r="AD1005" s="40"/>
      <c r="AE1005" s="40"/>
      <c r="AG1005" s="45"/>
      <c r="AN1005" s="40"/>
      <c r="AO1005" s="40"/>
      <c r="AP1005" s="40"/>
      <c r="AQ1005" s="40"/>
      <c r="AR1005" s="40"/>
      <c r="AS1005" s="40"/>
      <c r="AT1005" s="40"/>
      <c r="AU1005" s="40"/>
    </row>
    <row r="1006" spans="1:64" x14ac:dyDescent="0.2">
      <c r="A1006" s="5"/>
      <c r="AA1006" s="40"/>
      <c r="AB1006" s="40"/>
      <c r="AC1006" s="40"/>
      <c r="AD1006" s="40"/>
      <c r="AE1006" s="40"/>
      <c r="AG1006" s="45"/>
      <c r="AN1006" s="40"/>
      <c r="AO1006" s="40"/>
      <c r="AP1006" s="40"/>
      <c r="AQ1006" s="40"/>
      <c r="AR1006" s="40"/>
      <c r="AS1006" s="40"/>
      <c r="AT1006" s="40"/>
      <c r="AU1006" s="40"/>
    </row>
    <row r="1007" spans="1:64" x14ac:dyDescent="0.2">
      <c r="A1007" s="5"/>
      <c r="AA1007" s="40"/>
      <c r="AB1007" s="40"/>
      <c r="AC1007" s="40"/>
      <c r="AD1007" s="40"/>
      <c r="AE1007" s="40"/>
      <c r="AG1007" s="45"/>
      <c r="AN1007" s="40"/>
      <c r="AO1007" s="40"/>
      <c r="AP1007" s="40"/>
      <c r="AQ1007" s="40"/>
      <c r="AR1007" s="40"/>
      <c r="AS1007" s="40"/>
      <c r="AT1007" s="40"/>
      <c r="AU1007" s="40"/>
    </row>
    <row r="1008" spans="1:64" x14ac:dyDescent="0.2">
      <c r="A1008" s="5"/>
      <c r="AA1008" s="40"/>
      <c r="AB1008" s="40"/>
      <c r="AC1008" s="40"/>
      <c r="AD1008" s="40"/>
      <c r="AE1008" s="40"/>
      <c r="AG1008" s="45"/>
      <c r="AN1008" s="40"/>
      <c r="AO1008" s="40"/>
      <c r="AP1008" s="40"/>
      <c r="AQ1008" s="40"/>
      <c r="AR1008" s="40"/>
      <c r="AS1008" s="40"/>
      <c r="AT1008" s="40"/>
      <c r="AU1008" s="40"/>
    </row>
    <row r="1009" spans="1:47" x14ac:dyDescent="0.2">
      <c r="A1009" s="5"/>
      <c r="AA1009" s="40"/>
      <c r="AB1009" s="40"/>
      <c r="AC1009" s="40"/>
      <c r="AD1009" s="40"/>
      <c r="AE1009" s="40"/>
      <c r="AG1009" s="45"/>
      <c r="AN1009" s="40"/>
      <c r="AO1009" s="40"/>
      <c r="AP1009" s="40"/>
      <c r="AQ1009" s="40"/>
      <c r="AR1009" s="40"/>
      <c r="AS1009" s="40"/>
      <c r="AT1009" s="40"/>
      <c r="AU1009" s="40"/>
    </row>
    <row r="1010" spans="1:47" x14ac:dyDescent="0.2">
      <c r="A1010" s="5"/>
      <c r="AA1010" s="40"/>
      <c r="AB1010" s="40"/>
      <c r="AC1010" s="40"/>
      <c r="AD1010" s="40"/>
      <c r="AE1010" s="40"/>
      <c r="AG1010" s="45"/>
      <c r="AN1010" s="40"/>
      <c r="AO1010" s="40"/>
      <c r="AP1010" s="40"/>
      <c r="AQ1010" s="40"/>
      <c r="AR1010" s="40"/>
      <c r="AS1010" s="40"/>
      <c r="AT1010" s="40"/>
      <c r="AU1010" s="40"/>
    </row>
    <row r="1011" spans="1:47" x14ac:dyDescent="0.2">
      <c r="A1011" s="5"/>
      <c r="AA1011" s="40"/>
      <c r="AB1011" s="40"/>
      <c r="AC1011" s="40"/>
      <c r="AD1011" s="40"/>
      <c r="AE1011" s="40"/>
      <c r="AG1011" s="45"/>
      <c r="AN1011" s="40"/>
      <c r="AO1011" s="40"/>
      <c r="AP1011" s="40"/>
      <c r="AQ1011" s="40"/>
      <c r="AR1011" s="40"/>
      <c r="AS1011" s="40"/>
      <c r="AT1011" s="40"/>
      <c r="AU1011" s="40"/>
    </row>
    <row r="1012" spans="1:47" x14ac:dyDescent="0.2">
      <c r="A1012" s="5"/>
      <c r="AA1012" s="40"/>
      <c r="AB1012" s="40"/>
      <c r="AC1012" s="40"/>
      <c r="AD1012" s="40"/>
      <c r="AE1012" s="40"/>
      <c r="AG1012" s="45"/>
      <c r="AN1012" s="40"/>
      <c r="AO1012" s="40"/>
      <c r="AP1012" s="40"/>
      <c r="AQ1012" s="40"/>
      <c r="AR1012" s="40"/>
      <c r="AS1012" s="40"/>
      <c r="AT1012" s="40"/>
      <c r="AU1012" s="40"/>
    </row>
    <row r="1013" spans="1:47" x14ac:dyDescent="0.2">
      <c r="A1013" s="5"/>
      <c r="AA1013" s="40"/>
      <c r="AB1013" s="40"/>
      <c r="AC1013" s="40"/>
      <c r="AD1013" s="40"/>
      <c r="AE1013" s="40"/>
      <c r="AG1013" s="45"/>
      <c r="AN1013" s="40"/>
      <c r="AO1013" s="40"/>
      <c r="AP1013" s="40"/>
      <c r="AQ1013" s="40"/>
      <c r="AR1013" s="40"/>
      <c r="AS1013" s="40"/>
      <c r="AT1013" s="40"/>
      <c r="AU1013" s="40"/>
    </row>
    <row r="1014" spans="1:47" x14ac:dyDescent="0.2">
      <c r="A1014" s="5"/>
      <c r="AA1014" s="40"/>
      <c r="AB1014" s="40"/>
      <c r="AC1014" s="40"/>
      <c r="AD1014" s="40"/>
      <c r="AE1014" s="40"/>
      <c r="AG1014" s="45"/>
      <c r="AN1014" s="40"/>
      <c r="AO1014" s="40"/>
      <c r="AP1014" s="40"/>
      <c r="AQ1014" s="40"/>
      <c r="AR1014" s="40"/>
      <c r="AS1014" s="40"/>
      <c r="AT1014" s="40"/>
      <c r="AU1014" s="40"/>
    </row>
    <row r="1015" spans="1:47" x14ac:dyDescent="0.2">
      <c r="A1015" s="5"/>
      <c r="AA1015" s="40"/>
      <c r="AB1015" s="40"/>
      <c r="AC1015" s="40"/>
      <c r="AD1015" s="40"/>
      <c r="AE1015" s="40"/>
      <c r="AG1015" s="45"/>
      <c r="AN1015" s="40"/>
      <c r="AO1015" s="40"/>
      <c r="AP1015" s="40"/>
      <c r="AQ1015" s="40"/>
      <c r="AR1015" s="40"/>
      <c r="AS1015" s="40"/>
      <c r="AT1015" s="40"/>
      <c r="AU1015" s="40"/>
    </row>
    <row r="1016" spans="1:47" x14ac:dyDescent="0.2">
      <c r="A1016" s="5"/>
      <c r="AA1016" s="40"/>
      <c r="AB1016" s="40"/>
      <c r="AC1016" s="40"/>
      <c r="AD1016" s="40"/>
      <c r="AE1016" s="40"/>
      <c r="AG1016" s="45"/>
      <c r="AN1016" s="40"/>
      <c r="AO1016" s="40"/>
      <c r="AP1016" s="40"/>
      <c r="AQ1016" s="40"/>
      <c r="AR1016" s="40"/>
      <c r="AS1016" s="40"/>
      <c r="AT1016" s="40"/>
      <c r="AU1016" s="40"/>
    </row>
    <row r="1017" spans="1:47" x14ac:dyDescent="0.2">
      <c r="A1017" s="5"/>
      <c r="AA1017" s="40"/>
      <c r="AB1017" s="40"/>
      <c r="AC1017" s="40"/>
      <c r="AD1017" s="40"/>
      <c r="AE1017" s="40"/>
      <c r="AG1017" s="45"/>
      <c r="AN1017" s="40"/>
      <c r="AO1017" s="40"/>
      <c r="AP1017" s="40"/>
      <c r="AQ1017" s="40"/>
      <c r="AR1017" s="40"/>
      <c r="AS1017" s="40"/>
      <c r="AT1017" s="40"/>
      <c r="AU1017" s="40"/>
    </row>
    <row r="1018" spans="1:47" x14ac:dyDescent="0.2">
      <c r="A1018" s="5"/>
      <c r="AA1018" s="40"/>
      <c r="AB1018" s="40"/>
      <c r="AC1018" s="40"/>
      <c r="AD1018" s="40"/>
      <c r="AE1018" s="40"/>
      <c r="AG1018" s="45"/>
      <c r="AN1018" s="40"/>
      <c r="AO1018" s="40"/>
      <c r="AP1018" s="40"/>
      <c r="AQ1018" s="40"/>
      <c r="AR1018" s="40"/>
      <c r="AS1018" s="40"/>
      <c r="AT1018" s="40"/>
      <c r="AU1018" s="40"/>
    </row>
    <row r="1019" spans="1:47" x14ac:dyDescent="0.2">
      <c r="A1019" s="5"/>
      <c r="AA1019" s="40"/>
      <c r="AB1019" s="40"/>
      <c r="AC1019" s="40"/>
      <c r="AD1019" s="40"/>
      <c r="AE1019" s="40"/>
      <c r="AG1019" s="45"/>
      <c r="AN1019" s="40"/>
      <c r="AO1019" s="40"/>
      <c r="AP1019" s="40"/>
      <c r="AQ1019" s="40"/>
      <c r="AR1019" s="40"/>
      <c r="AS1019" s="40"/>
      <c r="AT1019" s="40"/>
      <c r="AU1019" s="40"/>
    </row>
    <row r="1020" spans="1:47" x14ac:dyDescent="0.2">
      <c r="A1020" s="5"/>
      <c r="AA1020" s="40"/>
      <c r="AB1020" s="40"/>
      <c r="AC1020" s="40"/>
      <c r="AD1020" s="40"/>
      <c r="AE1020" s="40"/>
      <c r="AG1020" s="45"/>
      <c r="AN1020" s="40"/>
      <c r="AO1020" s="40"/>
      <c r="AP1020" s="40"/>
      <c r="AQ1020" s="40"/>
      <c r="AR1020" s="40"/>
      <c r="AS1020" s="40"/>
      <c r="AT1020" s="40"/>
      <c r="AU1020" s="40"/>
    </row>
    <row r="1021" spans="1:47" x14ac:dyDescent="0.2">
      <c r="A1021" s="5"/>
      <c r="AA1021" s="40"/>
      <c r="AB1021" s="40"/>
      <c r="AC1021" s="40"/>
      <c r="AD1021" s="40"/>
      <c r="AE1021" s="40"/>
      <c r="AG1021" s="45"/>
      <c r="AN1021" s="40"/>
      <c r="AO1021" s="40"/>
      <c r="AP1021" s="40"/>
      <c r="AQ1021" s="40"/>
      <c r="AR1021" s="40"/>
      <c r="AS1021" s="40"/>
      <c r="AT1021" s="40"/>
      <c r="AU1021" s="40"/>
    </row>
    <row r="1022" spans="1:47" x14ac:dyDescent="0.2">
      <c r="A1022" s="5"/>
      <c r="AA1022" s="40"/>
      <c r="AB1022" s="40"/>
      <c r="AC1022" s="40"/>
      <c r="AD1022" s="40"/>
      <c r="AE1022" s="40"/>
      <c r="AG1022" s="45"/>
      <c r="AN1022" s="40"/>
      <c r="AO1022" s="40"/>
      <c r="AP1022" s="40"/>
      <c r="AQ1022" s="40"/>
      <c r="AR1022" s="40"/>
      <c r="AS1022" s="40"/>
      <c r="AT1022" s="40"/>
      <c r="AU1022" s="40"/>
    </row>
    <row r="1023" spans="1:47" x14ac:dyDescent="0.2">
      <c r="A1023" s="5"/>
      <c r="AA1023" s="40"/>
      <c r="AB1023" s="40"/>
      <c r="AC1023" s="40"/>
      <c r="AD1023" s="40"/>
      <c r="AE1023" s="40"/>
      <c r="AG1023" s="45"/>
      <c r="AN1023" s="40"/>
      <c r="AO1023" s="40"/>
      <c r="AP1023" s="40"/>
      <c r="AQ1023" s="40"/>
      <c r="AR1023" s="40"/>
      <c r="AS1023" s="40"/>
      <c r="AT1023" s="40"/>
      <c r="AU1023" s="40"/>
    </row>
    <row r="1024" spans="1:47" x14ac:dyDescent="0.2">
      <c r="A1024" s="5"/>
      <c r="AA1024" s="40"/>
      <c r="AB1024" s="40"/>
      <c r="AC1024" s="40"/>
      <c r="AD1024" s="40"/>
      <c r="AE1024" s="40"/>
      <c r="AG1024" s="45"/>
      <c r="AN1024" s="40"/>
      <c r="AO1024" s="40"/>
      <c r="AP1024" s="40"/>
      <c r="AQ1024" s="40"/>
      <c r="AR1024" s="40"/>
      <c r="AS1024" s="40"/>
      <c r="AT1024" s="40"/>
      <c r="AU1024" s="40"/>
    </row>
    <row r="1025" spans="1:47" x14ac:dyDescent="0.2">
      <c r="A1025" s="5"/>
      <c r="AA1025" s="40"/>
      <c r="AB1025" s="40"/>
      <c r="AC1025" s="40"/>
      <c r="AD1025" s="40"/>
      <c r="AE1025" s="40"/>
      <c r="AG1025" s="45"/>
      <c r="AN1025" s="40"/>
      <c r="AO1025" s="40"/>
      <c r="AP1025" s="40"/>
      <c r="AQ1025" s="40"/>
      <c r="AR1025" s="40"/>
      <c r="AS1025" s="40"/>
      <c r="AT1025" s="40"/>
      <c r="AU1025" s="40"/>
    </row>
    <row r="1026" spans="1:47" x14ac:dyDescent="0.2">
      <c r="A1026" s="5"/>
      <c r="AA1026" s="40"/>
      <c r="AB1026" s="40"/>
      <c r="AC1026" s="40"/>
      <c r="AD1026" s="40"/>
      <c r="AE1026" s="40"/>
      <c r="AG1026" s="45"/>
      <c r="AN1026" s="40"/>
      <c r="AO1026" s="40"/>
      <c r="AP1026" s="40"/>
      <c r="AQ1026" s="40"/>
      <c r="AR1026" s="40"/>
      <c r="AS1026" s="40"/>
      <c r="AT1026" s="40"/>
      <c r="AU1026" s="40"/>
    </row>
    <row r="1027" spans="1:47" x14ac:dyDescent="0.2">
      <c r="A1027" s="5"/>
      <c r="AA1027" s="40"/>
      <c r="AB1027" s="40"/>
      <c r="AC1027" s="40"/>
      <c r="AD1027" s="40"/>
      <c r="AE1027" s="40"/>
      <c r="AG1027" s="45"/>
      <c r="AN1027" s="40"/>
      <c r="AO1027" s="40"/>
      <c r="AP1027" s="40"/>
      <c r="AQ1027" s="40"/>
      <c r="AR1027" s="40"/>
      <c r="AS1027" s="40"/>
      <c r="AT1027" s="40"/>
      <c r="AU1027" s="40"/>
    </row>
    <row r="1028" spans="1:47" x14ac:dyDescent="0.2">
      <c r="A1028" s="5"/>
      <c r="AA1028" s="40"/>
      <c r="AB1028" s="40"/>
      <c r="AC1028" s="40"/>
      <c r="AD1028" s="40"/>
      <c r="AE1028" s="40"/>
      <c r="AG1028" s="45"/>
      <c r="AN1028" s="40"/>
      <c r="AO1028" s="40"/>
      <c r="AP1028" s="40"/>
      <c r="AQ1028" s="40"/>
      <c r="AR1028" s="40"/>
      <c r="AS1028" s="40"/>
      <c r="AT1028" s="40"/>
      <c r="AU1028" s="40"/>
    </row>
    <row r="1029" spans="1:47" x14ac:dyDescent="0.2">
      <c r="A1029" s="5"/>
      <c r="AA1029" s="40"/>
      <c r="AB1029" s="40"/>
      <c r="AC1029" s="40"/>
      <c r="AD1029" s="40"/>
      <c r="AE1029" s="40"/>
      <c r="AG1029" s="45"/>
      <c r="AN1029" s="40"/>
      <c r="AO1029" s="40"/>
      <c r="AP1029" s="40"/>
      <c r="AQ1029" s="40"/>
      <c r="AR1029" s="40"/>
      <c r="AS1029" s="40"/>
      <c r="AT1029" s="40"/>
      <c r="AU1029" s="40"/>
    </row>
    <row r="1030" spans="1:47" x14ac:dyDescent="0.2">
      <c r="A1030" s="5"/>
      <c r="AA1030" s="40"/>
      <c r="AB1030" s="40"/>
      <c r="AC1030" s="40"/>
      <c r="AD1030" s="40"/>
      <c r="AE1030" s="40"/>
      <c r="AG1030" s="45"/>
      <c r="AN1030" s="40"/>
      <c r="AO1030" s="40"/>
      <c r="AP1030" s="40"/>
      <c r="AQ1030" s="40"/>
      <c r="AR1030" s="40"/>
      <c r="AS1030" s="40"/>
      <c r="AT1030" s="40"/>
      <c r="AU1030" s="40"/>
    </row>
    <row r="1031" spans="1:47" x14ac:dyDescent="0.2">
      <c r="A1031" s="5"/>
      <c r="AA1031" s="40"/>
      <c r="AB1031" s="40"/>
      <c r="AC1031" s="40"/>
      <c r="AD1031" s="40"/>
      <c r="AE1031" s="40"/>
      <c r="AG1031" s="45"/>
      <c r="AN1031" s="40"/>
      <c r="AO1031" s="40"/>
      <c r="AP1031" s="40"/>
      <c r="AQ1031" s="40"/>
      <c r="AR1031" s="40"/>
      <c r="AS1031" s="40"/>
      <c r="AT1031" s="40"/>
      <c r="AU1031" s="40"/>
    </row>
    <row r="1032" spans="1:47" x14ac:dyDescent="0.2">
      <c r="A1032" s="5"/>
      <c r="AA1032" s="40"/>
      <c r="AB1032" s="40"/>
      <c r="AC1032" s="40"/>
      <c r="AD1032" s="40"/>
      <c r="AE1032" s="40"/>
      <c r="AG1032" s="45"/>
      <c r="AN1032" s="40"/>
      <c r="AO1032" s="40"/>
      <c r="AP1032" s="40"/>
      <c r="AQ1032" s="40"/>
      <c r="AR1032" s="40"/>
      <c r="AS1032" s="40"/>
      <c r="AT1032" s="40"/>
      <c r="AU1032" s="40"/>
    </row>
    <row r="1033" spans="1:47" x14ac:dyDescent="0.2">
      <c r="A1033" s="5"/>
      <c r="AA1033" s="40"/>
      <c r="AB1033" s="40"/>
      <c r="AC1033" s="40"/>
      <c r="AD1033" s="40"/>
      <c r="AE1033" s="40"/>
      <c r="AG1033" s="45"/>
      <c r="AN1033" s="40"/>
      <c r="AO1033" s="40"/>
      <c r="AP1033" s="40"/>
      <c r="AQ1033" s="40"/>
      <c r="AR1033" s="40"/>
      <c r="AS1033" s="40"/>
      <c r="AT1033" s="40"/>
      <c r="AU1033" s="40"/>
    </row>
    <row r="1034" spans="1:47" x14ac:dyDescent="0.2">
      <c r="A1034" s="5"/>
      <c r="AA1034" s="40"/>
      <c r="AB1034" s="40"/>
      <c r="AC1034" s="40"/>
      <c r="AD1034" s="40"/>
      <c r="AE1034" s="40"/>
      <c r="AG1034" s="45"/>
      <c r="AN1034" s="40"/>
      <c r="AO1034" s="40"/>
      <c r="AP1034" s="40"/>
      <c r="AQ1034" s="40"/>
      <c r="AR1034" s="40"/>
      <c r="AS1034" s="40"/>
      <c r="AT1034" s="40"/>
      <c r="AU1034" s="40"/>
    </row>
    <row r="1035" spans="1:47" x14ac:dyDescent="0.2">
      <c r="A1035" s="5"/>
      <c r="AA1035" s="40"/>
      <c r="AB1035" s="40"/>
      <c r="AC1035" s="40"/>
      <c r="AD1035" s="40"/>
      <c r="AE1035" s="40"/>
      <c r="AG1035" s="45"/>
      <c r="AN1035" s="40"/>
      <c r="AO1035" s="40"/>
      <c r="AP1035" s="40"/>
      <c r="AQ1035" s="40"/>
      <c r="AR1035" s="40"/>
      <c r="AS1035" s="40"/>
      <c r="AT1035" s="40"/>
      <c r="AU1035" s="40"/>
    </row>
    <row r="1036" spans="1:47" x14ac:dyDescent="0.2">
      <c r="A1036" s="5"/>
      <c r="AA1036" s="40"/>
      <c r="AB1036" s="40"/>
      <c r="AC1036" s="40"/>
      <c r="AD1036" s="40"/>
      <c r="AE1036" s="40"/>
      <c r="AG1036" s="45"/>
      <c r="AN1036" s="40"/>
      <c r="AO1036" s="40"/>
      <c r="AP1036" s="40"/>
      <c r="AQ1036" s="40"/>
      <c r="AR1036" s="40"/>
      <c r="AS1036" s="40"/>
      <c r="AT1036" s="40"/>
      <c r="AU1036" s="40"/>
    </row>
    <row r="1037" spans="1:47" x14ac:dyDescent="0.2">
      <c r="A1037" s="5"/>
      <c r="AA1037" s="40"/>
      <c r="AB1037" s="40"/>
      <c r="AC1037" s="40"/>
      <c r="AD1037" s="40"/>
      <c r="AE1037" s="40"/>
      <c r="AG1037" s="45"/>
      <c r="AN1037" s="40"/>
      <c r="AO1037" s="40"/>
      <c r="AP1037" s="40"/>
      <c r="AQ1037" s="40"/>
      <c r="AR1037" s="40"/>
      <c r="AS1037" s="40"/>
      <c r="AT1037" s="40"/>
      <c r="AU1037" s="40"/>
    </row>
    <row r="1038" spans="1:47" x14ac:dyDescent="0.2">
      <c r="A1038" s="5"/>
      <c r="AA1038" s="40"/>
      <c r="AB1038" s="40"/>
      <c r="AC1038" s="40"/>
      <c r="AD1038" s="40"/>
      <c r="AE1038" s="40"/>
      <c r="AG1038" s="45"/>
      <c r="AN1038" s="40"/>
      <c r="AO1038" s="40"/>
      <c r="AP1038" s="40"/>
      <c r="AQ1038" s="40"/>
      <c r="AR1038" s="40"/>
      <c r="AS1038" s="40"/>
      <c r="AT1038" s="40"/>
      <c r="AU1038" s="40"/>
    </row>
    <row r="1039" spans="1:47" x14ac:dyDescent="0.2">
      <c r="A1039" s="5"/>
      <c r="AA1039" s="40"/>
      <c r="AB1039" s="40"/>
      <c r="AC1039" s="40"/>
      <c r="AD1039" s="40"/>
      <c r="AE1039" s="40"/>
      <c r="AG1039" s="45"/>
      <c r="AN1039" s="40"/>
      <c r="AO1039" s="40"/>
      <c r="AP1039" s="40"/>
      <c r="AQ1039" s="40"/>
      <c r="AR1039" s="40"/>
      <c r="AS1039" s="40"/>
      <c r="AT1039" s="40"/>
      <c r="AU1039" s="40"/>
    </row>
    <row r="1040" spans="1:47" x14ac:dyDescent="0.2">
      <c r="A1040" s="5"/>
      <c r="AA1040" s="40"/>
      <c r="AB1040" s="40"/>
      <c r="AC1040" s="40"/>
      <c r="AD1040" s="40"/>
      <c r="AE1040" s="40"/>
      <c r="AG1040" s="45"/>
      <c r="AN1040" s="40"/>
      <c r="AO1040" s="40"/>
      <c r="AP1040" s="40"/>
      <c r="AQ1040" s="40"/>
      <c r="AR1040" s="40"/>
      <c r="AS1040" s="40"/>
      <c r="AT1040" s="40"/>
      <c r="AU1040" s="40"/>
    </row>
    <row r="1041" spans="1:48" x14ac:dyDescent="0.2">
      <c r="A1041" s="5"/>
      <c r="AA1041" s="40"/>
      <c r="AB1041" s="40"/>
      <c r="AC1041" s="40"/>
      <c r="AD1041" s="40"/>
      <c r="AE1041" s="40"/>
      <c r="AG1041" s="45"/>
      <c r="AN1041" s="40"/>
      <c r="AO1041" s="40"/>
      <c r="AP1041" s="40"/>
      <c r="AQ1041" s="40"/>
      <c r="AR1041" s="40"/>
      <c r="AS1041" s="40"/>
      <c r="AT1041" s="40"/>
      <c r="AU1041" s="40"/>
      <c r="AV1041" s="40"/>
    </row>
    <row r="1042" spans="1:48" x14ac:dyDescent="0.2">
      <c r="A1042" s="5"/>
      <c r="AA1042" s="40"/>
      <c r="AB1042" s="40"/>
      <c r="AC1042" s="40"/>
      <c r="AD1042" s="40"/>
      <c r="AE1042" s="40"/>
      <c r="AG1042" s="45"/>
      <c r="AN1042" s="40"/>
      <c r="AO1042" s="40"/>
      <c r="AP1042" s="40"/>
      <c r="AQ1042" s="40"/>
      <c r="AR1042" s="40"/>
      <c r="AS1042" s="40"/>
      <c r="AT1042" s="40"/>
      <c r="AU1042" s="40"/>
      <c r="AV1042" s="40"/>
    </row>
    <row r="1043" spans="1:48" x14ac:dyDescent="0.2">
      <c r="A1043" s="5"/>
      <c r="AA1043" s="40"/>
      <c r="AB1043" s="40"/>
      <c r="AC1043" s="40"/>
      <c r="AD1043" s="40"/>
      <c r="AE1043" s="40"/>
      <c r="AG1043" s="45"/>
      <c r="AN1043" s="40"/>
      <c r="AO1043" s="40"/>
      <c r="AP1043" s="40"/>
      <c r="AQ1043" s="40"/>
      <c r="AR1043" s="40"/>
      <c r="AS1043" s="40"/>
      <c r="AT1043" s="40"/>
      <c r="AU1043" s="40"/>
    </row>
    <row r="1044" spans="1:48" x14ac:dyDescent="0.2">
      <c r="A1044" s="5"/>
      <c r="AA1044" s="40"/>
      <c r="AB1044" s="40"/>
      <c r="AC1044" s="40"/>
      <c r="AD1044" s="40"/>
      <c r="AE1044" s="40"/>
      <c r="AG1044" s="45"/>
      <c r="AN1044" s="40"/>
      <c r="AO1044" s="40"/>
      <c r="AP1044" s="40"/>
      <c r="AQ1044" s="40"/>
      <c r="AR1044" s="40"/>
      <c r="AS1044" s="40"/>
      <c r="AT1044" s="40"/>
      <c r="AU1044" s="40"/>
    </row>
    <row r="1045" spans="1:48" x14ac:dyDescent="0.2">
      <c r="A1045" s="5"/>
      <c r="AA1045" s="40"/>
      <c r="AB1045" s="40"/>
      <c r="AC1045" s="40"/>
      <c r="AD1045" s="40"/>
      <c r="AE1045" s="40"/>
      <c r="AG1045" s="45"/>
      <c r="AN1045" s="40"/>
      <c r="AO1045" s="40"/>
      <c r="AP1045" s="40"/>
      <c r="AQ1045" s="40"/>
      <c r="AR1045" s="40"/>
      <c r="AS1045" s="40"/>
      <c r="AT1045" s="40"/>
      <c r="AU1045" s="40"/>
    </row>
    <row r="1046" spans="1:48" x14ac:dyDescent="0.2">
      <c r="A1046" s="5"/>
      <c r="AA1046" s="40"/>
      <c r="AB1046" s="40"/>
      <c r="AC1046" s="40"/>
      <c r="AD1046" s="40"/>
      <c r="AE1046" s="40"/>
      <c r="AG1046" s="45"/>
      <c r="AN1046" s="40"/>
      <c r="AO1046" s="40"/>
      <c r="AP1046" s="40"/>
      <c r="AQ1046" s="40"/>
      <c r="AR1046" s="40"/>
      <c r="AS1046" s="40"/>
      <c r="AT1046" s="40"/>
      <c r="AU1046" s="40"/>
    </row>
    <row r="1047" spans="1:48" x14ac:dyDescent="0.2">
      <c r="A1047" s="5"/>
      <c r="AA1047" s="40"/>
      <c r="AB1047" s="40"/>
      <c r="AC1047" s="40"/>
      <c r="AD1047" s="40"/>
      <c r="AE1047" s="40"/>
      <c r="AG1047" s="45"/>
      <c r="AN1047" s="40"/>
      <c r="AO1047" s="40"/>
      <c r="AP1047" s="40"/>
      <c r="AQ1047" s="40"/>
      <c r="AR1047" s="40"/>
      <c r="AS1047" s="40"/>
      <c r="AT1047" s="40"/>
      <c r="AU1047" s="40"/>
    </row>
    <row r="1048" spans="1:48" x14ac:dyDescent="0.2">
      <c r="A1048" s="5"/>
      <c r="AA1048" s="40"/>
      <c r="AB1048" s="40"/>
      <c r="AC1048" s="40"/>
      <c r="AD1048" s="40"/>
      <c r="AE1048" s="40"/>
      <c r="AG1048" s="45"/>
      <c r="AN1048" s="40"/>
      <c r="AO1048" s="40"/>
      <c r="AP1048" s="40"/>
      <c r="AQ1048" s="40"/>
      <c r="AR1048" s="40"/>
      <c r="AS1048" s="40"/>
      <c r="AT1048" s="40"/>
      <c r="AU1048" s="40"/>
    </row>
    <row r="1049" spans="1:48" x14ac:dyDescent="0.2">
      <c r="A1049" s="5"/>
      <c r="AA1049" s="40"/>
      <c r="AB1049" s="40"/>
      <c r="AC1049" s="40"/>
      <c r="AD1049" s="40"/>
      <c r="AE1049" s="40"/>
      <c r="AG1049" s="45"/>
      <c r="AN1049" s="40"/>
      <c r="AO1049" s="40"/>
      <c r="AP1049" s="40"/>
      <c r="AQ1049" s="40"/>
      <c r="AR1049" s="40"/>
      <c r="AS1049" s="40"/>
      <c r="AT1049" s="40"/>
      <c r="AU1049" s="40"/>
    </row>
    <row r="1050" spans="1:48" x14ac:dyDescent="0.2">
      <c r="A1050" s="5"/>
      <c r="AA1050" s="40"/>
      <c r="AB1050" s="40"/>
      <c r="AC1050" s="40"/>
      <c r="AD1050" s="40"/>
      <c r="AE1050" s="40"/>
      <c r="AG1050" s="45"/>
      <c r="AN1050" s="40"/>
      <c r="AO1050" s="40"/>
      <c r="AP1050" s="40"/>
      <c r="AQ1050" s="40"/>
      <c r="AR1050" s="40"/>
      <c r="AS1050" s="40"/>
      <c r="AT1050" s="40"/>
      <c r="AU1050" s="40"/>
    </row>
    <row r="1051" spans="1:48" x14ac:dyDescent="0.2">
      <c r="A1051" s="5"/>
      <c r="AA1051" s="40"/>
      <c r="AB1051" s="40"/>
      <c r="AC1051" s="40"/>
      <c r="AD1051" s="40"/>
      <c r="AE1051" s="40"/>
      <c r="AG1051" s="45"/>
      <c r="AN1051" s="40"/>
      <c r="AO1051" s="40"/>
      <c r="AP1051" s="40"/>
      <c r="AQ1051" s="40"/>
      <c r="AR1051" s="40"/>
      <c r="AS1051" s="40"/>
      <c r="AT1051" s="40"/>
      <c r="AU1051" s="40"/>
    </row>
    <row r="1052" spans="1:48" x14ac:dyDescent="0.2">
      <c r="A1052" s="5"/>
      <c r="AA1052" s="40"/>
      <c r="AB1052" s="40"/>
      <c r="AC1052" s="40"/>
      <c r="AD1052" s="40"/>
      <c r="AE1052" s="40"/>
      <c r="AG1052" s="45"/>
      <c r="AN1052" s="40"/>
      <c r="AO1052" s="40"/>
      <c r="AP1052" s="40"/>
      <c r="AQ1052" s="40"/>
      <c r="AR1052" s="40"/>
      <c r="AS1052" s="40"/>
      <c r="AT1052" s="40"/>
      <c r="AU1052" s="40"/>
    </row>
    <row r="1053" spans="1:48" x14ac:dyDescent="0.2">
      <c r="A1053" s="5"/>
      <c r="AA1053" s="40"/>
      <c r="AB1053" s="40"/>
      <c r="AC1053" s="40"/>
      <c r="AD1053" s="40"/>
      <c r="AE1053" s="40"/>
      <c r="AG1053" s="45"/>
      <c r="AN1053" s="40"/>
      <c r="AO1053" s="40"/>
      <c r="AP1053" s="40"/>
      <c r="AQ1053" s="40"/>
      <c r="AR1053" s="40"/>
      <c r="AS1053" s="40"/>
      <c r="AT1053" s="40"/>
      <c r="AU1053" s="40"/>
    </row>
    <row r="1054" spans="1:48" x14ac:dyDescent="0.2">
      <c r="A1054" s="5"/>
      <c r="AA1054" s="40"/>
      <c r="AB1054" s="40"/>
      <c r="AC1054" s="40"/>
      <c r="AD1054" s="40"/>
      <c r="AE1054" s="40"/>
      <c r="AG1054" s="45"/>
      <c r="AN1054" s="40"/>
      <c r="AO1054" s="40"/>
      <c r="AP1054" s="40"/>
      <c r="AQ1054" s="40"/>
      <c r="AR1054" s="40"/>
      <c r="AS1054" s="40"/>
      <c r="AT1054" s="40"/>
      <c r="AU1054" s="40"/>
    </row>
    <row r="1055" spans="1:48" x14ac:dyDescent="0.2">
      <c r="A1055" s="5"/>
      <c r="AA1055" s="40"/>
      <c r="AB1055" s="40"/>
      <c r="AC1055" s="40"/>
      <c r="AD1055" s="40"/>
      <c r="AE1055" s="40"/>
      <c r="AG1055" s="45"/>
      <c r="AN1055" s="40"/>
      <c r="AO1055" s="40"/>
      <c r="AP1055" s="40"/>
      <c r="AQ1055" s="40"/>
      <c r="AR1055" s="40"/>
      <c r="AS1055" s="40"/>
      <c r="AT1055" s="40"/>
      <c r="AU1055" s="40"/>
    </row>
    <row r="1056" spans="1:48" x14ac:dyDescent="0.2">
      <c r="A1056" s="5"/>
      <c r="AA1056" s="40"/>
      <c r="AB1056" s="40"/>
      <c r="AC1056" s="40"/>
      <c r="AD1056" s="40"/>
      <c r="AE1056" s="40"/>
      <c r="AG1056" s="45"/>
      <c r="AN1056" s="40"/>
      <c r="AO1056" s="40"/>
      <c r="AP1056" s="40"/>
      <c r="AQ1056" s="40"/>
      <c r="AR1056" s="40"/>
      <c r="AS1056" s="40"/>
      <c r="AT1056" s="40"/>
      <c r="AU1056" s="40"/>
    </row>
    <row r="1057" spans="1:64" x14ac:dyDescent="0.2">
      <c r="A1057" s="5"/>
      <c r="AA1057" s="40"/>
      <c r="AB1057" s="40"/>
      <c r="AC1057" s="40"/>
      <c r="AD1057" s="40"/>
      <c r="AE1057" s="40"/>
      <c r="AG1057" s="45"/>
      <c r="AN1057" s="40"/>
      <c r="AO1057" s="40"/>
      <c r="AP1057" s="40"/>
      <c r="AQ1057" s="40"/>
      <c r="AR1057" s="40"/>
      <c r="AS1057" s="40"/>
      <c r="AT1057" s="40"/>
      <c r="AU1057" s="40"/>
    </row>
    <row r="1058" spans="1:64" x14ac:dyDescent="0.2">
      <c r="A1058" s="5"/>
      <c r="AA1058" s="40"/>
      <c r="AB1058" s="40"/>
      <c r="AC1058" s="40"/>
      <c r="AD1058" s="40"/>
      <c r="AE1058" s="40"/>
      <c r="AG1058" s="45"/>
      <c r="AN1058" s="40"/>
      <c r="AO1058" s="40"/>
      <c r="AP1058" s="40"/>
      <c r="AQ1058" s="40"/>
      <c r="AR1058" s="40"/>
      <c r="AS1058" s="40"/>
      <c r="AT1058" s="40"/>
      <c r="AU1058" s="40"/>
    </row>
    <row r="1059" spans="1:64" x14ac:dyDescent="0.2">
      <c r="A1059" s="5"/>
      <c r="AA1059" s="40"/>
      <c r="AB1059" s="40"/>
      <c r="AC1059" s="40"/>
      <c r="AD1059" s="40"/>
      <c r="AE1059" s="40"/>
      <c r="AG1059" s="45"/>
      <c r="AN1059" s="40"/>
      <c r="AO1059" s="40"/>
      <c r="AP1059" s="40"/>
      <c r="AQ1059" s="40"/>
      <c r="AR1059" s="40"/>
      <c r="AS1059" s="40"/>
      <c r="AT1059" s="40"/>
      <c r="AU1059" s="40"/>
    </row>
    <row r="1060" spans="1:64" x14ac:dyDescent="0.2">
      <c r="A1060" s="5"/>
      <c r="AA1060" s="40"/>
      <c r="AB1060" s="40"/>
      <c r="AC1060" s="40"/>
      <c r="AD1060" s="40"/>
      <c r="AE1060" s="40"/>
      <c r="AG1060" s="45"/>
      <c r="AN1060" s="40"/>
      <c r="AO1060" s="40"/>
      <c r="AP1060" s="40"/>
      <c r="AQ1060" s="40"/>
      <c r="AR1060" s="40"/>
      <c r="AS1060" s="40"/>
      <c r="AT1060" s="40"/>
      <c r="AU1060" s="40"/>
    </row>
    <row r="1061" spans="1:64" x14ac:dyDescent="0.2">
      <c r="A1061" s="5"/>
      <c r="AA1061" s="40"/>
      <c r="AB1061" s="40"/>
      <c r="AC1061" s="40"/>
      <c r="AD1061" s="40"/>
      <c r="AE1061" s="40"/>
      <c r="AG1061" s="45"/>
      <c r="AN1061" s="40"/>
      <c r="AO1061" s="40"/>
      <c r="AP1061" s="40"/>
      <c r="AQ1061" s="40"/>
      <c r="AR1061" s="40"/>
      <c r="AS1061" s="40"/>
      <c r="AT1061" s="40"/>
      <c r="AU1061" s="40"/>
    </row>
    <row r="1062" spans="1:64" x14ac:dyDescent="0.2">
      <c r="A1062" s="5"/>
      <c r="AA1062" s="40"/>
      <c r="AB1062" s="40"/>
      <c r="AC1062" s="40"/>
      <c r="AD1062" s="40"/>
      <c r="AE1062" s="40"/>
      <c r="AG1062" s="45"/>
      <c r="AN1062" s="40"/>
      <c r="AO1062" s="40"/>
      <c r="AP1062" s="40"/>
      <c r="AQ1062" s="40"/>
      <c r="AR1062" s="40"/>
      <c r="AS1062" s="40"/>
      <c r="AT1062" s="40"/>
      <c r="AU1062" s="40"/>
    </row>
    <row r="1063" spans="1:64" x14ac:dyDescent="0.2">
      <c r="A1063" s="5"/>
      <c r="AA1063" s="40"/>
      <c r="AB1063" s="40"/>
      <c r="AC1063" s="40"/>
      <c r="AD1063" s="40"/>
      <c r="AE1063" s="40"/>
      <c r="AG1063" s="45"/>
      <c r="AN1063" s="40"/>
      <c r="AO1063" s="40"/>
      <c r="AP1063" s="40"/>
      <c r="AQ1063" s="40"/>
      <c r="AR1063" s="40"/>
      <c r="AS1063" s="40"/>
      <c r="AT1063" s="40"/>
      <c r="AU1063" s="40"/>
    </row>
    <row r="1064" spans="1:64" x14ac:dyDescent="0.2">
      <c r="A1064" s="5"/>
      <c r="AA1064" s="40"/>
      <c r="AB1064" s="40"/>
      <c r="AC1064" s="40"/>
      <c r="AD1064" s="40"/>
      <c r="AE1064" s="40"/>
      <c r="AG1064" s="45"/>
      <c r="AN1064" s="40"/>
      <c r="AO1064" s="40"/>
      <c r="AP1064" s="40"/>
      <c r="AQ1064" s="40"/>
      <c r="AR1064" s="40"/>
      <c r="AS1064" s="40"/>
      <c r="AT1064" s="40"/>
      <c r="AU1064" s="40"/>
    </row>
    <row r="1065" spans="1:64" x14ac:dyDescent="0.2">
      <c r="A1065" s="5"/>
      <c r="AA1065" s="40"/>
      <c r="AB1065" s="40"/>
      <c r="AC1065" s="40"/>
      <c r="AD1065" s="40"/>
      <c r="AE1065" s="40"/>
      <c r="AG1065" s="45"/>
      <c r="AN1065" s="40"/>
      <c r="AO1065" s="40"/>
      <c r="AP1065" s="40"/>
      <c r="AQ1065" s="40"/>
      <c r="AR1065" s="40"/>
      <c r="AS1065" s="40"/>
      <c r="AT1065" s="40"/>
      <c r="AU1065" s="40"/>
    </row>
    <row r="1066" spans="1:64" x14ac:dyDescent="0.2">
      <c r="A1066" s="5"/>
      <c r="AA1066" s="40"/>
      <c r="AB1066" s="40"/>
      <c r="AC1066" s="40"/>
      <c r="AD1066" s="40"/>
      <c r="AE1066" s="40"/>
      <c r="AG1066" s="45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</row>
    <row r="1067" spans="1:64" x14ac:dyDescent="0.2">
      <c r="A1067" s="5"/>
      <c r="AA1067" s="40"/>
      <c r="AB1067" s="40"/>
      <c r="AC1067" s="40"/>
      <c r="AD1067" s="40"/>
      <c r="AE1067" s="40"/>
      <c r="AG1067" s="45"/>
      <c r="AN1067" s="40"/>
      <c r="AO1067" s="40"/>
      <c r="AP1067" s="40"/>
      <c r="AQ1067" s="40"/>
      <c r="AR1067" s="40"/>
      <c r="AS1067" s="40"/>
      <c r="AT1067" s="40"/>
      <c r="AU1067" s="40"/>
    </row>
    <row r="1068" spans="1:64" x14ac:dyDescent="0.2">
      <c r="A1068" s="5"/>
      <c r="AA1068" s="40"/>
      <c r="AB1068" s="40"/>
      <c r="AC1068" s="40"/>
      <c r="AD1068" s="40"/>
      <c r="AE1068" s="40"/>
      <c r="AG1068" s="45"/>
      <c r="AN1068" s="40"/>
      <c r="AO1068" s="40"/>
      <c r="AP1068" s="40"/>
      <c r="AQ1068" s="40"/>
      <c r="AR1068" s="40"/>
      <c r="AS1068" s="40"/>
      <c r="AT1068" s="40"/>
      <c r="AU1068" s="40"/>
    </row>
    <row r="1069" spans="1:64" x14ac:dyDescent="0.2">
      <c r="A1069" s="5"/>
      <c r="AA1069" s="40"/>
      <c r="AB1069" s="40"/>
      <c r="AC1069" s="40"/>
      <c r="AD1069" s="40"/>
      <c r="AE1069" s="40"/>
      <c r="AG1069" s="45"/>
      <c r="AN1069" s="40"/>
      <c r="AO1069" s="40"/>
      <c r="AP1069" s="40"/>
      <c r="AQ1069" s="40"/>
      <c r="AR1069" s="40"/>
      <c r="AS1069" s="40"/>
      <c r="AT1069" s="40"/>
      <c r="AU1069" s="40"/>
    </row>
    <row r="1070" spans="1:64" x14ac:dyDescent="0.2">
      <c r="A1070" s="5"/>
      <c r="AA1070" s="40"/>
      <c r="AB1070" s="40"/>
      <c r="AC1070" s="40"/>
      <c r="AD1070" s="40"/>
      <c r="AE1070" s="40"/>
      <c r="AG1070" s="45"/>
      <c r="AN1070" s="40"/>
      <c r="AO1070" s="40"/>
      <c r="AP1070" s="40"/>
      <c r="AQ1070" s="40"/>
      <c r="AR1070" s="40"/>
      <c r="AS1070" s="40"/>
      <c r="AT1070" s="40"/>
      <c r="AU1070" s="40"/>
    </row>
    <row r="1071" spans="1:64" x14ac:dyDescent="0.2">
      <c r="A1071" s="5"/>
      <c r="AA1071" s="40"/>
      <c r="AB1071" s="40"/>
      <c r="AC1071" s="40"/>
      <c r="AD1071" s="40"/>
      <c r="AE1071" s="40"/>
      <c r="AG1071" s="45"/>
      <c r="AN1071" s="40"/>
      <c r="AO1071" s="40"/>
      <c r="AP1071" s="40"/>
      <c r="AQ1071" s="40"/>
      <c r="AR1071" s="40"/>
      <c r="AS1071" s="40"/>
      <c r="AT1071" s="40"/>
      <c r="AU1071" s="40"/>
    </row>
    <row r="1072" spans="1:64" x14ac:dyDescent="0.2">
      <c r="A1072" s="5"/>
      <c r="AA1072" s="40"/>
      <c r="AB1072" s="40"/>
      <c r="AC1072" s="40"/>
      <c r="AD1072" s="40"/>
      <c r="AE1072" s="40"/>
      <c r="AG1072" s="45"/>
      <c r="AN1072" s="40"/>
      <c r="AO1072" s="40"/>
      <c r="AP1072" s="40"/>
      <c r="AQ1072" s="40"/>
      <c r="AR1072" s="40"/>
      <c r="AS1072" s="40"/>
      <c r="AT1072" s="40"/>
      <c r="AU1072" s="40"/>
    </row>
    <row r="1073" spans="1:48" x14ac:dyDescent="0.2">
      <c r="A1073" s="5"/>
      <c r="AA1073" s="40"/>
      <c r="AB1073" s="40"/>
      <c r="AC1073" s="40"/>
      <c r="AD1073" s="40"/>
      <c r="AE1073" s="40"/>
      <c r="AG1073" s="45"/>
      <c r="AN1073" s="40"/>
      <c r="AO1073" s="40"/>
      <c r="AP1073" s="40"/>
      <c r="AQ1073" s="40"/>
      <c r="AR1073" s="40"/>
      <c r="AS1073" s="40"/>
      <c r="AT1073" s="40"/>
      <c r="AU1073" s="40"/>
    </row>
    <row r="1074" spans="1:48" x14ac:dyDescent="0.2">
      <c r="A1074" s="5"/>
      <c r="AA1074" s="40"/>
      <c r="AB1074" s="40"/>
      <c r="AC1074" s="40"/>
      <c r="AD1074" s="40"/>
      <c r="AE1074" s="40"/>
      <c r="AG1074" s="45"/>
      <c r="AN1074" s="40"/>
      <c r="AO1074" s="40"/>
      <c r="AP1074" s="40"/>
      <c r="AQ1074" s="40"/>
      <c r="AR1074" s="40"/>
      <c r="AS1074" s="40"/>
      <c r="AT1074" s="40"/>
      <c r="AU1074" s="40"/>
    </row>
    <row r="1075" spans="1:48" x14ac:dyDescent="0.2">
      <c r="A1075" s="5"/>
      <c r="AA1075" s="40"/>
      <c r="AB1075" s="40"/>
      <c r="AC1075" s="40"/>
      <c r="AD1075" s="40"/>
      <c r="AE1075" s="40"/>
      <c r="AG1075" s="45"/>
      <c r="AN1075" s="40"/>
      <c r="AO1075" s="40"/>
      <c r="AP1075" s="40"/>
      <c r="AQ1075" s="40"/>
      <c r="AR1075" s="40"/>
      <c r="AS1075" s="40"/>
      <c r="AT1075" s="40"/>
      <c r="AU1075" s="40"/>
    </row>
    <row r="1076" spans="1:48" x14ac:dyDescent="0.2">
      <c r="A1076" s="5"/>
      <c r="AA1076" s="40"/>
      <c r="AB1076" s="40"/>
      <c r="AC1076" s="40"/>
      <c r="AD1076" s="40"/>
      <c r="AE1076" s="40"/>
      <c r="AG1076" s="45"/>
      <c r="AN1076" s="40"/>
      <c r="AO1076" s="40"/>
      <c r="AP1076" s="40"/>
      <c r="AQ1076" s="40"/>
      <c r="AR1076" s="40"/>
      <c r="AS1076" s="40"/>
      <c r="AT1076" s="40"/>
      <c r="AU1076" s="40"/>
    </row>
    <row r="1077" spans="1:48" x14ac:dyDescent="0.2">
      <c r="A1077" s="5"/>
      <c r="AA1077" s="40"/>
      <c r="AB1077" s="40"/>
      <c r="AC1077" s="40"/>
      <c r="AD1077" s="40"/>
      <c r="AE1077" s="40"/>
      <c r="AG1077" s="45"/>
      <c r="AN1077" s="40"/>
      <c r="AO1077" s="40"/>
      <c r="AP1077" s="40"/>
      <c r="AQ1077" s="40"/>
      <c r="AR1077" s="40"/>
      <c r="AS1077" s="40"/>
      <c r="AT1077" s="40"/>
      <c r="AU1077" s="40"/>
    </row>
    <row r="1078" spans="1:48" x14ac:dyDescent="0.2">
      <c r="A1078" s="5"/>
      <c r="AA1078" s="40"/>
      <c r="AB1078" s="40"/>
      <c r="AC1078" s="40"/>
      <c r="AD1078" s="40"/>
      <c r="AE1078" s="40"/>
      <c r="AG1078" s="45"/>
      <c r="AN1078" s="40"/>
      <c r="AO1078" s="40"/>
      <c r="AP1078" s="40"/>
      <c r="AQ1078" s="40"/>
      <c r="AR1078" s="40"/>
      <c r="AS1078" s="40"/>
      <c r="AT1078" s="40"/>
      <c r="AU1078" s="40"/>
      <c r="AV1078" s="40"/>
    </row>
    <row r="1079" spans="1:48" x14ac:dyDescent="0.2">
      <c r="A1079" s="5"/>
      <c r="AA1079" s="40"/>
      <c r="AB1079" s="40"/>
      <c r="AC1079" s="40"/>
      <c r="AD1079" s="40"/>
      <c r="AE1079" s="40"/>
      <c r="AG1079" s="45"/>
      <c r="AN1079" s="40"/>
      <c r="AO1079" s="40"/>
      <c r="AP1079" s="40"/>
      <c r="AQ1079" s="40"/>
      <c r="AR1079" s="40"/>
      <c r="AS1079" s="40"/>
      <c r="AT1079" s="40"/>
      <c r="AU1079" s="40"/>
    </row>
    <row r="1080" spans="1:48" x14ac:dyDescent="0.2">
      <c r="A1080" s="5"/>
      <c r="AA1080" s="40"/>
      <c r="AB1080" s="40"/>
      <c r="AC1080" s="40"/>
      <c r="AD1080" s="40"/>
      <c r="AE1080" s="40"/>
      <c r="AG1080" s="45"/>
      <c r="AN1080" s="40"/>
      <c r="AO1080" s="40"/>
      <c r="AP1080" s="40"/>
      <c r="AQ1080" s="40"/>
      <c r="AR1080" s="40"/>
      <c r="AS1080" s="40"/>
      <c r="AT1080" s="40"/>
      <c r="AU1080" s="40"/>
      <c r="AV1080" s="40"/>
    </row>
    <row r="1081" spans="1:48" x14ac:dyDescent="0.2">
      <c r="A1081" s="5"/>
      <c r="AA1081" s="40"/>
      <c r="AB1081" s="40"/>
      <c r="AC1081" s="40"/>
      <c r="AD1081" s="40"/>
      <c r="AE1081" s="40"/>
      <c r="AG1081" s="45"/>
      <c r="AN1081" s="40"/>
      <c r="AO1081" s="40"/>
      <c r="AP1081" s="40"/>
      <c r="AQ1081" s="40"/>
      <c r="AR1081" s="40"/>
      <c r="AS1081" s="40"/>
      <c r="AT1081" s="40"/>
      <c r="AU1081" s="40"/>
    </row>
    <row r="1082" spans="1:48" x14ac:dyDescent="0.2">
      <c r="A1082" s="5"/>
      <c r="AA1082" s="40"/>
      <c r="AB1082" s="40"/>
      <c r="AC1082" s="40"/>
      <c r="AD1082" s="40"/>
      <c r="AE1082" s="40"/>
      <c r="AG1082" s="45"/>
      <c r="AN1082" s="40"/>
      <c r="AO1082" s="40"/>
      <c r="AP1082" s="40"/>
      <c r="AQ1082" s="40"/>
      <c r="AR1082" s="40"/>
      <c r="AS1082" s="40"/>
      <c r="AT1082" s="40"/>
      <c r="AU1082" s="40"/>
    </row>
    <row r="1083" spans="1:48" x14ac:dyDescent="0.2">
      <c r="A1083" s="5"/>
      <c r="AA1083" s="40"/>
      <c r="AB1083" s="40"/>
      <c r="AC1083" s="40"/>
      <c r="AD1083" s="40"/>
      <c r="AE1083" s="40"/>
      <c r="AG1083" s="45"/>
      <c r="AN1083" s="40"/>
      <c r="AO1083" s="40"/>
      <c r="AP1083" s="40"/>
      <c r="AQ1083" s="40"/>
      <c r="AR1083" s="40"/>
      <c r="AS1083" s="40"/>
      <c r="AT1083" s="40"/>
      <c r="AU1083" s="40"/>
    </row>
    <row r="1084" spans="1:48" x14ac:dyDescent="0.2">
      <c r="A1084" s="5"/>
      <c r="AA1084" s="40"/>
      <c r="AB1084" s="40"/>
      <c r="AC1084" s="40"/>
      <c r="AD1084" s="40"/>
      <c r="AE1084" s="40"/>
      <c r="AG1084" s="45"/>
      <c r="AN1084" s="40"/>
      <c r="AO1084" s="40"/>
      <c r="AP1084" s="40"/>
      <c r="AQ1084" s="40"/>
      <c r="AR1084" s="40"/>
      <c r="AS1084" s="40"/>
      <c r="AT1084" s="40"/>
      <c r="AU1084" s="40"/>
    </row>
    <row r="1085" spans="1:48" x14ac:dyDescent="0.2">
      <c r="A1085" s="5"/>
      <c r="AA1085" s="40"/>
      <c r="AB1085" s="40"/>
      <c r="AC1085" s="40"/>
      <c r="AD1085" s="40"/>
      <c r="AE1085" s="40"/>
      <c r="AG1085" s="45"/>
      <c r="AN1085" s="40"/>
      <c r="AO1085" s="40"/>
      <c r="AP1085" s="40"/>
      <c r="AQ1085" s="40"/>
      <c r="AR1085" s="40"/>
      <c r="AS1085" s="40"/>
      <c r="AT1085" s="40"/>
      <c r="AU1085" s="40"/>
    </row>
    <row r="1086" spans="1:48" x14ac:dyDescent="0.2">
      <c r="A1086" s="5"/>
      <c r="AA1086" s="40"/>
      <c r="AB1086" s="40"/>
      <c r="AC1086" s="40"/>
      <c r="AD1086" s="40"/>
      <c r="AE1086" s="40"/>
      <c r="AG1086" s="45"/>
      <c r="AN1086" s="40"/>
      <c r="AO1086" s="40"/>
      <c r="AP1086" s="40"/>
      <c r="AQ1086" s="40"/>
      <c r="AR1086" s="40"/>
      <c r="AS1086" s="40"/>
      <c r="AT1086" s="40"/>
      <c r="AU1086" s="40"/>
    </row>
    <row r="1087" spans="1:48" x14ac:dyDescent="0.2">
      <c r="A1087" s="5"/>
      <c r="AA1087" s="40"/>
      <c r="AB1087" s="40"/>
      <c r="AC1087" s="40"/>
      <c r="AD1087" s="40"/>
      <c r="AE1087" s="40"/>
      <c r="AG1087" s="45"/>
      <c r="AN1087" s="40"/>
      <c r="AO1087" s="40"/>
      <c r="AP1087" s="40"/>
      <c r="AQ1087" s="40"/>
      <c r="AR1087" s="40"/>
      <c r="AS1087" s="40"/>
      <c r="AT1087" s="40"/>
      <c r="AU1087" s="40"/>
    </row>
    <row r="1088" spans="1:48" x14ac:dyDescent="0.2">
      <c r="A1088" s="5"/>
      <c r="AA1088" s="40"/>
      <c r="AB1088" s="40"/>
      <c r="AC1088" s="40"/>
      <c r="AD1088" s="40"/>
      <c r="AE1088" s="40"/>
      <c r="AG1088" s="45"/>
      <c r="AN1088" s="40"/>
      <c r="AO1088" s="40"/>
      <c r="AP1088" s="40"/>
      <c r="AQ1088" s="40"/>
      <c r="AR1088" s="40"/>
      <c r="AS1088" s="40"/>
      <c r="AT1088" s="40"/>
      <c r="AU1088" s="40"/>
    </row>
    <row r="1089" spans="1:47" x14ac:dyDescent="0.2">
      <c r="A1089" s="5"/>
      <c r="AA1089" s="40"/>
      <c r="AB1089" s="40"/>
      <c r="AC1089" s="40"/>
      <c r="AD1089" s="40"/>
      <c r="AE1089" s="40"/>
      <c r="AG1089" s="45"/>
      <c r="AN1089" s="40"/>
      <c r="AO1089" s="40"/>
      <c r="AP1089" s="40"/>
      <c r="AQ1089" s="40"/>
      <c r="AR1089" s="40"/>
      <c r="AS1089" s="40"/>
      <c r="AT1089" s="40"/>
      <c r="AU1089" s="40"/>
    </row>
    <row r="1090" spans="1:47" x14ac:dyDescent="0.2">
      <c r="A1090" s="5"/>
      <c r="AA1090" s="40"/>
      <c r="AB1090" s="40"/>
      <c r="AC1090" s="40"/>
      <c r="AD1090" s="40"/>
      <c r="AE1090" s="40"/>
      <c r="AG1090" s="45"/>
      <c r="AN1090" s="40"/>
      <c r="AO1090" s="40"/>
      <c r="AP1090" s="40"/>
      <c r="AQ1090" s="40"/>
      <c r="AR1090" s="40"/>
      <c r="AS1090" s="40"/>
      <c r="AT1090" s="40"/>
      <c r="AU1090" s="40"/>
    </row>
    <row r="1091" spans="1:47" x14ac:dyDescent="0.2">
      <c r="A1091" s="5"/>
      <c r="AA1091" s="40"/>
      <c r="AB1091" s="40"/>
      <c r="AC1091" s="40"/>
      <c r="AD1091" s="40"/>
      <c r="AE1091" s="40"/>
      <c r="AG1091" s="45"/>
      <c r="AN1091" s="40"/>
      <c r="AO1091" s="40"/>
      <c r="AP1091" s="40"/>
      <c r="AQ1091" s="40"/>
      <c r="AR1091" s="40"/>
      <c r="AS1091" s="40"/>
      <c r="AT1091" s="40"/>
      <c r="AU1091" s="40"/>
    </row>
    <row r="1092" spans="1:47" x14ac:dyDescent="0.2">
      <c r="A1092" s="5"/>
      <c r="AA1092" s="40"/>
      <c r="AB1092" s="40"/>
      <c r="AC1092" s="40"/>
      <c r="AD1092" s="40"/>
      <c r="AE1092" s="40"/>
      <c r="AG1092" s="45"/>
      <c r="AN1092" s="40"/>
      <c r="AO1092" s="40"/>
      <c r="AP1092" s="40"/>
      <c r="AQ1092" s="40"/>
      <c r="AR1092" s="40"/>
      <c r="AS1092" s="40"/>
      <c r="AT1092" s="40"/>
      <c r="AU1092" s="40"/>
    </row>
    <row r="1093" spans="1:47" x14ac:dyDescent="0.2">
      <c r="A1093" s="5"/>
      <c r="AA1093" s="40"/>
      <c r="AB1093" s="40"/>
      <c r="AC1093" s="40"/>
      <c r="AD1093" s="40"/>
      <c r="AE1093" s="40"/>
      <c r="AG1093" s="45"/>
      <c r="AN1093" s="40"/>
      <c r="AO1093" s="40"/>
      <c r="AP1093" s="40"/>
      <c r="AQ1093" s="40"/>
      <c r="AR1093" s="40"/>
      <c r="AS1093" s="40"/>
      <c r="AT1093" s="40"/>
      <c r="AU1093" s="40"/>
    </row>
    <row r="1094" spans="1:47" x14ac:dyDescent="0.2">
      <c r="A1094" s="5"/>
      <c r="AA1094" s="40"/>
      <c r="AB1094" s="40"/>
      <c r="AC1094" s="40"/>
      <c r="AD1094" s="40"/>
      <c r="AE1094" s="40"/>
      <c r="AG1094" s="45"/>
      <c r="AN1094" s="40"/>
      <c r="AO1094" s="40"/>
      <c r="AP1094" s="40"/>
      <c r="AQ1094" s="40"/>
      <c r="AR1094" s="40"/>
      <c r="AS1094" s="40"/>
      <c r="AT1094" s="40"/>
      <c r="AU1094" s="40"/>
    </row>
    <row r="1095" spans="1:47" x14ac:dyDescent="0.2">
      <c r="A1095" s="5"/>
      <c r="AA1095" s="40"/>
      <c r="AB1095" s="40"/>
      <c r="AC1095" s="40"/>
      <c r="AD1095" s="40"/>
      <c r="AE1095" s="40"/>
      <c r="AG1095" s="45"/>
      <c r="AN1095" s="40"/>
      <c r="AO1095" s="40"/>
      <c r="AP1095" s="40"/>
      <c r="AQ1095" s="40"/>
      <c r="AR1095" s="40"/>
      <c r="AS1095" s="40"/>
      <c r="AT1095" s="40"/>
      <c r="AU1095" s="40"/>
    </row>
    <row r="1096" spans="1:47" x14ac:dyDescent="0.2">
      <c r="A1096" s="5"/>
      <c r="AA1096" s="40"/>
      <c r="AB1096" s="40"/>
      <c r="AC1096" s="40"/>
      <c r="AD1096" s="40"/>
      <c r="AE1096" s="40"/>
      <c r="AG1096" s="45"/>
      <c r="AN1096" s="40"/>
      <c r="AO1096" s="40"/>
      <c r="AP1096" s="40"/>
      <c r="AQ1096" s="40"/>
      <c r="AR1096" s="40"/>
      <c r="AS1096" s="40"/>
      <c r="AT1096" s="40"/>
      <c r="AU1096" s="40"/>
    </row>
    <row r="1097" spans="1:47" x14ac:dyDescent="0.2">
      <c r="A1097" s="5"/>
      <c r="AA1097" s="40"/>
      <c r="AB1097" s="40"/>
      <c r="AC1097" s="40"/>
      <c r="AD1097" s="40"/>
      <c r="AE1097" s="40"/>
      <c r="AG1097" s="45"/>
      <c r="AN1097" s="40"/>
      <c r="AO1097" s="40"/>
      <c r="AP1097" s="40"/>
      <c r="AQ1097" s="40"/>
      <c r="AR1097" s="40"/>
      <c r="AS1097" s="40"/>
      <c r="AT1097" s="40"/>
      <c r="AU1097" s="40"/>
    </row>
    <row r="1098" spans="1:47" x14ac:dyDescent="0.2">
      <c r="A1098" s="5"/>
      <c r="AA1098" s="40"/>
      <c r="AB1098" s="40"/>
      <c r="AC1098" s="40"/>
      <c r="AD1098" s="40"/>
      <c r="AE1098" s="40"/>
      <c r="AG1098" s="45"/>
      <c r="AN1098" s="40"/>
      <c r="AO1098" s="40"/>
      <c r="AP1098" s="40"/>
      <c r="AQ1098" s="40"/>
      <c r="AR1098" s="40"/>
      <c r="AS1098" s="40"/>
      <c r="AT1098" s="40"/>
      <c r="AU1098" s="40"/>
    </row>
    <row r="1099" spans="1:47" x14ac:dyDescent="0.2">
      <c r="A1099" s="5"/>
      <c r="AA1099" s="40"/>
      <c r="AB1099" s="40"/>
      <c r="AC1099" s="40"/>
      <c r="AD1099" s="40"/>
      <c r="AE1099" s="40"/>
      <c r="AG1099" s="45"/>
      <c r="AN1099" s="40"/>
      <c r="AO1099" s="40"/>
      <c r="AP1099" s="40"/>
      <c r="AQ1099" s="40"/>
      <c r="AR1099" s="40"/>
      <c r="AS1099" s="40"/>
      <c r="AT1099" s="40"/>
      <c r="AU1099" s="40"/>
    </row>
    <row r="1100" spans="1:47" x14ac:dyDescent="0.2">
      <c r="A1100" s="5"/>
      <c r="AA1100" s="40"/>
      <c r="AB1100" s="40"/>
      <c r="AC1100" s="40"/>
      <c r="AD1100" s="40"/>
      <c r="AE1100" s="40"/>
      <c r="AG1100" s="45"/>
      <c r="AN1100" s="40"/>
      <c r="AO1100" s="40"/>
      <c r="AP1100" s="40"/>
      <c r="AQ1100" s="40"/>
      <c r="AR1100" s="40"/>
      <c r="AS1100" s="40"/>
      <c r="AT1100" s="40"/>
      <c r="AU1100" s="40"/>
    </row>
    <row r="1101" spans="1:47" x14ac:dyDescent="0.2">
      <c r="A1101" s="5"/>
      <c r="AA1101" s="40"/>
      <c r="AB1101" s="40"/>
      <c r="AC1101" s="40"/>
      <c r="AD1101" s="40"/>
      <c r="AE1101" s="40"/>
      <c r="AG1101" s="45"/>
      <c r="AN1101" s="40"/>
      <c r="AO1101" s="40"/>
      <c r="AP1101" s="40"/>
      <c r="AQ1101" s="40"/>
      <c r="AR1101" s="40"/>
      <c r="AS1101" s="40"/>
      <c r="AT1101" s="40"/>
      <c r="AU1101" s="40"/>
    </row>
    <row r="1102" spans="1:47" x14ac:dyDescent="0.2">
      <c r="A1102" s="5"/>
      <c r="AA1102" s="40"/>
      <c r="AB1102" s="40"/>
      <c r="AC1102" s="40"/>
      <c r="AD1102" s="40"/>
      <c r="AE1102" s="40"/>
      <c r="AG1102" s="45"/>
      <c r="AN1102" s="40"/>
      <c r="AO1102" s="40"/>
      <c r="AP1102" s="40"/>
      <c r="AQ1102" s="40"/>
      <c r="AR1102" s="40"/>
      <c r="AS1102" s="40"/>
      <c r="AT1102" s="40"/>
      <c r="AU1102" s="40"/>
    </row>
    <row r="1103" spans="1:47" x14ac:dyDescent="0.2">
      <c r="A1103" s="5"/>
      <c r="AA1103" s="40"/>
      <c r="AB1103" s="40"/>
      <c r="AC1103" s="40"/>
      <c r="AD1103" s="40"/>
      <c r="AE1103" s="40"/>
      <c r="AG1103" s="45"/>
      <c r="AN1103" s="40"/>
      <c r="AO1103" s="40"/>
      <c r="AP1103" s="40"/>
      <c r="AQ1103" s="40"/>
      <c r="AR1103" s="40"/>
      <c r="AS1103" s="40"/>
      <c r="AT1103" s="40"/>
      <c r="AU1103" s="40"/>
    </row>
    <row r="1104" spans="1:47" x14ac:dyDescent="0.2">
      <c r="A1104" s="5"/>
      <c r="AA1104" s="40"/>
      <c r="AB1104" s="40"/>
      <c r="AC1104" s="40"/>
      <c r="AD1104" s="40"/>
      <c r="AE1104" s="40"/>
      <c r="AG1104" s="45"/>
      <c r="AN1104" s="40"/>
      <c r="AO1104" s="40"/>
      <c r="AP1104" s="40"/>
      <c r="AQ1104" s="40"/>
      <c r="AR1104" s="40"/>
      <c r="AS1104" s="40"/>
      <c r="AT1104" s="40"/>
      <c r="AU1104" s="40"/>
    </row>
    <row r="1105" spans="1:47" x14ac:dyDescent="0.2">
      <c r="A1105" s="5"/>
      <c r="AA1105" s="40"/>
      <c r="AB1105" s="40"/>
      <c r="AC1105" s="40"/>
      <c r="AD1105" s="40"/>
      <c r="AE1105" s="40"/>
      <c r="AG1105" s="45"/>
      <c r="AN1105" s="40"/>
      <c r="AO1105" s="40"/>
      <c r="AP1105" s="40"/>
      <c r="AQ1105" s="40"/>
      <c r="AR1105" s="40"/>
      <c r="AS1105" s="40"/>
      <c r="AT1105" s="40"/>
      <c r="AU1105" s="40"/>
    </row>
    <row r="1106" spans="1:47" x14ac:dyDescent="0.2">
      <c r="A1106" s="5"/>
      <c r="AA1106" s="40"/>
      <c r="AB1106" s="40"/>
      <c r="AC1106" s="40"/>
      <c r="AD1106" s="40"/>
      <c r="AE1106" s="40"/>
      <c r="AG1106" s="45"/>
      <c r="AN1106" s="40"/>
      <c r="AO1106" s="40"/>
      <c r="AP1106" s="40"/>
      <c r="AQ1106" s="40"/>
      <c r="AR1106" s="40"/>
      <c r="AS1106" s="40"/>
      <c r="AT1106" s="40"/>
      <c r="AU1106" s="40"/>
    </row>
    <row r="1107" spans="1:47" x14ac:dyDescent="0.2">
      <c r="A1107" s="5"/>
      <c r="AA1107" s="40"/>
      <c r="AB1107" s="40"/>
      <c r="AC1107" s="40"/>
      <c r="AD1107" s="40"/>
      <c r="AE1107" s="40"/>
      <c r="AG1107" s="45"/>
      <c r="AN1107" s="40"/>
      <c r="AO1107" s="40"/>
      <c r="AP1107" s="40"/>
      <c r="AQ1107" s="40"/>
      <c r="AR1107" s="40"/>
      <c r="AS1107" s="40"/>
      <c r="AT1107" s="40"/>
      <c r="AU1107" s="40"/>
    </row>
    <row r="1108" spans="1:47" x14ac:dyDescent="0.2">
      <c r="A1108" s="5"/>
      <c r="AA1108" s="40"/>
      <c r="AB1108" s="40"/>
      <c r="AC1108" s="40"/>
      <c r="AD1108" s="40"/>
      <c r="AE1108" s="40"/>
      <c r="AG1108" s="45"/>
      <c r="AN1108" s="40"/>
      <c r="AO1108" s="40"/>
      <c r="AP1108" s="40"/>
      <c r="AQ1108" s="40"/>
      <c r="AR1108" s="40"/>
      <c r="AS1108" s="40"/>
      <c r="AT1108" s="40"/>
      <c r="AU1108" s="40"/>
    </row>
    <row r="1109" spans="1:47" x14ac:dyDescent="0.2">
      <c r="A1109" s="5"/>
      <c r="AA1109" s="40"/>
      <c r="AB1109" s="40"/>
      <c r="AC1109" s="40"/>
      <c r="AD1109" s="40"/>
      <c r="AE1109" s="40"/>
      <c r="AG1109" s="45"/>
      <c r="AN1109" s="40"/>
      <c r="AO1109" s="40"/>
      <c r="AP1109" s="40"/>
      <c r="AQ1109" s="40"/>
      <c r="AR1109" s="40"/>
      <c r="AS1109" s="40"/>
      <c r="AT1109" s="40"/>
      <c r="AU1109" s="40"/>
    </row>
    <row r="1110" spans="1:47" x14ac:dyDescent="0.2">
      <c r="A1110" s="5"/>
      <c r="AA1110" s="40"/>
      <c r="AB1110" s="40"/>
      <c r="AC1110" s="40"/>
      <c r="AD1110" s="40"/>
      <c r="AE1110" s="40"/>
      <c r="AG1110" s="45"/>
      <c r="AN1110" s="40"/>
      <c r="AO1110" s="40"/>
      <c r="AP1110" s="40"/>
      <c r="AQ1110" s="40"/>
      <c r="AR1110" s="40"/>
      <c r="AS1110" s="40"/>
      <c r="AT1110" s="40"/>
      <c r="AU1110" s="40"/>
    </row>
    <row r="1111" spans="1:47" x14ac:dyDescent="0.2">
      <c r="A1111" s="5"/>
      <c r="AA1111" s="40"/>
      <c r="AB1111" s="40"/>
      <c r="AC1111" s="40"/>
      <c r="AD1111" s="40"/>
      <c r="AE1111" s="40"/>
      <c r="AG1111" s="45"/>
      <c r="AN1111" s="40"/>
      <c r="AO1111" s="40"/>
      <c r="AP1111" s="40"/>
      <c r="AQ1111" s="40"/>
      <c r="AR1111" s="40"/>
      <c r="AS1111" s="40"/>
      <c r="AT1111" s="40"/>
      <c r="AU1111" s="40"/>
    </row>
    <row r="1112" spans="1:47" x14ac:dyDescent="0.2">
      <c r="A1112" s="5"/>
      <c r="AA1112" s="40"/>
      <c r="AB1112" s="40"/>
      <c r="AC1112" s="40"/>
      <c r="AD1112" s="40"/>
      <c r="AE1112" s="40"/>
      <c r="AG1112" s="45"/>
      <c r="AN1112" s="40"/>
      <c r="AO1112" s="40"/>
      <c r="AP1112" s="40"/>
      <c r="AQ1112" s="40"/>
      <c r="AR1112" s="40"/>
      <c r="AS1112" s="40"/>
      <c r="AT1112" s="40"/>
      <c r="AU1112" s="40"/>
    </row>
    <row r="1113" spans="1:47" x14ac:dyDescent="0.2">
      <c r="A1113" s="5"/>
      <c r="AA1113" s="40"/>
      <c r="AB1113" s="40"/>
      <c r="AC1113" s="40"/>
      <c r="AD1113" s="40"/>
      <c r="AE1113" s="40"/>
      <c r="AG1113" s="45"/>
      <c r="AN1113" s="40"/>
      <c r="AO1113" s="40"/>
      <c r="AP1113" s="40"/>
      <c r="AQ1113" s="40"/>
      <c r="AR1113" s="40"/>
      <c r="AS1113" s="40"/>
      <c r="AT1113" s="40"/>
      <c r="AU1113" s="40"/>
    </row>
    <row r="1114" spans="1:47" x14ac:dyDescent="0.2">
      <c r="A1114" s="5"/>
      <c r="AA1114" s="40"/>
      <c r="AB1114" s="40"/>
      <c r="AC1114" s="40"/>
      <c r="AD1114" s="40"/>
      <c r="AE1114" s="40"/>
      <c r="AG1114" s="45"/>
      <c r="AN1114" s="40"/>
      <c r="AO1114" s="40"/>
      <c r="AP1114" s="40"/>
      <c r="AQ1114" s="40"/>
      <c r="AR1114" s="40"/>
      <c r="AS1114" s="40"/>
      <c r="AT1114" s="40"/>
      <c r="AU1114" s="40"/>
    </row>
    <row r="1115" spans="1:47" x14ac:dyDescent="0.2">
      <c r="A1115" s="5"/>
      <c r="AA1115" s="40"/>
      <c r="AB1115" s="40"/>
      <c r="AC1115" s="40"/>
      <c r="AD1115" s="40"/>
      <c r="AE1115" s="40"/>
      <c r="AG1115" s="45"/>
      <c r="AN1115" s="40"/>
      <c r="AO1115" s="40"/>
      <c r="AP1115" s="40"/>
      <c r="AQ1115" s="40"/>
      <c r="AR1115" s="40"/>
      <c r="AS1115" s="40"/>
      <c r="AT1115" s="40"/>
      <c r="AU1115" s="40"/>
    </row>
    <row r="1116" spans="1:47" x14ac:dyDescent="0.2">
      <c r="A1116" s="5"/>
      <c r="AA1116" s="40"/>
      <c r="AB1116" s="40"/>
      <c r="AC1116" s="40"/>
      <c r="AD1116" s="40"/>
      <c r="AE1116" s="40"/>
      <c r="AG1116" s="45"/>
      <c r="AN1116" s="40"/>
      <c r="AO1116" s="40"/>
      <c r="AP1116" s="40"/>
      <c r="AQ1116" s="40"/>
      <c r="AR1116" s="40"/>
      <c r="AS1116" s="40"/>
      <c r="AT1116" s="40"/>
      <c r="AU1116" s="40"/>
    </row>
    <row r="1117" spans="1:47" x14ac:dyDescent="0.2">
      <c r="A1117" s="5"/>
      <c r="AA1117" s="40"/>
      <c r="AB1117" s="40"/>
      <c r="AC1117" s="40"/>
      <c r="AD1117" s="40"/>
      <c r="AE1117" s="40"/>
      <c r="AG1117" s="45"/>
      <c r="AN1117" s="40"/>
      <c r="AO1117" s="40"/>
      <c r="AP1117" s="40"/>
      <c r="AQ1117" s="40"/>
      <c r="AR1117" s="40"/>
      <c r="AS1117" s="40"/>
      <c r="AT1117" s="40"/>
      <c r="AU1117" s="40"/>
    </row>
    <row r="1118" spans="1:47" x14ac:dyDescent="0.2">
      <c r="A1118" s="5"/>
      <c r="AA1118" s="40"/>
      <c r="AB1118" s="40"/>
      <c r="AC1118" s="40"/>
      <c r="AD1118" s="40"/>
      <c r="AE1118" s="40"/>
      <c r="AG1118" s="45"/>
      <c r="AN1118" s="40"/>
      <c r="AO1118" s="40"/>
      <c r="AP1118" s="40"/>
      <c r="AQ1118" s="40"/>
      <c r="AR1118" s="40"/>
      <c r="AS1118" s="40"/>
      <c r="AT1118" s="40"/>
      <c r="AU1118" s="40"/>
    </row>
    <row r="1119" spans="1:47" x14ac:dyDescent="0.2">
      <c r="A1119" s="5"/>
      <c r="AA1119" s="40"/>
      <c r="AB1119" s="40"/>
      <c r="AC1119" s="40"/>
      <c r="AD1119" s="40"/>
      <c r="AE1119" s="40"/>
      <c r="AG1119" s="45"/>
      <c r="AN1119" s="40"/>
      <c r="AO1119" s="40"/>
      <c r="AP1119" s="40"/>
      <c r="AQ1119" s="40"/>
      <c r="AR1119" s="40"/>
      <c r="AS1119" s="40"/>
      <c r="AT1119" s="40"/>
      <c r="AU1119" s="40"/>
    </row>
    <row r="1120" spans="1:47" x14ac:dyDescent="0.2">
      <c r="A1120" s="5"/>
      <c r="AA1120" s="40"/>
      <c r="AB1120" s="40"/>
      <c r="AC1120" s="40"/>
      <c r="AD1120" s="40"/>
      <c r="AE1120" s="40"/>
      <c r="AG1120" s="45"/>
      <c r="AN1120" s="40"/>
      <c r="AO1120" s="40"/>
      <c r="AP1120" s="40"/>
      <c r="AQ1120" s="40"/>
      <c r="AR1120" s="40"/>
      <c r="AS1120" s="40"/>
      <c r="AT1120" s="40"/>
      <c r="AU1120" s="40"/>
    </row>
    <row r="1121" spans="1:47" x14ac:dyDescent="0.2">
      <c r="A1121" s="5"/>
      <c r="AA1121" s="40"/>
      <c r="AB1121" s="40"/>
      <c r="AC1121" s="40"/>
      <c r="AD1121" s="40"/>
      <c r="AE1121" s="40"/>
      <c r="AG1121" s="45"/>
      <c r="AN1121" s="40"/>
      <c r="AO1121" s="40"/>
      <c r="AP1121" s="40"/>
      <c r="AQ1121" s="40"/>
      <c r="AR1121" s="40"/>
      <c r="AS1121" s="40"/>
      <c r="AT1121" s="40"/>
      <c r="AU1121" s="40"/>
    </row>
    <row r="1122" spans="1:47" x14ac:dyDescent="0.2">
      <c r="A1122" s="5"/>
      <c r="AA1122" s="40"/>
      <c r="AB1122" s="40"/>
      <c r="AC1122" s="40"/>
      <c r="AD1122" s="40"/>
      <c r="AE1122" s="40"/>
      <c r="AG1122" s="45"/>
      <c r="AN1122" s="40"/>
      <c r="AO1122" s="40"/>
      <c r="AP1122" s="40"/>
      <c r="AQ1122" s="40"/>
      <c r="AR1122" s="40"/>
      <c r="AS1122" s="40"/>
      <c r="AT1122" s="40"/>
      <c r="AU1122" s="40"/>
    </row>
    <row r="1123" spans="1:47" x14ac:dyDescent="0.2">
      <c r="A1123" s="5"/>
      <c r="AA1123" s="40"/>
      <c r="AB1123" s="40"/>
      <c r="AC1123" s="40"/>
      <c r="AD1123" s="40"/>
      <c r="AE1123" s="40"/>
      <c r="AG1123" s="45"/>
      <c r="AN1123" s="40"/>
      <c r="AO1123" s="40"/>
      <c r="AP1123" s="40"/>
      <c r="AQ1123" s="40"/>
      <c r="AR1123" s="40"/>
      <c r="AS1123" s="40"/>
      <c r="AT1123" s="40"/>
      <c r="AU1123" s="40"/>
    </row>
    <row r="1124" spans="1:47" x14ac:dyDescent="0.2">
      <c r="A1124" s="5"/>
      <c r="AA1124" s="40"/>
      <c r="AB1124" s="40"/>
      <c r="AC1124" s="40"/>
      <c r="AD1124" s="40"/>
      <c r="AE1124" s="40"/>
      <c r="AG1124" s="45"/>
      <c r="AN1124" s="40"/>
      <c r="AO1124" s="40"/>
      <c r="AP1124" s="40"/>
      <c r="AQ1124" s="40"/>
      <c r="AR1124" s="40"/>
      <c r="AS1124" s="40"/>
      <c r="AT1124" s="40"/>
      <c r="AU1124" s="40"/>
    </row>
    <row r="1125" spans="1:47" x14ac:dyDescent="0.2">
      <c r="A1125" s="5"/>
      <c r="AA1125" s="40"/>
      <c r="AB1125" s="40"/>
      <c r="AC1125" s="40"/>
      <c r="AD1125" s="40"/>
      <c r="AE1125" s="40"/>
      <c r="AG1125" s="45"/>
      <c r="AN1125" s="40"/>
      <c r="AO1125" s="40"/>
      <c r="AP1125" s="40"/>
      <c r="AQ1125" s="40"/>
      <c r="AR1125" s="40"/>
      <c r="AS1125" s="40"/>
      <c r="AT1125" s="40"/>
      <c r="AU1125" s="40"/>
    </row>
    <row r="1126" spans="1:47" x14ac:dyDescent="0.2">
      <c r="A1126" s="5"/>
      <c r="AA1126" s="40"/>
      <c r="AB1126" s="40"/>
      <c r="AC1126" s="40"/>
      <c r="AD1126" s="40"/>
      <c r="AE1126" s="40"/>
      <c r="AG1126" s="45"/>
      <c r="AN1126" s="40"/>
      <c r="AO1126" s="40"/>
      <c r="AP1126" s="40"/>
      <c r="AQ1126" s="40"/>
      <c r="AR1126" s="40"/>
      <c r="AS1126" s="40"/>
      <c r="AT1126" s="40"/>
      <c r="AU1126" s="40"/>
    </row>
    <row r="1127" spans="1:47" x14ac:dyDescent="0.2">
      <c r="A1127" s="5"/>
      <c r="AA1127" s="40"/>
      <c r="AB1127" s="40"/>
      <c r="AC1127" s="40"/>
      <c r="AD1127" s="40"/>
      <c r="AE1127" s="40"/>
      <c r="AG1127" s="45"/>
      <c r="AN1127" s="40"/>
      <c r="AO1127" s="40"/>
      <c r="AP1127" s="40"/>
      <c r="AQ1127" s="40"/>
      <c r="AR1127" s="40"/>
      <c r="AS1127" s="40"/>
      <c r="AT1127" s="40"/>
      <c r="AU1127" s="40"/>
    </row>
    <row r="1128" spans="1:47" x14ac:dyDescent="0.2">
      <c r="A1128" s="5"/>
      <c r="AA1128" s="40"/>
      <c r="AB1128" s="40"/>
      <c r="AC1128" s="40"/>
      <c r="AD1128" s="40"/>
      <c r="AE1128" s="40"/>
      <c r="AG1128" s="45"/>
      <c r="AN1128" s="40"/>
      <c r="AO1128" s="40"/>
      <c r="AP1128" s="40"/>
      <c r="AQ1128" s="40"/>
      <c r="AR1128" s="40"/>
      <c r="AS1128" s="40"/>
      <c r="AT1128" s="40"/>
      <c r="AU1128" s="40"/>
    </row>
    <row r="1129" spans="1:47" x14ac:dyDescent="0.2">
      <c r="A1129" s="5"/>
      <c r="AA1129" s="40"/>
      <c r="AB1129" s="40"/>
      <c r="AC1129" s="40"/>
      <c r="AD1129" s="40"/>
      <c r="AE1129" s="40"/>
      <c r="AG1129" s="45"/>
      <c r="AN1129" s="40"/>
      <c r="AO1129" s="40"/>
      <c r="AP1129" s="40"/>
      <c r="AQ1129" s="40"/>
      <c r="AR1129" s="40"/>
      <c r="AS1129" s="40"/>
      <c r="AT1129" s="40"/>
      <c r="AU1129" s="40"/>
    </row>
    <row r="1130" spans="1:47" x14ac:dyDescent="0.2">
      <c r="A1130" s="5"/>
      <c r="AA1130" s="40"/>
      <c r="AB1130" s="40"/>
      <c r="AC1130" s="40"/>
      <c r="AD1130" s="40"/>
      <c r="AE1130" s="40"/>
      <c r="AG1130" s="45"/>
      <c r="AN1130" s="40"/>
      <c r="AO1130" s="40"/>
      <c r="AP1130" s="40"/>
      <c r="AQ1130" s="40"/>
      <c r="AR1130" s="40"/>
      <c r="AS1130" s="40"/>
      <c r="AT1130" s="40"/>
      <c r="AU1130" s="40"/>
    </row>
    <row r="1131" spans="1:47" x14ac:dyDescent="0.2">
      <c r="A1131" s="5"/>
      <c r="AA1131" s="40"/>
      <c r="AB1131" s="40"/>
      <c r="AC1131" s="40"/>
      <c r="AD1131" s="40"/>
      <c r="AE1131" s="40"/>
      <c r="AG1131" s="45"/>
      <c r="AN1131" s="40"/>
      <c r="AO1131" s="40"/>
      <c r="AP1131" s="40"/>
      <c r="AQ1131" s="40"/>
      <c r="AR1131" s="40"/>
      <c r="AS1131" s="40"/>
      <c r="AT1131" s="40"/>
      <c r="AU1131" s="40"/>
    </row>
    <row r="1132" spans="1:47" x14ac:dyDescent="0.2">
      <c r="A1132" s="5"/>
      <c r="AA1132" s="40"/>
      <c r="AB1132" s="40"/>
      <c r="AC1132" s="40"/>
      <c r="AD1132" s="40"/>
      <c r="AE1132" s="40"/>
      <c r="AG1132" s="45"/>
      <c r="AN1132" s="40"/>
      <c r="AO1132" s="40"/>
      <c r="AP1132" s="40"/>
      <c r="AQ1132" s="40"/>
      <c r="AR1132" s="40"/>
      <c r="AS1132" s="40"/>
      <c r="AT1132" s="40"/>
      <c r="AU1132" s="40"/>
    </row>
    <row r="1133" spans="1:47" x14ac:dyDescent="0.2">
      <c r="A1133" s="5"/>
      <c r="AA1133" s="40"/>
      <c r="AB1133" s="40"/>
      <c r="AC1133" s="40"/>
      <c r="AD1133" s="40"/>
      <c r="AE1133" s="40"/>
      <c r="AG1133" s="45"/>
      <c r="AN1133" s="40"/>
      <c r="AO1133" s="40"/>
      <c r="AP1133" s="40"/>
      <c r="AQ1133" s="40"/>
      <c r="AR1133" s="40"/>
      <c r="AS1133" s="40"/>
      <c r="AT1133" s="40"/>
      <c r="AU1133" s="40"/>
    </row>
    <row r="1134" spans="1:47" x14ac:dyDescent="0.2">
      <c r="A1134" s="5"/>
      <c r="AA1134" s="40"/>
      <c r="AB1134" s="40"/>
      <c r="AC1134" s="40"/>
      <c r="AD1134" s="40"/>
      <c r="AE1134" s="40"/>
      <c r="AG1134" s="45"/>
      <c r="AN1134" s="40"/>
      <c r="AO1134" s="40"/>
      <c r="AP1134" s="40"/>
      <c r="AQ1134" s="40"/>
      <c r="AR1134" s="40"/>
      <c r="AS1134" s="40"/>
      <c r="AT1134" s="40"/>
      <c r="AU1134" s="40"/>
    </row>
    <row r="1135" spans="1:47" x14ac:dyDescent="0.2">
      <c r="A1135" s="5"/>
      <c r="AA1135" s="40"/>
      <c r="AB1135" s="40"/>
      <c r="AC1135" s="40"/>
      <c r="AD1135" s="40"/>
      <c r="AE1135" s="40"/>
      <c r="AG1135" s="45"/>
      <c r="AN1135" s="40"/>
      <c r="AO1135" s="40"/>
      <c r="AP1135" s="40"/>
      <c r="AQ1135" s="40"/>
      <c r="AR1135" s="40"/>
      <c r="AS1135" s="40"/>
      <c r="AT1135" s="40"/>
      <c r="AU1135" s="40"/>
    </row>
    <row r="1136" spans="1:47" x14ac:dyDescent="0.2">
      <c r="A1136" s="5"/>
      <c r="AA1136" s="40"/>
      <c r="AB1136" s="40"/>
      <c r="AC1136" s="40"/>
      <c r="AD1136" s="40"/>
      <c r="AE1136" s="40"/>
      <c r="AG1136" s="45"/>
      <c r="AN1136" s="40"/>
      <c r="AO1136" s="40"/>
      <c r="AP1136" s="40"/>
      <c r="AQ1136" s="40"/>
      <c r="AR1136" s="40"/>
      <c r="AS1136" s="40"/>
      <c r="AT1136" s="40"/>
      <c r="AU1136" s="40"/>
    </row>
    <row r="1137" spans="1:47" x14ac:dyDescent="0.2">
      <c r="A1137" s="5"/>
      <c r="AA1137" s="40"/>
      <c r="AB1137" s="40"/>
      <c r="AC1137" s="40"/>
      <c r="AD1137" s="40"/>
      <c r="AE1137" s="40"/>
      <c r="AG1137" s="45"/>
      <c r="AN1137" s="40"/>
      <c r="AO1137" s="40"/>
      <c r="AP1137" s="40"/>
      <c r="AQ1137" s="40"/>
      <c r="AR1137" s="40"/>
      <c r="AS1137" s="40"/>
      <c r="AT1137" s="40"/>
      <c r="AU1137" s="40"/>
    </row>
    <row r="1138" spans="1:47" x14ac:dyDescent="0.2">
      <c r="A1138" s="5"/>
      <c r="AA1138" s="40"/>
      <c r="AB1138" s="40"/>
      <c r="AC1138" s="40"/>
      <c r="AD1138" s="40"/>
      <c r="AE1138" s="40"/>
      <c r="AG1138" s="45"/>
      <c r="AN1138" s="40"/>
      <c r="AO1138" s="40"/>
      <c r="AP1138" s="40"/>
      <c r="AQ1138" s="40"/>
      <c r="AR1138" s="40"/>
      <c r="AS1138" s="40"/>
      <c r="AT1138" s="40"/>
      <c r="AU1138" s="40"/>
    </row>
    <row r="1139" spans="1:47" x14ac:dyDescent="0.2">
      <c r="A1139" s="5"/>
      <c r="AA1139" s="40"/>
      <c r="AB1139" s="40"/>
      <c r="AC1139" s="40"/>
      <c r="AD1139" s="40"/>
      <c r="AE1139" s="40"/>
      <c r="AG1139" s="45"/>
      <c r="AN1139" s="40"/>
      <c r="AO1139" s="40"/>
      <c r="AP1139" s="40"/>
      <c r="AQ1139" s="40"/>
      <c r="AR1139" s="40"/>
      <c r="AS1139" s="40"/>
      <c r="AT1139" s="40"/>
      <c r="AU1139" s="40"/>
    </row>
    <row r="1140" spans="1:47" x14ac:dyDescent="0.2">
      <c r="A1140" s="5"/>
      <c r="AA1140" s="40"/>
      <c r="AB1140" s="40"/>
      <c r="AC1140" s="40"/>
      <c r="AD1140" s="40"/>
      <c r="AE1140" s="40"/>
      <c r="AG1140" s="45"/>
      <c r="AN1140" s="40"/>
      <c r="AO1140" s="40"/>
      <c r="AP1140" s="40"/>
      <c r="AQ1140" s="40"/>
      <c r="AR1140" s="40"/>
      <c r="AS1140" s="40"/>
      <c r="AT1140" s="40"/>
      <c r="AU1140" s="40"/>
    </row>
    <row r="1141" spans="1:47" x14ac:dyDescent="0.2">
      <c r="A1141" s="5"/>
      <c r="AA1141" s="40"/>
      <c r="AB1141" s="40"/>
      <c r="AC1141" s="40"/>
      <c r="AD1141" s="40"/>
      <c r="AE1141" s="40"/>
      <c r="AG1141" s="45"/>
      <c r="AN1141" s="40"/>
      <c r="AO1141" s="40"/>
      <c r="AP1141" s="40"/>
      <c r="AQ1141" s="40"/>
      <c r="AR1141" s="40"/>
      <c r="AS1141" s="40"/>
      <c r="AT1141" s="40"/>
      <c r="AU1141" s="40"/>
    </row>
    <row r="1142" spans="1:47" x14ac:dyDescent="0.2">
      <c r="A1142" s="5"/>
      <c r="AA1142" s="40"/>
      <c r="AB1142" s="40"/>
      <c r="AC1142" s="40"/>
      <c r="AD1142" s="40"/>
      <c r="AE1142" s="40"/>
      <c r="AG1142" s="45"/>
      <c r="AN1142" s="40"/>
      <c r="AO1142" s="40"/>
      <c r="AP1142" s="40"/>
      <c r="AQ1142" s="40"/>
      <c r="AR1142" s="40"/>
      <c r="AS1142" s="40"/>
      <c r="AT1142" s="40"/>
      <c r="AU1142" s="40"/>
    </row>
    <row r="1143" spans="1:47" x14ac:dyDescent="0.2">
      <c r="A1143" s="5"/>
      <c r="AA1143" s="40"/>
      <c r="AB1143" s="40"/>
      <c r="AC1143" s="40"/>
      <c r="AD1143" s="40"/>
      <c r="AE1143" s="40"/>
      <c r="AG1143" s="45"/>
      <c r="AN1143" s="40"/>
      <c r="AO1143" s="40"/>
      <c r="AP1143" s="40"/>
      <c r="AQ1143" s="40"/>
      <c r="AR1143" s="40"/>
      <c r="AS1143" s="40"/>
      <c r="AT1143" s="40"/>
      <c r="AU1143" s="40"/>
    </row>
    <row r="1144" spans="1:47" x14ac:dyDescent="0.2">
      <c r="A1144" s="5"/>
      <c r="AA1144" s="40"/>
      <c r="AB1144" s="40"/>
      <c r="AC1144" s="40"/>
      <c r="AD1144" s="40"/>
      <c r="AE1144" s="40"/>
      <c r="AG1144" s="45"/>
      <c r="AN1144" s="40"/>
      <c r="AO1144" s="40"/>
      <c r="AP1144" s="40"/>
      <c r="AQ1144" s="40"/>
      <c r="AR1144" s="40"/>
      <c r="AS1144" s="40"/>
      <c r="AT1144" s="40"/>
      <c r="AU1144" s="40"/>
    </row>
    <row r="1145" spans="1:47" x14ac:dyDescent="0.2">
      <c r="A1145" s="5"/>
      <c r="AA1145" s="40"/>
      <c r="AB1145" s="40"/>
      <c r="AC1145" s="40"/>
      <c r="AD1145" s="40"/>
      <c r="AE1145" s="40"/>
      <c r="AG1145" s="45"/>
      <c r="AN1145" s="40"/>
      <c r="AO1145" s="40"/>
      <c r="AP1145" s="40"/>
      <c r="AQ1145" s="40"/>
      <c r="AR1145" s="40"/>
      <c r="AS1145" s="40"/>
      <c r="AT1145" s="40"/>
      <c r="AU1145" s="40"/>
    </row>
    <row r="1146" spans="1:47" x14ac:dyDescent="0.2">
      <c r="A1146" s="5"/>
      <c r="AA1146" s="40"/>
      <c r="AB1146" s="40"/>
      <c r="AC1146" s="40"/>
      <c r="AD1146" s="40"/>
      <c r="AE1146" s="40"/>
      <c r="AG1146" s="45"/>
      <c r="AN1146" s="40"/>
      <c r="AO1146" s="40"/>
      <c r="AP1146" s="40"/>
      <c r="AQ1146" s="40"/>
      <c r="AR1146" s="40"/>
      <c r="AS1146" s="40"/>
      <c r="AT1146" s="40"/>
      <c r="AU1146" s="40"/>
    </row>
    <row r="1147" spans="1:47" x14ac:dyDescent="0.2">
      <c r="A1147" s="5"/>
      <c r="AA1147" s="40"/>
      <c r="AB1147" s="40"/>
      <c r="AC1147" s="40"/>
      <c r="AD1147" s="40"/>
      <c r="AE1147" s="40"/>
      <c r="AG1147" s="45"/>
      <c r="AN1147" s="40"/>
      <c r="AO1147" s="40"/>
      <c r="AP1147" s="40"/>
      <c r="AQ1147" s="40"/>
      <c r="AR1147" s="40"/>
      <c r="AS1147" s="40"/>
      <c r="AT1147" s="40"/>
      <c r="AU1147" s="40"/>
    </row>
    <row r="1148" spans="1:47" x14ac:dyDescent="0.2">
      <c r="A1148" s="5"/>
      <c r="AA1148" s="40"/>
      <c r="AB1148" s="40"/>
      <c r="AC1148" s="40"/>
      <c r="AD1148" s="40"/>
      <c r="AE1148" s="40"/>
      <c r="AG1148" s="45"/>
      <c r="AN1148" s="40"/>
      <c r="AO1148" s="40"/>
      <c r="AP1148" s="40"/>
      <c r="AQ1148" s="40"/>
      <c r="AR1148" s="40"/>
      <c r="AS1148" s="40"/>
      <c r="AT1148" s="40"/>
      <c r="AU1148" s="40"/>
    </row>
    <row r="1149" spans="1:47" x14ac:dyDescent="0.2">
      <c r="A1149" s="5"/>
      <c r="AA1149" s="40"/>
      <c r="AB1149" s="40"/>
      <c r="AC1149" s="40"/>
      <c r="AD1149" s="40"/>
      <c r="AE1149" s="40"/>
      <c r="AG1149" s="45"/>
      <c r="AN1149" s="40"/>
      <c r="AO1149" s="40"/>
      <c r="AP1149" s="40"/>
      <c r="AQ1149" s="40"/>
      <c r="AR1149" s="40"/>
      <c r="AS1149" s="40"/>
      <c r="AT1149" s="40"/>
      <c r="AU1149" s="40"/>
    </row>
    <row r="1150" spans="1:47" x14ac:dyDescent="0.2">
      <c r="A1150" s="5"/>
      <c r="AA1150" s="40"/>
      <c r="AB1150" s="40"/>
      <c r="AC1150" s="40"/>
      <c r="AD1150" s="40"/>
      <c r="AE1150" s="40"/>
      <c r="AG1150" s="45"/>
      <c r="AN1150" s="40"/>
      <c r="AO1150" s="40"/>
      <c r="AP1150" s="40"/>
      <c r="AQ1150" s="40"/>
      <c r="AR1150" s="40"/>
      <c r="AS1150" s="40"/>
      <c r="AT1150" s="40"/>
      <c r="AU1150" s="40"/>
    </row>
    <row r="1151" spans="1:47" x14ac:dyDescent="0.2">
      <c r="A1151" s="5"/>
      <c r="AA1151" s="40"/>
      <c r="AB1151" s="40"/>
      <c r="AC1151" s="40"/>
      <c r="AD1151" s="40"/>
      <c r="AE1151" s="40"/>
      <c r="AG1151" s="45"/>
      <c r="AN1151" s="40"/>
      <c r="AO1151" s="40"/>
      <c r="AP1151" s="40"/>
      <c r="AQ1151" s="40"/>
      <c r="AR1151" s="40"/>
      <c r="AS1151" s="40"/>
      <c r="AT1151" s="40"/>
      <c r="AU1151" s="40"/>
    </row>
    <row r="1152" spans="1:47" x14ac:dyDescent="0.2">
      <c r="A1152" s="5"/>
      <c r="AA1152" s="40"/>
      <c r="AB1152" s="40"/>
      <c r="AC1152" s="40"/>
      <c r="AD1152" s="40"/>
      <c r="AE1152" s="40"/>
      <c r="AG1152" s="45"/>
      <c r="AN1152" s="40"/>
      <c r="AO1152" s="40"/>
      <c r="AP1152" s="40"/>
      <c r="AQ1152" s="40"/>
      <c r="AR1152" s="40"/>
      <c r="AS1152" s="40"/>
      <c r="AT1152" s="40"/>
      <c r="AU1152" s="40"/>
    </row>
    <row r="1153" spans="1:48" x14ac:dyDescent="0.2">
      <c r="A1153" s="5"/>
      <c r="AA1153" s="40"/>
      <c r="AB1153" s="40"/>
      <c r="AC1153" s="40"/>
      <c r="AD1153" s="40"/>
      <c r="AE1153" s="40"/>
      <c r="AG1153" s="45"/>
      <c r="AN1153" s="40"/>
      <c r="AO1153" s="40"/>
      <c r="AP1153" s="40"/>
      <c r="AQ1153" s="40"/>
      <c r="AR1153" s="40"/>
      <c r="AS1153" s="40"/>
      <c r="AT1153" s="40"/>
      <c r="AU1153" s="40"/>
    </row>
    <row r="1154" spans="1:48" x14ac:dyDescent="0.2">
      <c r="A1154" s="5"/>
      <c r="AA1154" s="40"/>
      <c r="AB1154" s="40"/>
      <c r="AC1154" s="40"/>
      <c r="AD1154" s="40"/>
      <c r="AE1154" s="40"/>
      <c r="AG1154" s="45"/>
      <c r="AN1154" s="40"/>
      <c r="AO1154" s="40"/>
      <c r="AP1154" s="40"/>
      <c r="AQ1154" s="40"/>
      <c r="AR1154" s="40"/>
      <c r="AS1154" s="40"/>
      <c r="AT1154" s="40"/>
      <c r="AU1154" s="40"/>
      <c r="AV1154" s="40"/>
    </row>
    <row r="1155" spans="1:48" x14ac:dyDescent="0.2">
      <c r="A1155" s="5"/>
      <c r="AA1155" s="40"/>
      <c r="AB1155" s="40"/>
      <c r="AC1155" s="40"/>
      <c r="AD1155" s="40"/>
      <c r="AE1155" s="40"/>
      <c r="AG1155" s="45"/>
      <c r="AN1155" s="40"/>
      <c r="AO1155" s="40"/>
      <c r="AP1155" s="40"/>
      <c r="AQ1155" s="40"/>
      <c r="AR1155" s="40"/>
      <c r="AS1155" s="40"/>
      <c r="AT1155" s="40"/>
      <c r="AU1155" s="40"/>
    </row>
    <row r="1156" spans="1:48" x14ac:dyDescent="0.2">
      <c r="A1156" s="5"/>
      <c r="AA1156" s="40"/>
      <c r="AB1156" s="40"/>
      <c r="AC1156" s="40"/>
      <c r="AD1156" s="40"/>
      <c r="AE1156" s="40"/>
      <c r="AG1156" s="45"/>
      <c r="AN1156" s="40"/>
      <c r="AO1156" s="40"/>
      <c r="AP1156" s="40"/>
      <c r="AQ1156" s="40"/>
      <c r="AR1156" s="40"/>
      <c r="AS1156" s="40"/>
      <c r="AT1156" s="40"/>
      <c r="AU1156" s="40"/>
    </row>
    <row r="1157" spans="1:48" x14ac:dyDescent="0.2">
      <c r="A1157" s="5"/>
      <c r="AA1157" s="40"/>
      <c r="AB1157" s="40"/>
      <c r="AC1157" s="40"/>
      <c r="AD1157" s="40"/>
      <c r="AE1157" s="40"/>
      <c r="AG1157" s="45"/>
      <c r="AN1157" s="40"/>
      <c r="AO1157" s="40"/>
      <c r="AP1157" s="40"/>
      <c r="AQ1157" s="40"/>
      <c r="AR1157" s="40"/>
      <c r="AS1157" s="40"/>
      <c r="AT1157" s="40"/>
      <c r="AU1157" s="40"/>
    </row>
    <row r="1158" spans="1:48" x14ac:dyDescent="0.2">
      <c r="A1158" s="5"/>
      <c r="AA1158" s="40"/>
      <c r="AB1158" s="40"/>
      <c r="AC1158" s="40"/>
      <c r="AD1158" s="40"/>
      <c r="AE1158" s="40"/>
      <c r="AG1158" s="45"/>
      <c r="AN1158" s="40"/>
      <c r="AO1158" s="40"/>
      <c r="AP1158" s="40"/>
      <c r="AQ1158" s="40"/>
      <c r="AR1158" s="40"/>
      <c r="AS1158" s="40"/>
      <c r="AT1158" s="40"/>
      <c r="AU1158" s="40"/>
    </row>
    <row r="1159" spans="1:48" x14ac:dyDescent="0.2">
      <c r="A1159" s="5"/>
      <c r="AA1159" s="40"/>
      <c r="AB1159" s="40"/>
      <c r="AC1159" s="40"/>
      <c r="AD1159" s="40"/>
      <c r="AE1159" s="40"/>
      <c r="AG1159" s="45"/>
      <c r="AN1159" s="40"/>
      <c r="AO1159" s="40"/>
      <c r="AP1159" s="40"/>
      <c r="AQ1159" s="40"/>
      <c r="AR1159" s="40"/>
      <c r="AS1159" s="40"/>
      <c r="AT1159" s="40"/>
      <c r="AU1159" s="40"/>
    </row>
    <row r="1160" spans="1:48" x14ac:dyDescent="0.2">
      <c r="A1160" s="5"/>
      <c r="AA1160" s="40"/>
      <c r="AB1160" s="40"/>
      <c r="AC1160" s="40"/>
      <c r="AD1160" s="40"/>
      <c r="AE1160" s="40"/>
      <c r="AG1160" s="45"/>
      <c r="AN1160" s="40"/>
      <c r="AO1160" s="40"/>
      <c r="AP1160" s="40"/>
      <c r="AQ1160" s="40"/>
      <c r="AR1160" s="40"/>
      <c r="AS1160" s="40"/>
      <c r="AT1160" s="40"/>
      <c r="AU1160" s="40"/>
    </row>
    <row r="1161" spans="1:48" x14ac:dyDescent="0.2">
      <c r="A1161" s="5"/>
      <c r="AA1161" s="40"/>
      <c r="AB1161" s="40"/>
      <c r="AC1161" s="40"/>
      <c r="AD1161" s="40"/>
      <c r="AE1161" s="40"/>
      <c r="AG1161" s="45"/>
      <c r="AN1161" s="40"/>
      <c r="AO1161" s="40"/>
      <c r="AP1161" s="40"/>
      <c r="AQ1161" s="40"/>
      <c r="AR1161" s="40"/>
      <c r="AS1161" s="40"/>
      <c r="AT1161" s="40"/>
      <c r="AU1161" s="40"/>
    </row>
    <row r="1162" spans="1:48" x14ac:dyDescent="0.2">
      <c r="A1162" s="5"/>
      <c r="AA1162" s="40"/>
      <c r="AB1162" s="40"/>
      <c r="AC1162" s="40"/>
      <c r="AD1162" s="40"/>
      <c r="AE1162" s="40"/>
      <c r="AG1162" s="45"/>
      <c r="AN1162" s="40"/>
      <c r="AO1162" s="40"/>
      <c r="AP1162" s="40"/>
      <c r="AQ1162" s="40"/>
      <c r="AR1162" s="40"/>
      <c r="AS1162" s="40"/>
      <c r="AT1162" s="40"/>
      <c r="AU1162" s="40"/>
    </row>
    <row r="1163" spans="1:48" x14ac:dyDescent="0.2">
      <c r="AA1163" s="40"/>
      <c r="AB1163" s="40"/>
      <c r="AC1163" s="40"/>
      <c r="AD1163" s="40"/>
      <c r="AE1163" s="40"/>
      <c r="AG1163" s="45"/>
      <c r="AN1163" s="40"/>
      <c r="AO1163" s="40"/>
      <c r="AP1163" s="40"/>
      <c r="AQ1163" s="40"/>
      <c r="AR1163" s="40"/>
      <c r="AS1163" s="40"/>
      <c r="AT1163" s="40"/>
      <c r="AU1163" s="40"/>
    </row>
    <row r="1164" spans="1:48" x14ac:dyDescent="0.2">
      <c r="AA1164" s="40"/>
      <c r="AB1164" s="40"/>
      <c r="AC1164" s="40"/>
      <c r="AD1164" s="40"/>
      <c r="AE1164" s="40"/>
      <c r="AG1164" s="45"/>
      <c r="AN1164" s="40"/>
      <c r="AO1164" s="40"/>
      <c r="AP1164" s="40"/>
      <c r="AQ1164" s="40"/>
      <c r="AR1164" s="40"/>
      <c r="AS1164" s="40"/>
      <c r="AT1164" s="40"/>
      <c r="AU1164" s="40"/>
    </row>
    <row r="1165" spans="1:48" x14ac:dyDescent="0.2">
      <c r="AA1165" s="40"/>
      <c r="AB1165" s="40"/>
      <c r="AC1165" s="40"/>
      <c r="AD1165" s="40"/>
      <c r="AE1165" s="40"/>
      <c r="AG1165" s="45"/>
      <c r="AN1165" s="40"/>
      <c r="AO1165" s="40"/>
      <c r="AP1165" s="40"/>
      <c r="AQ1165" s="40"/>
      <c r="AR1165" s="40"/>
      <c r="AS1165" s="40"/>
      <c r="AT1165" s="40"/>
      <c r="AU1165" s="40"/>
    </row>
    <row r="1166" spans="1:48" x14ac:dyDescent="0.2">
      <c r="AA1166" s="40"/>
      <c r="AB1166" s="40"/>
      <c r="AC1166" s="40"/>
      <c r="AD1166" s="40"/>
      <c r="AE1166" s="40"/>
      <c r="AG1166" s="45"/>
      <c r="AN1166" s="40"/>
      <c r="AO1166" s="40"/>
      <c r="AP1166" s="40"/>
      <c r="AQ1166" s="40"/>
      <c r="AR1166" s="40"/>
      <c r="AS1166" s="40"/>
      <c r="AT1166" s="40"/>
      <c r="AU1166" s="40"/>
    </row>
    <row r="1167" spans="1:48" x14ac:dyDescent="0.2">
      <c r="AA1167" s="40"/>
      <c r="AB1167" s="40"/>
      <c r="AC1167" s="40"/>
      <c r="AD1167" s="40"/>
      <c r="AE1167" s="40"/>
      <c r="AG1167" s="45"/>
      <c r="AN1167" s="40"/>
      <c r="AO1167" s="40"/>
      <c r="AP1167" s="40"/>
      <c r="AQ1167" s="40"/>
      <c r="AR1167" s="40"/>
      <c r="AS1167" s="40"/>
      <c r="AT1167" s="40"/>
      <c r="AU1167" s="40"/>
    </row>
    <row r="1168" spans="1:48" x14ac:dyDescent="0.2">
      <c r="AA1168" s="40"/>
      <c r="AB1168" s="40"/>
      <c r="AC1168" s="40"/>
      <c r="AD1168" s="40"/>
      <c r="AE1168" s="40"/>
      <c r="AG1168" s="45"/>
      <c r="AN1168" s="40"/>
      <c r="AO1168" s="40"/>
      <c r="AP1168" s="40"/>
      <c r="AQ1168" s="40"/>
      <c r="AR1168" s="40"/>
      <c r="AS1168" s="40"/>
      <c r="AT1168" s="40"/>
      <c r="AU1168" s="40"/>
    </row>
    <row r="1169" spans="27:64" x14ac:dyDescent="0.2">
      <c r="AA1169" s="40"/>
      <c r="AB1169" s="40"/>
      <c r="AC1169" s="40"/>
      <c r="AD1169" s="40"/>
      <c r="AE1169" s="40"/>
      <c r="AG1169" s="45"/>
      <c r="AN1169" s="40"/>
      <c r="AO1169" s="40"/>
      <c r="AP1169" s="40"/>
      <c r="AQ1169" s="40"/>
      <c r="AR1169" s="40"/>
      <c r="AS1169" s="40"/>
      <c r="AT1169" s="40"/>
      <c r="AU1169" s="40"/>
    </row>
    <row r="1170" spans="27:64" x14ac:dyDescent="0.2">
      <c r="AA1170" s="40"/>
      <c r="AB1170" s="40"/>
      <c r="AC1170" s="40"/>
      <c r="AD1170" s="40"/>
      <c r="AE1170" s="40"/>
      <c r="AG1170" s="45"/>
      <c r="AN1170" s="40"/>
      <c r="AO1170" s="40"/>
      <c r="AP1170" s="40"/>
      <c r="AQ1170" s="40"/>
      <c r="AR1170" s="40"/>
      <c r="AS1170" s="40"/>
      <c r="AT1170" s="40"/>
      <c r="AU1170" s="40"/>
    </row>
    <row r="1171" spans="27:64" x14ac:dyDescent="0.2">
      <c r="AA1171" s="40"/>
      <c r="AB1171" s="40"/>
      <c r="AC1171" s="40"/>
      <c r="AD1171" s="40"/>
      <c r="AE1171" s="40"/>
      <c r="AG1171" s="45"/>
      <c r="AN1171" s="40"/>
      <c r="AO1171" s="40"/>
      <c r="AP1171" s="40"/>
      <c r="AQ1171" s="40"/>
      <c r="AR1171" s="40"/>
      <c r="AS1171" s="40"/>
      <c r="AT1171" s="40"/>
      <c r="AU1171" s="40"/>
    </row>
    <row r="1172" spans="27:64" x14ac:dyDescent="0.2">
      <c r="AA1172" s="40"/>
      <c r="AB1172" s="40"/>
      <c r="AC1172" s="40"/>
      <c r="AD1172" s="40"/>
      <c r="AE1172" s="40"/>
      <c r="AG1172" s="45"/>
      <c r="AN1172" s="40"/>
      <c r="AO1172" s="40"/>
      <c r="AP1172" s="40"/>
      <c r="AQ1172" s="40"/>
      <c r="AR1172" s="40"/>
      <c r="AS1172" s="40"/>
      <c r="AT1172" s="40"/>
      <c r="AU1172" s="40"/>
    </row>
    <row r="1173" spans="27:64" x14ac:dyDescent="0.2">
      <c r="AA1173" s="40"/>
      <c r="AB1173" s="40"/>
      <c r="AC1173" s="40"/>
      <c r="AD1173" s="40"/>
      <c r="AE1173" s="40"/>
      <c r="AG1173" s="45"/>
      <c r="AN1173" s="40"/>
      <c r="AO1173" s="40"/>
      <c r="AP1173" s="40"/>
      <c r="AQ1173" s="40"/>
      <c r="AR1173" s="40"/>
      <c r="AS1173" s="40"/>
      <c r="AT1173" s="40"/>
      <c r="AU1173" s="40"/>
    </row>
    <row r="1174" spans="27:64" x14ac:dyDescent="0.2">
      <c r="AA1174" s="40"/>
      <c r="AB1174" s="40"/>
      <c r="AC1174" s="40"/>
      <c r="AD1174" s="40"/>
      <c r="AE1174" s="40"/>
      <c r="AG1174" s="45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</row>
    <row r="1175" spans="27:64" x14ac:dyDescent="0.2">
      <c r="AA1175" s="40"/>
      <c r="AB1175" s="40"/>
      <c r="AC1175" s="40"/>
      <c r="AD1175" s="40"/>
      <c r="AE1175" s="40"/>
      <c r="AG1175" s="45"/>
      <c r="AN1175" s="40"/>
      <c r="AO1175" s="40"/>
      <c r="AP1175" s="40"/>
      <c r="AQ1175" s="40"/>
      <c r="AR1175" s="40"/>
      <c r="AS1175" s="40"/>
      <c r="AT1175" s="40"/>
      <c r="AU1175" s="40"/>
    </row>
    <row r="1176" spans="27:64" x14ac:dyDescent="0.2">
      <c r="AA1176" s="40"/>
      <c r="AB1176" s="40"/>
      <c r="AC1176" s="40"/>
      <c r="AD1176" s="40"/>
      <c r="AE1176" s="40"/>
      <c r="AG1176" s="45"/>
      <c r="AN1176" s="40"/>
      <c r="AO1176" s="40"/>
      <c r="AP1176" s="40"/>
      <c r="AQ1176" s="40"/>
      <c r="AR1176" s="40"/>
      <c r="AS1176" s="40"/>
      <c r="AT1176" s="40"/>
      <c r="AU1176" s="40"/>
    </row>
    <row r="1177" spans="27:64" x14ac:dyDescent="0.2">
      <c r="AA1177" s="40"/>
      <c r="AB1177" s="40"/>
      <c r="AC1177" s="40"/>
      <c r="AD1177" s="40"/>
      <c r="AE1177" s="40"/>
      <c r="AG1177" s="45"/>
      <c r="AN1177" s="40"/>
      <c r="AO1177" s="40"/>
      <c r="AP1177" s="40"/>
      <c r="AQ1177" s="40"/>
      <c r="AR1177" s="40"/>
      <c r="AS1177" s="40"/>
      <c r="AT1177" s="40"/>
      <c r="AU1177" s="40"/>
    </row>
    <row r="1178" spans="27:64" x14ac:dyDescent="0.2">
      <c r="AA1178" s="40"/>
      <c r="AB1178" s="40"/>
      <c r="AC1178" s="40"/>
      <c r="AD1178" s="40"/>
      <c r="AE1178" s="40"/>
      <c r="AG1178" s="45"/>
      <c r="AN1178" s="40"/>
      <c r="AO1178" s="40"/>
      <c r="AP1178" s="40"/>
      <c r="AQ1178" s="40"/>
      <c r="AR1178" s="40"/>
      <c r="AS1178" s="40"/>
      <c r="AT1178" s="40"/>
      <c r="AU1178" s="40"/>
    </row>
    <row r="1179" spans="27:64" x14ac:dyDescent="0.2">
      <c r="AA1179" s="40"/>
      <c r="AB1179" s="40"/>
      <c r="AC1179" s="40"/>
      <c r="AD1179" s="40"/>
      <c r="AE1179" s="40"/>
      <c r="AG1179" s="45"/>
      <c r="AN1179" s="40"/>
      <c r="AO1179" s="40"/>
      <c r="AP1179" s="40"/>
      <c r="AQ1179" s="40"/>
      <c r="AR1179" s="40"/>
      <c r="AS1179" s="40"/>
      <c r="AT1179" s="40"/>
      <c r="AU1179" s="40"/>
    </row>
    <row r="1180" spans="27:64" x14ac:dyDescent="0.2">
      <c r="AA1180" s="40"/>
      <c r="AB1180" s="40"/>
      <c r="AC1180" s="40"/>
      <c r="AD1180" s="40"/>
      <c r="AE1180" s="40"/>
      <c r="AG1180" s="45"/>
      <c r="AN1180" s="40"/>
      <c r="AO1180" s="40"/>
      <c r="AP1180" s="40"/>
      <c r="AQ1180" s="40"/>
      <c r="AR1180" s="40"/>
      <c r="AS1180" s="40"/>
      <c r="AT1180" s="40"/>
      <c r="AU1180" s="40"/>
    </row>
    <row r="1181" spans="27:64" x14ac:dyDescent="0.2">
      <c r="AA1181" s="40"/>
      <c r="AB1181" s="40"/>
      <c r="AC1181" s="40"/>
      <c r="AD1181" s="40"/>
      <c r="AE1181" s="40"/>
      <c r="AG1181" s="45"/>
      <c r="AN1181" s="40"/>
      <c r="AO1181" s="40"/>
      <c r="AP1181" s="40"/>
      <c r="AQ1181" s="40"/>
      <c r="AR1181" s="40"/>
      <c r="AS1181" s="40"/>
      <c r="AT1181" s="40"/>
      <c r="AU1181" s="40"/>
    </row>
    <row r="1182" spans="27:64" x14ac:dyDescent="0.2">
      <c r="AA1182" s="40"/>
      <c r="AB1182" s="40"/>
      <c r="AC1182" s="40"/>
      <c r="AD1182" s="40"/>
      <c r="AE1182" s="40"/>
      <c r="AG1182" s="45"/>
      <c r="AN1182" s="40"/>
      <c r="AO1182" s="40"/>
      <c r="AP1182" s="40"/>
      <c r="AQ1182" s="40"/>
      <c r="AR1182" s="40"/>
      <c r="AS1182" s="40"/>
      <c r="AT1182" s="40"/>
      <c r="AU1182" s="40"/>
    </row>
    <row r="1183" spans="27:64" x14ac:dyDescent="0.2">
      <c r="AA1183" s="40"/>
      <c r="AB1183" s="40"/>
      <c r="AC1183" s="40"/>
      <c r="AD1183" s="40"/>
      <c r="AE1183" s="40"/>
      <c r="AG1183" s="45"/>
      <c r="AN1183" s="40"/>
      <c r="AO1183" s="40"/>
      <c r="AP1183" s="40"/>
      <c r="AQ1183" s="40"/>
      <c r="AR1183" s="40"/>
      <c r="AS1183" s="40"/>
      <c r="AT1183" s="40"/>
      <c r="AU1183" s="40"/>
    </row>
    <row r="1184" spans="27:64" x14ac:dyDescent="0.2">
      <c r="AA1184" s="40"/>
      <c r="AB1184" s="40"/>
      <c r="AC1184" s="40"/>
      <c r="AD1184" s="40"/>
      <c r="AE1184" s="40"/>
      <c r="AG1184" s="45"/>
      <c r="AN1184" s="40"/>
      <c r="AO1184" s="40"/>
      <c r="AP1184" s="40"/>
      <c r="AQ1184" s="40"/>
      <c r="AR1184" s="40"/>
      <c r="AS1184" s="40"/>
      <c r="AT1184" s="40"/>
      <c r="AU1184" s="40"/>
    </row>
    <row r="1185" spans="27:48" x14ac:dyDescent="0.2">
      <c r="AA1185" s="40"/>
      <c r="AB1185" s="40"/>
      <c r="AC1185" s="40"/>
      <c r="AD1185" s="40"/>
      <c r="AE1185" s="40"/>
      <c r="AG1185" s="45"/>
      <c r="AN1185" s="40"/>
      <c r="AO1185" s="40"/>
      <c r="AP1185" s="40"/>
      <c r="AQ1185" s="40"/>
      <c r="AR1185" s="40"/>
      <c r="AS1185" s="40"/>
      <c r="AT1185" s="40"/>
      <c r="AU1185" s="40"/>
    </row>
    <row r="1186" spans="27:48" x14ac:dyDescent="0.2">
      <c r="AA1186" s="40"/>
      <c r="AB1186" s="40"/>
      <c r="AC1186" s="40"/>
      <c r="AD1186" s="40"/>
      <c r="AE1186" s="40"/>
      <c r="AG1186" s="45"/>
      <c r="AN1186" s="40"/>
      <c r="AO1186" s="40"/>
      <c r="AP1186" s="40"/>
      <c r="AQ1186" s="40"/>
      <c r="AR1186" s="40"/>
      <c r="AS1186" s="40"/>
      <c r="AT1186" s="40"/>
      <c r="AU1186" s="40"/>
    </row>
    <row r="1187" spans="27:48" x14ac:dyDescent="0.2">
      <c r="AA1187" s="40"/>
      <c r="AB1187" s="40"/>
      <c r="AC1187" s="40"/>
      <c r="AD1187" s="40"/>
      <c r="AE1187" s="40"/>
      <c r="AG1187" s="45"/>
      <c r="AN1187" s="40"/>
      <c r="AO1187" s="40"/>
      <c r="AP1187" s="40"/>
      <c r="AQ1187" s="40"/>
      <c r="AR1187" s="40"/>
      <c r="AS1187" s="40"/>
      <c r="AT1187" s="40"/>
      <c r="AU1187" s="40"/>
      <c r="AV1187" s="40"/>
    </row>
    <row r="1188" spans="27:48" x14ac:dyDescent="0.2">
      <c r="AA1188" s="40"/>
      <c r="AB1188" s="40"/>
      <c r="AC1188" s="40"/>
      <c r="AD1188" s="40"/>
      <c r="AE1188" s="40"/>
      <c r="AG1188" s="45"/>
      <c r="AN1188" s="40"/>
      <c r="AO1188" s="40"/>
      <c r="AP1188" s="40"/>
      <c r="AQ1188" s="40"/>
      <c r="AR1188" s="40"/>
      <c r="AS1188" s="40"/>
      <c r="AT1188" s="40"/>
      <c r="AU1188" s="40"/>
    </row>
    <row r="1189" spans="27:48" x14ac:dyDescent="0.2">
      <c r="AA1189" s="40"/>
      <c r="AB1189" s="40"/>
      <c r="AC1189" s="40"/>
      <c r="AD1189" s="40"/>
      <c r="AE1189" s="40"/>
      <c r="AG1189" s="45"/>
      <c r="AN1189" s="40"/>
      <c r="AO1189" s="40"/>
      <c r="AP1189" s="40"/>
      <c r="AQ1189" s="40"/>
      <c r="AR1189" s="40"/>
      <c r="AS1189" s="40"/>
      <c r="AT1189" s="40"/>
      <c r="AU1189" s="40"/>
    </row>
    <row r="1190" spans="27:48" x14ac:dyDescent="0.2">
      <c r="AA1190" s="40"/>
      <c r="AB1190" s="40"/>
      <c r="AC1190" s="40"/>
      <c r="AD1190" s="40"/>
      <c r="AE1190" s="40"/>
      <c r="AG1190" s="45"/>
      <c r="AN1190" s="40"/>
      <c r="AO1190" s="40"/>
      <c r="AP1190" s="40"/>
      <c r="AQ1190" s="40"/>
      <c r="AR1190" s="40"/>
      <c r="AS1190" s="40"/>
      <c r="AT1190" s="40"/>
      <c r="AU1190" s="40"/>
      <c r="AV1190" s="40"/>
    </row>
    <row r="1191" spans="27:48" x14ac:dyDescent="0.2">
      <c r="AA1191" s="40"/>
      <c r="AB1191" s="40"/>
      <c r="AC1191" s="40"/>
      <c r="AD1191" s="40"/>
      <c r="AE1191" s="40"/>
      <c r="AG1191" s="45"/>
      <c r="AN1191" s="40"/>
      <c r="AO1191" s="40"/>
      <c r="AP1191" s="40"/>
      <c r="AQ1191" s="40"/>
      <c r="AR1191" s="40"/>
      <c r="AS1191" s="40"/>
      <c r="AT1191" s="40"/>
      <c r="AU1191" s="40"/>
    </row>
    <row r="1192" spans="27:48" x14ac:dyDescent="0.2">
      <c r="AA1192" s="40"/>
      <c r="AB1192" s="40"/>
      <c r="AC1192" s="40"/>
      <c r="AD1192" s="40"/>
      <c r="AE1192" s="40"/>
      <c r="AG1192" s="45"/>
      <c r="AN1192" s="40"/>
      <c r="AO1192" s="40"/>
      <c r="AP1192" s="40"/>
      <c r="AQ1192" s="40"/>
      <c r="AR1192" s="40"/>
      <c r="AS1192" s="40"/>
      <c r="AT1192" s="40"/>
      <c r="AU1192" s="40"/>
    </row>
    <row r="1193" spans="27:48" x14ac:dyDescent="0.2">
      <c r="AA1193" s="40"/>
      <c r="AB1193" s="40"/>
      <c r="AC1193" s="40"/>
      <c r="AD1193" s="40"/>
      <c r="AE1193" s="40"/>
      <c r="AG1193" s="45"/>
      <c r="AN1193" s="40"/>
      <c r="AO1193" s="40"/>
      <c r="AP1193" s="40"/>
      <c r="AQ1193" s="40"/>
      <c r="AR1193" s="40"/>
      <c r="AS1193" s="40"/>
      <c r="AT1193" s="40"/>
      <c r="AU1193" s="40"/>
    </row>
    <row r="1194" spans="27:48" x14ac:dyDescent="0.2">
      <c r="AA1194" s="40"/>
      <c r="AB1194" s="40"/>
      <c r="AC1194" s="40"/>
      <c r="AD1194" s="40"/>
      <c r="AE1194" s="40"/>
      <c r="AG1194" s="45"/>
      <c r="AN1194" s="40"/>
      <c r="AO1194" s="40"/>
      <c r="AP1194" s="40"/>
      <c r="AQ1194" s="40"/>
      <c r="AR1194" s="40"/>
      <c r="AS1194" s="40"/>
      <c r="AT1194" s="40"/>
      <c r="AU1194" s="40"/>
    </row>
    <row r="1195" spans="27:48" x14ac:dyDescent="0.2">
      <c r="AA1195" s="40"/>
      <c r="AB1195" s="40"/>
      <c r="AC1195" s="40"/>
      <c r="AD1195" s="40"/>
      <c r="AE1195" s="40"/>
      <c r="AG1195" s="45"/>
      <c r="AN1195" s="40"/>
      <c r="AO1195" s="40"/>
      <c r="AP1195" s="40"/>
      <c r="AQ1195" s="40"/>
      <c r="AR1195" s="40"/>
      <c r="AS1195" s="40"/>
      <c r="AT1195" s="40"/>
      <c r="AU1195" s="40"/>
    </row>
    <row r="1196" spans="27:48" x14ac:dyDescent="0.2">
      <c r="AA1196" s="40"/>
      <c r="AB1196" s="40"/>
      <c r="AC1196" s="40"/>
      <c r="AD1196" s="40"/>
      <c r="AE1196" s="40"/>
      <c r="AG1196" s="45"/>
      <c r="AN1196" s="40"/>
      <c r="AO1196" s="40"/>
      <c r="AP1196" s="40"/>
      <c r="AQ1196" s="40"/>
      <c r="AR1196" s="40"/>
      <c r="AS1196" s="40"/>
      <c r="AT1196" s="40"/>
      <c r="AU1196" s="40"/>
    </row>
    <row r="1197" spans="27:48" x14ac:dyDescent="0.2">
      <c r="AA1197" s="40"/>
      <c r="AB1197" s="40"/>
      <c r="AC1197" s="40"/>
      <c r="AD1197" s="40"/>
      <c r="AE1197" s="40"/>
      <c r="AG1197" s="45"/>
      <c r="AN1197" s="40"/>
      <c r="AO1197" s="40"/>
      <c r="AP1197" s="40"/>
      <c r="AQ1197" s="40"/>
      <c r="AR1197" s="40"/>
      <c r="AS1197" s="40"/>
      <c r="AT1197" s="40"/>
      <c r="AU1197" s="40"/>
    </row>
    <row r="1198" spans="27:48" x14ac:dyDescent="0.2">
      <c r="AA1198" s="40"/>
      <c r="AB1198" s="40"/>
      <c r="AC1198" s="40"/>
      <c r="AD1198" s="40"/>
      <c r="AE1198" s="40"/>
      <c r="AG1198" s="45"/>
      <c r="AN1198" s="40"/>
      <c r="AO1198" s="40"/>
      <c r="AP1198" s="40"/>
      <c r="AQ1198" s="40"/>
      <c r="AR1198" s="40"/>
      <c r="AS1198" s="40"/>
      <c r="AT1198" s="40"/>
      <c r="AU1198" s="40"/>
    </row>
    <row r="1199" spans="27:48" x14ac:dyDescent="0.2">
      <c r="AA1199" s="40"/>
      <c r="AB1199" s="40"/>
      <c r="AC1199" s="40"/>
      <c r="AD1199" s="40"/>
      <c r="AE1199" s="40"/>
      <c r="AG1199" s="45"/>
      <c r="AN1199" s="40"/>
      <c r="AO1199" s="40"/>
      <c r="AP1199" s="40"/>
      <c r="AQ1199" s="40"/>
      <c r="AR1199" s="40"/>
      <c r="AS1199" s="40"/>
      <c r="AT1199" s="40"/>
      <c r="AU1199" s="40"/>
    </row>
    <row r="1200" spans="27:48" x14ac:dyDescent="0.2">
      <c r="AA1200" s="40"/>
      <c r="AB1200" s="40"/>
      <c r="AC1200" s="40"/>
      <c r="AD1200" s="40"/>
      <c r="AE1200" s="40"/>
      <c r="AG1200" s="45"/>
      <c r="AN1200" s="40"/>
      <c r="AO1200" s="40"/>
      <c r="AP1200" s="40"/>
      <c r="AQ1200" s="40"/>
      <c r="AR1200" s="40"/>
      <c r="AS1200" s="40"/>
      <c r="AT1200" s="40"/>
      <c r="AU1200" s="40"/>
    </row>
    <row r="1201" spans="27:48" x14ac:dyDescent="0.2">
      <c r="AA1201" s="40"/>
      <c r="AB1201" s="40"/>
      <c r="AC1201" s="40"/>
      <c r="AD1201" s="40"/>
      <c r="AE1201" s="40"/>
      <c r="AG1201" s="45"/>
      <c r="AN1201" s="40"/>
      <c r="AO1201" s="40"/>
      <c r="AP1201" s="40"/>
      <c r="AQ1201" s="40"/>
      <c r="AR1201" s="40"/>
      <c r="AS1201" s="40"/>
      <c r="AT1201" s="40"/>
      <c r="AU1201" s="40"/>
    </row>
    <row r="1202" spans="27:48" x14ac:dyDescent="0.2">
      <c r="AA1202" s="40"/>
      <c r="AB1202" s="40"/>
      <c r="AC1202" s="40"/>
      <c r="AD1202" s="40"/>
      <c r="AE1202" s="40"/>
      <c r="AG1202" s="45"/>
      <c r="AN1202" s="40"/>
      <c r="AO1202" s="40"/>
      <c r="AP1202" s="40"/>
      <c r="AQ1202" s="40"/>
      <c r="AR1202" s="40"/>
      <c r="AS1202" s="40"/>
      <c r="AT1202" s="40"/>
      <c r="AU1202" s="40"/>
      <c r="AV1202" s="40"/>
    </row>
    <row r="1203" spans="27:48" x14ac:dyDescent="0.2">
      <c r="AA1203" s="40"/>
      <c r="AB1203" s="40"/>
      <c r="AC1203" s="40"/>
      <c r="AD1203" s="40"/>
      <c r="AE1203" s="40"/>
      <c r="AG1203" s="45"/>
      <c r="AN1203" s="40"/>
      <c r="AO1203" s="40"/>
      <c r="AP1203" s="40"/>
      <c r="AQ1203" s="40"/>
      <c r="AR1203" s="40"/>
      <c r="AS1203" s="40"/>
      <c r="AT1203" s="40"/>
      <c r="AU1203" s="40"/>
    </row>
    <row r="1204" spans="27:48" x14ac:dyDescent="0.2">
      <c r="AA1204" s="40"/>
      <c r="AB1204" s="40"/>
      <c r="AC1204" s="40"/>
      <c r="AD1204" s="40"/>
      <c r="AE1204" s="40"/>
      <c r="AG1204" s="45"/>
      <c r="AN1204" s="40"/>
      <c r="AO1204" s="40"/>
      <c r="AP1204" s="40"/>
      <c r="AQ1204" s="40"/>
      <c r="AR1204" s="40"/>
      <c r="AS1204" s="40"/>
      <c r="AT1204" s="40"/>
      <c r="AU1204" s="40"/>
    </row>
    <row r="1205" spans="27:48" x14ac:dyDescent="0.2">
      <c r="AA1205" s="40"/>
      <c r="AB1205" s="40"/>
      <c r="AC1205" s="40"/>
      <c r="AD1205" s="40"/>
      <c r="AE1205" s="40"/>
      <c r="AG1205" s="45"/>
      <c r="AN1205" s="40"/>
      <c r="AO1205" s="40"/>
      <c r="AP1205" s="40"/>
      <c r="AQ1205" s="40"/>
      <c r="AR1205" s="40"/>
      <c r="AS1205" s="40"/>
      <c r="AT1205" s="40"/>
      <c r="AU1205" s="40"/>
    </row>
    <row r="1206" spans="27:48" x14ac:dyDescent="0.2">
      <c r="AA1206" s="40"/>
      <c r="AB1206" s="40"/>
      <c r="AC1206" s="40"/>
      <c r="AD1206" s="40"/>
      <c r="AE1206" s="40"/>
      <c r="AG1206" s="45"/>
      <c r="AN1206" s="40"/>
      <c r="AO1206" s="40"/>
      <c r="AP1206" s="40"/>
      <c r="AQ1206" s="40"/>
      <c r="AR1206" s="40"/>
      <c r="AS1206" s="40"/>
      <c r="AT1206" s="40"/>
      <c r="AU1206" s="40"/>
    </row>
    <row r="1207" spans="27:48" x14ac:dyDescent="0.2">
      <c r="AA1207" s="40"/>
      <c r="AB1207" s="40"/>
      <c r="AC1207" s="40"/>
      <c r="AD1207" s="40"/>
      <c r="AE1207" s="40"/>
      <c r="AG1207" s="45"/>
      <c r="AN1207" s="40"/>
      <c r="AO1207" s="40"/>
      <c r="AP1207" s="40"/>
      <c r="AQ1207" s="40"/>
      <c r="AR1207" s="40"/>
      <c r="AS1207" s="40"/>
      <c r="AT1207" s="40"/>
      <c r="AU1207" s="40"/>
    </row>
    <row r="1208" spans="27:48" x14ac:dyDescent="0.2">
      <c r="AA1208" s="40"/>
      <c r="AB1208" s="40"/>
      <c r="AC1208" s="40"/>
      <c r="AD1208" s="40"/>
      <c r="AE1208" s="40"/>
      <c r="AG1208" s="45"/>
      <c r="AN1208" s="40"/>
      <c r="AO1208" s="40"/>
      <c r="AP1208" s="40"/>
      <c r="AQ1208" s="40"/>
      <c r="AR1208" s="40"/>
      <c r="AS1208" s="40"/>
      <c r="AT1208" s="40"/>
      <c r="AU1208" s="40"/>
    </row>
    <row r="1209" spans="27:48" x14ac:dyDescent="0.2">
      <c r="AA1209" s="40"/>
      <c r="AB1209" s="40"/>
      <c r="AC1209" s="40"/>
      <c r="AD1209" s="40"/>
      <c r="AE1209" s="40"/>
      <c r="AG1209" s="45"/>
      <c r="AN1209" s="40"/>
      <c r="AO1209" s="40"/>
      <c r="AP1209" s="40"/>
      <c r="AQ1209" s="40"/>
      <c r="AR1209" s="40"/>
      <c r="AS1209" s="40"/>
      <c r="AT1209" s="40"/>
      <c r="AU1209" s="40"/>
    </row>
    <row r="1210" spans="27:48" x14ac:dyDescent="0.2">
      <c r="AA1210" s="40"/>
      <c r="AB1210" s="40"/>
      <c r="AC1210" s="40"/>
      <c r="AD1210" s="40"/>
      <c r="AE1210" s="40"/>
      <c r="AG1210" s="45"/>
      <c r="AN1210" s="40"/>
      <c r="AO1210" s="40"/>
      <c r="AP1210" s="40"/>
      <c r="AQ1210" s="40"/>
      <c r="AR1210" s="40"/>
      <c r="AS1210" s="40"/>
      <c r="AT1210" s="40"/>
      <c r="AU1210" s="40"/>
    </row>
    <row r="1211" spans="27:48" x14ac:dyDescent="0.2">
      <c r="AA1211" s="40"/>
      <c r="AB1211" s="40"/>
      <c r="AC1211" s="40"/>
      <c r="AD1211" s="40"/>
      <c r="AE1211" s="40"/>
      <c r="AG1211" s="45"/>
      <c r="AN1211" s="40"/>
      <c r="AO1211" s="40"/>
      <c r="AP1211" s="40"/>
      <c r="AQ1211" s="40"/>
      <c r="AR1211" s="40"/>
      <c r="AS1211" s="40"/>
      <c r="AT1211" s="40"/>
      <c r="AU1211" s="40"/>
    </row>
    <row r="1212" spans="27:48" x14ac:dyDescent="0.2">
      <c r="AA1212" s="40"/>
      <c r="AB1212" s="40"/>
      <c r="AC1212" s="40"/>
      <c r="AD1212" s="40"/>
      <c r="AE1212" s="40"/>
      <c r="AG1212" s="45"/>
      <c r="AN1212" s="40"/>
      <c r="AO1212" s="40"/>
      <c r="AP1212" s="40"/>
      <c r="AQ1212" s="40"/>
      <c r="AR1212" s="40"/>
      <c r="AS1212" s="40"/>
      <c r="AT1212" s="40"/>
      <c r="AU1212" s="40"/>
    </row>
    <row r="1213" spans="27:48" x14ac:dyDescent="0.2">
      <c r="AA1213" s="40"/>
      <c r="AB1213" s="40"/>
      <c r="AC1213" s="40"/>
      <c r="AD1213" s="40"/>
      <c r="AE1213" s="40"/>
      <c r="AG1213" s="45"/>
      <c r="AN1213" s="40"/>
      <c r="AO1213" s="40"/>
      <c r="AP1213" s="40"/>
      <c r="AQ1213" s="40"/>
      <c r="AR1213" s="40"/>
      <c r="AS1213" s="40"/>
      <c r="AT1213" s="40"/>
      <c r="AU1213" s="40"/>
    </row>
    <row r="1214" spans="27:48" x14ac:dyDescent="0.2">
      <c r="AA1214" s="40"/>
      <c r="AB1214" s="40"/>
      <c r="AC1214" s="40"/>
      <c r="AD1214" s="40"/>
      <c r="AE1214" s="40"/>
      <c r="AG1214" s="45"/>
      <c r="AN1214" s="40"/>
      <c r="AO1214" s="40"/>
      <c r="AP1214" s="40"/>
      <c r="AQ1214" s="40"/>
      <c r="AR1214" s="40"/>
      <c r="AS1214" s="40"/>
      <c r="AT1214" s="40"/>
      <c r="AU1214" s="40"/>
    </row>
    <row r="1215" spans="27:48" x14ac:dyDescent="0.2">
      <c r="AA1215" s="40"/>
      <c r="AB1215" s="40"/>
      <c r="AC1215" s="40"/>
      <c r="AD1215" s="40"/>
      <c r="AE1215" s="40"/>
      <c r="AG1215" s="45"/>
      <c r="AN1215" s="40"/>
      <c r="AO1215" s="40"/>
      <c r="AP1215" s="40"/>
      <c r="AQ1215" s="40"/>
      <c r="AR1215" s="40"/>
      <c r="AS1215" s="40"/>
      <c r="AT1215" s="40"/>
      <c r="AU1215" s="40"/>
    </row>
    <row r="1216" spans="27:48" x14ac:dyDescent="0.2">
      <c r="AA1216" s="40"/>
      <c r="AB1216" s="40"/>
      <c r="AC1216" s="40"/>
      <c r="AD1216" s="40"/>
      <c r="AE1216" s="40"/>
      <c r="AG1216" s="45"/>
      <c r="AN1216" s="40"/>
      <c r="AO1216" s="40"/>
      <c r="AP1216" s="40"/>
      <c r="AQ1216" s="40"/>
      <c r="AR1216" s="40"/>
      <c r="AS1216" s="40"/>
      <c r="AT1216" s="40"/>
      <c r="AU1216" s="40"/>
    </row>
    <row r="1217" spans="27:64" x14ac:dyDescent="0.2">
      <c r="AA1217" s="40"/>
      <c r="AB1217" s="40"/>
      <c r="AC1217" s="40"/>
      <c r="AD1217" s="40"/>
      <c r="AE1217" s="40"/>
      <c r="AG1217" s="45"/>
      <c r="AN1217" s="40"/>
      <c r="AO1217" s="40"/>
      <c r="AP1217" s="40"/>
      <c r="AQ1217" s="40"/>
      <c r="AR1217" s="40"/>
      <c r="AS1217" s="40"/>
      <c r="AT1217" s="40"/>
      <c r="AU1217" s="40"/>
    </row>
    <row r="1218" spans="27:64" x14ac:dyDescent="0.2">
      <c r="AA1218" s="40"/>
      <c r="AB1218" s="40"/>
      <c r="AC1218" s="40"/>
      <c r="AD1218" s="40"/>
      <c r="AE1218" s="40"/>
      <c r="AG1218" s="45"/>
      <c r="AN1218" s="40"/>
      <c r="AO1218" s="40"/>
      <c r="AP1218" s="40"/>
      <c r="AQ1218" s="40"/>
      <c r="AR1218" s="40"/>
      <c r="AS1218" s="40"/>
      <c r="AT1218" s="40"/>
      <c r="AU1218" s="40"/>
    </row>
    <row r="1219" spans="27:64" x14ac:dyDescent="0.2">
      <c r="AA1219" s="40"/>
      <c r="AB1219" s="40"/>
      <c r="AC1219" s="40"/>
      <c r="AD1219" s="40"/>
      <c r="AE1219" s="40"/>
      <c r="AG1219" s="45"/>
      <c r="AN1219" s="40"/>
      <c r="AO1219" s="40"/>
      <c r="AP1219" s="40"/>
      <c r="AQ1219" s="40"/>
      <c r="AR1219" s="40"/>
      <c r="AS1219" s="40"/>
      <c r="AT1219" s="40"/>
      <c r="AU1219" s="40"/>
    </row>
    <row r="1220" spans="27:64" x14ac:dyDescent="0.2">
      <c r="AA1220" s="40"/>
      <c r="AB1220" s="40"/>
      <c r="AC1220" s="40"/>
      <c r="AD1220" s="40"/>
      <c r="AE1220" s="40"/>
      <c r="AG1220" s="45"/>
      <c r="AN1220" s="40"/>
      <c r="AO1220" s="40"/>
      <c r="AP1220" s="40"/>
      <c r="AQ1220" s="40"/>
      <c r="AR1220" s="40"/>
      <c r="AS1220" s="40"/>
      <c r="AT1220" s="40"/>
      <c r="AU1220" s="40"/>
    </row>
    <row r="1221" spans="27:64" x14ac:dyDescent="0.2">
      <c r="AA1221" s="40"/>
      <c r="AB1221" s="40"/>
      <c r="AC1221" s="40"/>
      <c r="AD1221" s="40"/>
      <c r="AE1221" s="40"/>
      <c r="AG1221" s="45"/>
      <c r="AN1221" s="40"/>
      <c r="AO1221" s="40"/>
      <c r="AP1221" s="40"/>
      <c r="AQ1221" s="40"/>
      <c r="AR1221" s="40"/>
      <c r="AS1221" s="40"/>
      <c r="AT1221" s="40"/>
      <c r="AU1221" s="40"/>
    </row>
    <row r="1222" spans="27:64" x14ac:dyDescent="0.2">
      <c r="AA1222" s="40"/>
      <c r="AB1222" s="40"/>
      <c r="AC1222" s="40"/>
      <c r="AD1222" s="40"/>
      <c r="AE1222" s="40"/>
      <c r="AG1222" s="45"/>
      <c r="AN1222" s="40"/>
      <c r="AO1222" s="40"/>
      <c r="AP1222" s="40"/>
      <c r="AQ1222" s="40"/>
      <c r="AR1222" s="40"/>
      <c r="AS1222" s="40"/>
      <c r="AT1222" s="40"/>
      <c r="AU1222" s="40"/>
    </row>
    <row r="1223" spans="27:64" x14ac:dyDescent="0.2">
      <c r="AA1223" s="40"/>
      <c r="AB1223" s="40"/>
      <c r="AC1223" s="40"/>
      <c r="AD1223" s="40"/>
      <c r="AE1223" s="40"/>
      <c r="AG1223" s="45"/>
      <c r="AN1223" s="40"/>
      <c r="AO1223" s="40"/>
      <c r="AP1223" s="40"/>
      <c r="AQ1223" s="40"/>
      <c r="AR1223" s="40"/>
      <c r="AS1223" s="40"/>
      <c r="AT1223" s="40"/>
      <c r="AU1223" s="40"/>
    </row>
    <row r="1224" spans="27:64" x14ac:dyDescent="0.2">
      <c r="AA1224" s="40"/>
      <c r="AB1224" s="40"/>
      <c r="AC1224" s="40"/>
      <c r="AD1224" s="40"/>
      <c r="AE1224" s="40"/>
      <c r="AG1224" s="45"/>
      <c r="AN1224" s="40"/>
      <c r="AO1224" s="40"/>
      <c r="AP1224" s="40"/>
      <c r="AQ1224" s="40"/>
      <c r="AR1224" s="40"/>
      <c r="AS1224" s="40"/>
      <c r="AT1224" s="40"/>
      <c r="AU1224" s="40"/>
    </row>
    <row r="1225" spans="27:64" x14ac:dyDescent="0.2">
      <c r="AA1225" s="40"/>
      <c r="AB1225" s="40"/>
      <c r="AC1225" s="40"/>
      <c r="AD1225" s="40"/>
      <c r="AE1225" s="40"/>
      <c r="AG1225" s="45"/>
      <c r="AN1225" s="40"/>
      <c r="AO1225" s="40"/>
      <c r="AP1225" s="40"/>
      <c r="AQ1225" s="40"/>
      <c r="AR1225" s="40"/>
      <c r="AS1225" s="40"/>
      <c r="AT1225" s="40"/>
      <c r="AU1225" s="40"/>
    </row>
    <row r="1226" spans="27:64" x14ac:dyDescent="0.2">
      <c r="AA1226" s="40"/>
      <c r="AB1226" s="40"/>
      <c r="AC1226" s="40"/>
      <c r="AD1226" s="40"/>
      <c r="AE1226" s="40"/>
      <c r="AG1226" s="45"/>
      <c r="AN1226" s="40"/>
      <c r="AO1226" s="40"/>
      <c r="AP1226" s="40"/>
      <c r="AQ1226" s="40"/>
      <c r="AR1226" s="40"/>
      <c r="AS1226" s="40"/>
      <c r="AT1226" s="40"/>
      <c r="AU1226" s="40"/>
    </row>
    <row r="1227" spans="27:64" x14ac:dyDescent="0.2">
      <c r="AA1227" s="40"/>
      <c r="AB1227" s="40"/>
      <c r="AC1227" s="40"/>
      <c r="AD1227" s="40"/>
      <c r="AE1227" s="40"/>
      <c r="AG1227" s="45"/>
      <c r="AN1227" s="40"/>
      <c r="AO1227" s="40"/>
      <c r="AP1227" s="40"/>
      <c r="AQ1227" s="40"/>
      <c r="AR1227" s="40"/>
      <c r="AS1227" s="40"/>
      <c r="AT1227" s="40"/>
      <c r="AU1227" s="40"/>
    </row>
    <row r="1228" spans="27:64" x14ac:dyDescent="0.2">
      <c r="AA1228" s="40"/>
      <c r="AB1228" s="40"/>
      <c r="AC1228" s="40"/>
      <c r="AD1228" s="40"/>
      <c r="AE1228" s="40"/>
      <c r="AG1228" s="45"/>
      <c r="AN1228" s="40"/>
      <c r="AO1228" s="40"/>
      <c r="AP1228" s="40"/>
      <c r="AQ1228" s="40"/>
      <c r="AR1228" s="40"/>
      <c r="AS1228" s="40"/>
      <c r="AT1228" s="40"/>
      <c r="AU1228" s="40"/>
    </row>
    <row r="1229" spans="27:64" x14ac:dyDescent="0.2">
      <c r="AA1229" s="40"/>
      <c r="AB1229" s="40"/>
      <c r="AC1229" s="40"/>
      <c r="AD1229" s="40"/>
      <c r="AE1229" s="40"/>
      <c r="AG1229" s="45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</row>
    <row r="1230" spans="27:64" x14ac:dyDescent="0.2">
      <c r="AA1230" s="40"/>
      <c r="AB1230" s="40"/>
      <c r="AC1230" s="40"/>
      <c r="AD1230" s="40"/>
      <c r="AE1230" s="40"/>
      <c r="AG1230" s="45"/>
      <c r="AN1230" s="40"/>
      <c r="AO1230" s="40"/>
      <c r="AP1230" s="40"/>
      <c r="AQ1230" s="40"/>
      <c r="AR1230" s="40"/>
      <c r="AS1230" s="40"/>
      <c r="AT1230" s="40"/>
      <c r="AU1230" s="40"/>
    </row>
    <row r="1231" spans="27:64" x14ac:dyDescent="0.2">
      <c r="AA1231" s="40"/>
      <c r="AB1231" s="40"/>
      <c r="AC1231" s="40"/>
      <c r="AD1231" s="40"/>
      <c r="AE1231" s="40"/>
      <c r="AG1231" s="45"/>
      <c r="AN1231" s="40"/>
      <c r="AO1231" s="40"/>
      <c r="AP1231" s="40"/>
      <c r="AQ1231" s="40"/>
      <c r="AR1231" s="40"/>
      <c r="AS1231" s="40"/>
      <c r="AT1231" s="40"/>
      <c r="AU1231" s="40"/>
    </row>
    <row r="1232" spans="27:64" x14ac:dyDescent="0.2">
      <c r="AA1232" s="40"/>
      <c r="AB1232" s="40"/>
      <c r="AC1232" s="40"/>
      <c r="AD1232" s="40"/>
      <c r="AE1232" s="40"/>
      <c r="AG1232" s="45"/>
      <c r="AN1232" s="40"/>
      <c r="AO1232" s="40"/>
      <c r="AP1232" s="40"/>
      <c r="AQ1232" s="40"/>
      <c r="AR1232" s="40"/>
      <c r="AS1232" s="40"/>
      <c r="AT1232" s="40"/>
      <c r="AU1232" s="40"/>
    </row>
    <row r="1233" spans="27:64" x14ac:dyDescent="0.2">
      <c r="AA1233" s="40"/>
      <c r="AB1233" s="40"/>
      <c r="AC1233" s="40"/>
      <c r="AD1233" s="40"/>
      <c r="AE1233" s="40"/>
      <c r="AG1233" s="45"/>
      <c r="AN1233" s="40"/>
      <c r="AO1233" s="40"/>
      <c r="AP1233" s="40"/>
      <c r="AQ1233" s="40"/>
      <c r="AR1233" s="40"/>
      <c r="AS1233" s="40"/>
      <c r="AT1233" s="40"/>
      <c r="AU1233" s="40"/>
    </row>
    <row r="1234" spans="27:64" x14ac:dyDescent="0.2">
      <c r="AA1234" s="40"/>
      <c r="AB1234" s="40"/>
      <c r="AC1234" s="40"/>
      <c r="AD1234" s="40"/>
      <c r="AE1234" s="40"/>
      <c r="AG1234" s="45"/>
      <c r="AN1234" s="40"/>
      <c r="AO1234" s="40"/>
      <c r="AP1234" s="40"/>
      <c r="AQ1234" s="40"/>
      <c r="AR1234" s="40"/>
      <c r="AS1234" s="40"/>
      <c r="AT1234" s="40"/>
      <c r="AU1234" s="40"/>
    </row>
    <row r="1235" spans="27:64" x14ac:dyDescent="0.2">
      <c r="AA1235" s="40"/>
      <c r="AB1235" s="40"/>
      <c r="AC1235" s="40"/>
      <c r="AD1235" s="40"/>
      <c r="AE1235" s="40"/>
      <c r="AG1235" s="45"/>
      <c r="AN1235" s="40"/>
      <c r="AO1235" s="40"/>
      <c r="AP1235" s="40"/>
      <c r="AQ1235" s="40"/>
      <c r="AR1235" s="40"/>
      <c r="AS1235" s="40"/>
      <c r="AT1235" s="40"/>
      <c r="AU1235" s="40"/>
    </row>
    <row r="1236" spans="27:64" x14ac:dyDescent="0.2">
      <c r="AA1236" s="40"/>
      <c r="AB1236" s="40"/>
      <c r="AC1236" s="40"/>
      <c r="AD1236" s="40"/>
      <c r="AE1236" s="40"/>
      <c r="AG1236" s="45"/>
      <c r="AN1236" s="40"/>
      <c r="AO1236" s="40"/>
      <c r="AP1236" s="40"/>
      <c r="AQ1236" s="40"/>
      <c r="AR1236" s="40"/>
      <c r="AS1236" s="40"/>
      <c r="AT1236" s="40"/>
      <c r="AU1236" s="40"/>
    </row>
    <row r="1237" spans="27:64" x14ac:dyDescent="0.2">
      <c r="AA1237" s="40"/>
      <c r="AB1237" s="40"/>
      <c r="AC1237" s="40"/>
      <c r="AD1237" s="40"/>
      <c r="AE1237" s="40"/>
      <c r="AG1237" s="45"/>
      <c r="AN1237" s="40"/>
      <c r="AO1237" s="40"/>
      <c r="AP1237" s="40"/>
      <c r="AQ1237" s="40"/>
      <c r="AR1237" s="40"/>
      <c r="AS1237" s="40"/>
      <c r="AT1237" s="40"/>
      <c r="AU1237" s="40"/>
    </row>
    <row r="1238" spans="27:64" x14ac:dyDescent="0.2">
      <c r="AA1238" s="40"/>
      <c r="AB1238" s="40"/>
      <c r="AC1238" s="40"/>
      <c r="AD1238" s="40"/>
      <c r="AE1238" s="40"/>
      <c r="AG1238" s="45"/>
      <c r="AN1238" s="40"/>
      <c r="AO1238" s="40"/>
      <c r="AP1238" s="40"/>
      <c r="AQ1238" s="40"/>
      <c r="AR1238" s="40"/>
      <c r="AS1238" s="40"/>
      <c r="AT1238" s="40"/>
      <c r="AU1238" s="40"/>
    </row>
    <row r="1239" spans="27:64" x14ac:dyDescent="0.2">
      <c r="AA1239" s="40"/>
      <c r="AB1239" s="40"/>
      <c r="AC1239" s="40"/>
      <c r="AD1239" s="40"/>
      <c r="AE1239" s="40"/>
      <c r="AG1239" s="45"/>
      <c r="AN1239" s="40"/>
      <c r="AO1239" s="40"/>
      <c r="AP1239" s="40"/>
      <c r="AQ1239" s="40"/>
      <c r="AR1239" s="40"/>
      <c r="AS1239" s="40"/>
      <c r="AT1239" s="40"/>
      <c r="AU1239" s="40"/>
    </row>
    <row r="1240" spans="27:64" x14ac:dyDescent="0.2">
      <c r="AA1240" s="40"/>
      <c r="AB1240" s="40"/>
      <c r="AC1240" s="40"/>
      <c r="AD1240" s="40"/>
      <c r="AE1240" s="40"/>
      <c r="AG1240" s="45"/>
      <c r="AN1240" s="40"/>
      <c r="AO1240" s="40"/>
      <c r="AP1240" s="40"/>
      <c r="AQ1240" s="40"/>
      <c r="AR1240" s="40"/>
      <c r="AS1240" s="40"/>
      <c r="AT1240" s="40"/>
      <c r="AU1240" s="40"/>
    </row>
    <row r="1241" spans="27:64" x14ac:dyDescent="0.2">
      <c r="AA1241" s="40"/>
      <c r="AB1241" s="40"/>
      <c r="AC1241" s="40"/>
      <c r="AD1241" s="40"/>
      <c r="AE1241" s="40"/>
      <c r="AG1241" s="45"/>
      <c r="AN1241" s="40"/>
      <c r="AO1241" s="40"/>
      <c r="AP1241" s="40"/>
      <c r="AQ1241" s="40"/>
      <c r="AR1241" s="40"/>
      <c r="AS1241" s="40"/>
      <c r="AT1241" s="40"/>
      <c r="AU1241" s="40"/>
    </row>
    <row r="1242" spans="27:64" x14ac:dyDescent="0.2">
      <c r="AA1242" s="40"/>
      <c r="AB1242" s="40"/>
      <c r="AC1242" s="40"/>
      <c r="AD1242" s="40"/>
      <c r="AE1242" s="40"/>
      <c r="AG1242" s="45"/>
      <c r="AN1242" s="40"/>
      <c r="AO1242" s="40"/>
      <c r="AP1242" s="40"/>
      <c r="AQ1242" s="40"/>
      <c r="AR1242" s="40"/>
      <c r="AS1242" s="40"/>
      <c r="AT1242" s="40"/>
      <c r="AU1242" s="40"/>
    </row>
    <row r="1243" spans="27:64" x14ac:dyDescent="0.2">
      <c r="AA1243" s="40"/>
      <c r="AB1243" s="40"/>
      <c r="AC1243" s="40"/>
      <c r="AD1243" s="40"/>
      <c r="AE1243" s="40"/>
      <c r="AG1243" s="45"/>
      <c r="AN1243" s="40"/>
      <c r="AO1243" s="40"/>
      <c r="AP1243" s="40"/>
      <c r="AQ1243" s="40"/>
      <c r="AR1243" s="40"/>
      <c r="AS1243" s="40"/>
      <c r="AT1243" s="40"/>
      <c r="AU1243" s="40"/>
    </row>
    <row r="1244" spans="27:64" x14ac:dyDescent="0.2">
      <c r="AA1244" s="40"/>
      <c r="AB1244" s="40"/>
      <c r="AC1244" s="40"/>
      <c r="AD1244" s="40"/>
      <c r="AE1244" s="40"/>
      <c r="AG1244" s="45"/>
      <c r="AN1244" s="40"/>
      <c r="AO1244" s="40"/>
      <c r="AP1244" s="40"/>
      <c r="AQ1244" s="40"/>
      <c r="AR1244" s="40"/>
      <c r="AS1244" s="40"/>
      <c r="AT1244" s="40"/>
      <c r="AU1244" s="40"/>
    </row>
    <row r="1245" spans="27:64" x14ac:dyDescent="0.2">
      <c r="AA1245" s="40"/>
      <c r="AB1245" s="40"/>
      <c r="AC1245" s="40"/>
      <c r="AD1245" s="40"/>
      <c r="AE1245" s="40"/>
      <c r="AG1245" s="45"/>
      <c r="AN1245" s="40"/>
      <c r="AO1245" s="40"/>
      <c r="AP1245" s="40"/>
      <c r="AQ1245" s="40"/>
      <c r="AR1245" s="40"/>
      <c r="AS1245" s="40"/>
      <c r="AT1245" s="40"/>
      <c r="AU1245" s="40"/>
    </row>
    <row r="1246" spans="27:64" x14ac:dyDescent="0.2">
      <c r="AA1246" s="40"/>
      <c r="AB1246" s="40"/>
      <c r="AC1246" s="40"/>
      <c r="AD1246" s="40"/>
      <c r="AE1246" s="40"/>
      <c r="AG1246" s="45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</row>
    <row r="1247" spans="27:64" x14ac:dyDescent="0.2">
      <c r="AA1247" s="40"/>
      <c r="AB1247" s="40"/>
      <c r="AC1247" s="40"/>
      <c r="AD1247" s="40"/>
      <c r="AE1247" s="40"/>
      <c r="AG1247" s="45"/>
      <c r="AN1247" s="40"/>
      <c r="AO1247" s="40"/>
      <c r="AP1247" s="40"/>
      <c r="AQ1247" s="40"/>
      <c r="AR1247" s="40"/>
      <c r="AS1247" s="40"/>
      <c r="AT1247" s="40"/>
      <c r="AU1247" s="40"/>
    </row>
    <row r="1248" spans="27:64" x14ac:dyDescent="0.2">
      <c r="AA1248" s="40"/>
      <c r="AB1248" s="40"/>
      <c r="AC1248" s="40"/>
      <c r="AD1248" s="40"/>
      <c r="AE1248" s="40"/>
      <c r="AG1248" s="45"/>
      <c r="AN1248" s="40"/>
      <c r="AO1248" s="40"/>
      <c r="AP1248" s="40"/>
      <c r="AQ1248" s="40"/>
      <c r="AR1248" s="40"/>
      <c r="AS1248" s="40"/>
      <c r="AT1248" s="40"/>
      <c r="AU1248" s="40"/>
    </row>
    <row r="1249" spans="27:64" x14ac:dyDescent="0.2">
      <c r="AA1249" s="40"/>
      <c r="AB1249" s="40"/>
      <c r="AC1249" s="40"/>
      <c r="AD1249" s="40"/>
      <c r="AE1249" s="40"/>
      <c r="AG1249" s="45"/>
      <c r="AN1249" s="40"/>
      <c r="AO1249" s="40"/>
      <c r="AP1249" s="40"/>
      <c r="AQ1249" s="40"/>
      <c r="AR1249" s="40"/>
      <c r="AS1249" s="40"/>
      <c r="AT1249" s="40"/>
      <c r="AU1249" s="40"/>
    </row>
    <row r="1250" spans="27:64" x14ac:dyDescent="0.2">
      <c r="AA1250" s="40"/>
      <c r="AB1250" s="40"/>
      <c r="AC1250" s="40"/>
      <c r="AD1250" s="40"/>
      <c r="AE1250" s="40"/>
      <c r="AG1250" s="45"/>
      <c r="AN1250" s="40"/>
      <c r="AO1250" s="40"/>
      <c r="AP1250" s="40"/>
      <c r="AQ1250" s="40"/>
      <c r="AR1250" s="40"/>
      <c r="AS1250" s="40"/>
      <c r="AT1250" s="40"/>
      <c r="AU1250" s="40"/>
    </row>
    <row r="1251" spans="27:64" x14ac:dyDescent="0.2">
      <c r="AA1251" s="40"/>
      <c r="AB1251" s="40"/>
      <c r="AC1251" s="40"/>
      <c r="AD1251" s="40"/>
      <c r="AE1251" s="40"/>
      <c r="AG1251" s="45"/>
      <c r="AN1251" s="40"/>
      <c r="AO1251" s="40"/>
      <c r="AP1251" s="40"/>
      <c r="AQ1251" s="40"/>
      <c r="AR1251" s="40"/>
      <c r="AS1251" s="40"/>
      <c r="AT1251" s="40"/>
      <c r="AU1251" s="40"/>
    </row>
    <row r="1252" spans="27:64" x14ac:dyDescent="0.2">
      <c r="AA1252" s="40"/>
      <c r="AB1252" s="40"/>
      <c r="AC1252" s="40"/>
      <c r="AD1252" s="40"/>
      <c r="AE1252" s="40"/>
      <c r="AG1252" s="45"/>
      <c r="AN1252" s="40"/>
      <c r="AO1252" s="40"/>
      <c r="AP1252" s="40"/>
      <c r="AQ1252" s="40"/>
      <c r="AR1252" s="40"/>
      <c r="AS1252" s="40"/>
      <c r="AT1252" s="40"/>
      <c r="AU1252" s="40"/>
    </row>
    <row r="1253" spans="27:64" x14ac:dyDescent="0.2">
      <c r="AA1253" s="40"/>
      <c r="AB1253" s="40"/>
      <c r="AC1253" s="40"/>
      <c r="AD1253" s="40"/>
      <c r="AE1253" s="40"/>
      <c r="AG1253" s="45"/>
      <c r="AN1253" s="40"/>
      <c r="AO1253" s="40"/>
      <c r="AP1253" s="40"/>
      <c r="AQ1253" s="40"/>
      <c r="AR1253" s="40"/>
      <c r="AS1253" s="40"/>
      <c r="AT1253" s="40"/>
      <c r="AU1253" s="40"/>
    </row>
    <row r="1254" spans="27:64" x14ac:dyDescent="0.2">
      <c r="AA1254" s="40"/>
      <c r="AB1254" s="40"/>
      <c r="AC1254" s="40"/>
      <c r="AD1254" s="40"/>
      <c r="AE1254" s="40"/>
      <c r="AG1254" s="45"/>
      <c r="AN1254" s="40"/>
      <c r="AO1254" s="40"/>
      <c r="AP1254" s="40"/>
      <c r="AQ1254" s="40"/>
      <c r="AR1254" s="40"/>
      <c r="AS1254" s="40"/>
      <c r="AT1254" s="40"/>
      <c r="AU1254" s="40"/>
    </row>
    <row r="1255" spans="27:64" x14ac:dyDescent="0.2">
      <c r="AA1255" s="40"/>
      <c r="AB1255" s="40"/>
      <c r="AC1255" s="40"/>
      <c r="AD1255" s="40"/>
      <c r="AE1255" s="40"/>
      <c r="AG1255" s="45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</row>
    <row r="1256" spans="27:64" x14ac:dyDescent="0.2">
      <c r="AA1256" s="40"/>
      <c r="AB1256" s="40"/>
      <c r="AC1256" s="40"/>
      <c r="AD1256" s="40"/>
      <c r="AE1256" s="40"/>
      <c r="AG1256" s="45"/>
      <c r="AN1256" s="40"/>
      <c r="AO1256" s="40"/>
      <c r="AP1256" s="40"/>
      <c r="AQ1256" s="40"/>
      <c r="AR1256" s="40"/>
      <c r="AS1256" s="40"/>
      <c r="AT1256" s="40"/>
      <c r="AU1256" s="40"/>
    </row>
    <row r="1257" spans="27:64" x14ac:dyDescent="0.2">
      <c r="AA1257" s="40"/>
      <c r="AB1257" s="40"/>
      <c r="AC1257" s="40"/>
      <c r="AD1257" s="40"/>
      <c r="AE1257" s="40"/>
      <c r="AG1257" s="45"/>
      <c r="AN1257" s="40"/>
      <c r="AO1257" s="40"/>
      <c r="AP1257" s="40"/>
      <c r="AQ1257" s="40"/>
      <c r="AR1257" s="40"/>
      <c r="AS1257" s="40"/>
      <c r="AT1257" s="40"/>
      <c r="AU1257" s="40"/>
    </row>
    <row r="1258" spans="27:64" x14ac:dyDescent="0.2">
      <c r="AA1258" s="40"/>
      <c r="AB1258" s="40"/>
      <c r="AC1258" s="40"/>
      <c r="AD1258" s="40"/>
      <c r="AE1258" s="40"/>
      <c r="AG1258" s="45"/>
      <c r="AN1258" s="40"/>
      <c r="AO1258" s="40"/>
      <c r="AP1258" s="40"/>
      <c r="AQ1258" s="40"/>
      <c r="AR1258" s="40"/>
      <c r="AS1258" s="40"/>
      <c r="AT1258" s="40"/>
      <c r="AU1258" s="40"/>
    </row>
    <row r="1259" spans="27:64" x14ac:dyDescent="0.2">
      <c r="AA1259" s="40"/>
      <c r="AB1259" s="40"/>
      <c r="AC1259" s="40"/>
      <c r="AD1259" s="40"/>
      <c r="AE1259" s="40"/>
      <c r="AG1259" s="45"/>
      <c r="AN1259" s="40"/>
      <c r="AO1259" s="40"/>
      <c r="AP1259" s="40"/>
      <c r="AQ1259" s="40"/>
      <c r="AR1259" s="40"/>
      <c r="AS1259" s="40"/>
      <c r="AT1259" s="40"/>
      <c r="AU1259" s="40"/>
    </row>
    <row r="1260" spans="27:64" x14ac:dyDescent="0.2">
      <c r="AA1260" s="40"/>
      <c r="AB1260" s="40"/>
      <c r="AC1260" s="40"/>
      <c r="AD1260" s="40"/>
      <c r="AE1260" s="40"/>
      <c r="AG1260" s="45"/>
      <c r="AN1260" s="40"/>
      <c r="AO1260" s="40"/>
      <c r="AP1260" s="40"/>
      <c r="AQ1260" s="40"/>
      <c r="AR1260" s="40"/>
      <c r="AS1260" s="40"/>
      <c r="AT1260" s="40"/>
      <c r="AU1260" s="40"/>
    </row>
    <row r="1261" spans="27:64" x14ac:dyDescent="0.2">
      <c r="AA1261" s="40"/>
      <c r="AB1261" s="40"/>
      <c r="AC1261" s="40"/>
      <c r="AD1261" s="40"/>
      <c r="AE1261" s="40"/>
      <c r="AG1261" s="45"/>
      <c r="AN1261" s="40"/>
      <c r="AO1261" s="40"/>
      <c r="AP1261" s="40"/>
      <c r="AQ1261" s="40"/>
      <c r="AR1261" s="40"/>
      <c r="AS1261" s="40"/>
      <c r="AT1261" s="40"/>
      <c r="AU1261" s="40"/>
    </row>
    <row r="1262" spans="27:64" x14ac:dyDescent="0.2">
      <c r="AA1262" s="40"/>
      <c r="AB1262" s="40"/>
      <c r="AC1262" s="40"/>
      <c r="AD1262" s="40"/>
      <c r="AE1262" s="40"/>
      <c r="AG1262" s="45"/>
      <c r="AN1262" s="40"/>
      <c r="AO1262" s="40"/>
      <c r="AP1262" s="40"/>
      <c r="AQ1262" s="40"/>
      <c r="AR1262" s="40"/>
      <c r="AS1262" s="40"/>
      <c r="AT1262" s="40"/>
      <c r="AU1262" s="40"/>
    </row>
    <row r="1263" spans="27:64" x14ac:dyDescent="0.2">
      <c r="AA1263" s="40"/>
      <c r="AB1263" s="40"/>
      <c r="AC1263" s="40"/>
      <c r="AD1263" s="40"/>
      <c r="AE1263" s="40"/>
      <c r="AG1263" s="45"/>
      <c r="AN1263" s="40"/>
      <c r="AO1263" s="40"/>
      <c r="AP1263" s="40"/>
      <c r="AQ1263" s="40"/>
      <c r="AR1263" s="40"/>
      <c r="AS1263" s="40"/>
      <c r="AT1263" s="40"/>
      <c r="AU1263" s="40"/>
    </row>
    <row r="1264" spans="27:64" x14ac:dyDescent="0.2">
      <c r="AA1264" s="40"/>
      <c r="AB1264" s="40"/>
      <c r="AC1264" s="40"/>
      <c r="AD1264" s="40"/>
      <c r="AE1264" s="40"/>
      <c r="AG1264" s="45"/>
      <c r="AN1264" s="40"/>
      <c r="AO1264" s="40"/>
      <c r="AP1264" s="40"/>
      <c r="AQ1264" s="40"/>
      <c r="AR1264" s="40"/>
      <c r="AS1264" s="40"/>
      <c r="AT1264" s="40"/>
      <c r="AU1264" s="40"/>
    </row>
    <row r="1265" spans="27:47" x14ac:dyDescent="0.2">
      <c r="AA1265" s="40"/>
      <c r="AB1265" s="40"/>
      <c r="AC1265" s="40"/>
      <c r="AD1265" s="40"/>
      <c r="AE1265" s="40"/>
      <c r="AG1265" s="45"/>
      <c r="AN1265" s="40"/>
      <c r="AO1265" s="40"/>
      <c r="AP1265" s="40"/>
      <c r="AQ1265" s="40"/>
      <c r="AR1265" s="40"/>
      <c r="AS1265" s="40"/>
      <c r="AT1265" s="40"/>
      <c r="AU1265" s="40"/>
    </row>
    <row r="1266" spans="27:47" x14ac:dyDescent="0.2">
      <c r="AA1266" s="40"/>
      <c r="AB1266" s="40"/>
      <c r="AC1266" s="40"/>
      <c r="AD1266" s="40"/>
      <c r="AE1266" s="40"/>
      <c r="AG1266" s="45"/>
      <c r="AN1266" s="40"/>
      <c r="AO1266" s="40"/>
      <c r="AP1266" s="40"/>
      <c r="AQ1266" s="40"/>
      <c r="AR1266" s="40"/>
      <c r="AS1266" s="40"/>
      <c r="AT1266" s="40"/>
      <c r="AU1266" s="40"/>
    </row>
    <row r="1267" spans="27:47" x14ac:dyDescent="0.2">
      <c r="AA1267" s="40"/>
      <c r="AB1267" s="40"/>
      <c r="AC1267" s="40"/>
      <c r="AD1267" s="40"/>
      <c r="AE1267" s="40"/>
      <c r="AG1267" s="45"/>
      <c r="AN1267" s="40"/>
      <c r="AO1267" s="40"/>
      <c r="AP1267" s="40"/>
      <c r="AQ1267" s="40"/>
      <c r="AR1267" s="40"/>
      <c r="AS1267" s="40"/>
      <c r="AT1267" s="40"/>
      <c r="AU1267" s="40"/>
    </row>
    <row r="1268" spans="27:47" x14ac:dyDescent="0.2">
      <c r="AA1268" s="40"/>
      <c r="AB1268" s="40"/>
      <c r="AC1268" s="40"/>
      <c r="AD1268" s="40"/>
      <c r="AE1268" s="40"/>
      <c r="AG1268" s="45"/>
      <c r="AN1268" s="40"/>
      <c r="AO1268" s="40"/>
      <c r="AP1268" s="40"/>
      <c r="AQ1268" s="40"/>
      <c r="AR1268" s="40"/>
      <c r="AS1268" s="40"/>
      <c r="AT1268" s="40"/>
      <c r="AU1268" s="40"/>
    </row>
    <row r="1269" spans="27:47" x14ac:dyDescent="0.2">
      <c r="AA1269" s="40"/>
      <c r="AB1269" s="40"/>
      <c r="AC1269" s="40"/>
      <c r="AD1269" s="40"/>
      <c r="AE1269" s="40"/>
      <c r="AG1269" s="45"/>
      <c r="AN1269" s="40"/>
      <c r="AO1269" s="40"/>
      <c r="AP1269" s="40"/>
      <c r="AQ1269" s="40"/>
      <c r="AR1269" s="40"/>
      <c r="AS1269" s="40"/>
      <c r="AT1269" s="40"/>
      <c r="AU1269" s="40"/>
    </row>
    <row r="1270" spans="27:47" x14ac:dyDescent="0.2">
      <c r="AA1270" s="40"/>
      <c r="AB1270" s="40"/>
      <c r="AC1270" s="40"/>
      <c r="AD1270" s="40"/>
      <c r="AE1270" s="40"/>
      <c r="AG1270" s="45"/>
      <c r="AN1270" s="40"/>
      <c r="AO1270" s="40"/>
      <c r="AP1270" s="40"/>
      <c r="AQ1270" s="40"/>
      <c r="AR1270" s="40"/>
      <c r="AS1270" s="40"/>
      <c r="AT1270" s="40"/>
      <c r="AU1270" s="40"/>
    </row>
    <row r="1271" spans="27:47" x14ac:dyDescent="0.2">
      <c r="AA1271" s="40"/>
      <c r="AB1271" s="40"/>
      <c r="AC1271" s="40"/>
      <c r="AD1271" s="40"/>
      <c r="AE1271" s="40"/>
      <c r="AG1271" s="45"/>
      <c r="AN1271" s="40"/>
      <c r="AO1271" s="40"/>
      <c r="AP1271" s="40"/>
      <c r="AQ1271" s="40"/>
      <c r="AR1271" s="40"/>
      <c r="AS1271" s="40"/>
      <c r="AT1271" s="40"/>
      <c r="AU1271" s="40"/>
    </row>
    <row r="1272" spans="27:47" x14ac:dyDescent="0.2">
      <c r="AA1272" s="40"/>
      <c r="AB1272" s="40"/>
      <c r="AC1272" s="40"/>
      <c r="AD1272" s="40"/>
      <c r="AE1272" s="40"/>
      <c r="AG1272" s="45"/>
      <c r="AN1272" s="40"/>
      <c r="AO1272" s="40"/>
      <c r="AP1272" s="40"/>
      <c r="AQ1272" s="40"/>
      <c r="AR1272" s="40"/>
      <c r="AS1272" s="40"/>
      <c r="AT1272" s="40"/>
      <c r="AU1272" s="40"/>
    </row>
    <row r="1273" spans="27:47" x14ac:dyDescent="0.2">
      <c r="AA1273" s="40"/>
      <c r="AB1273" s="40"/>
      <c r="AC1273" s="40"/>
      <c r="AD1273" s="40"/>
      <c r="AE1273" s="40"/>
      <c r="AG1273" s="45"/>
      <c r="AN1273" s="40"/>
      <c r="AO1273" s="40"/>
      <c r="AP1273" s="40"/>
      <c r="AQ1273" s="40"/>
      <c r="AR1273" s="40"/>
      <c r="AS1273" s="40"/>
      <c r="AT1273" s="40"/>
      <c r="AU1273" s="40"/>
    </row>
    <row r="1274" spans="27:47" x14ac:dyDescent="0.2">
      <c r="AA1274" s="40"/>
      <c r="AB1274" s="40"/>
      <c r="AC1274" s="40"/>
      <c r="AD1274" s="40"/>
      <c r="AE1274" s="40"/>
      <c r="AG1274" s="45"/>
      <c r="AN1274" s="40"/>
      <c r="AO1274" s="40"/>
      <c r="AP1274" s="40"/>
      <c r="AQ1274" s="40"/>
      <c r="AR1274" s="40"/>
      <c r="AS1274" s="40"/>
      <c r="AT1274" s="40"/>
      <c r="AU1274" s="40"/>
    </row>
    <row r="1275" spans="27:47" x14ac:dyDescent="0.2">
      <c r="AA1275" s="40"/>
      <c r="AB1275" s="40"/>
      <c r="AC1275" s="40"/>
      <c r="AD1275" s="40"/>
      <c r="AE1275" s="40"/>
      <c r="AG1275" s="45"/>
      <c r="AN1275" s="40"/>
      <c r="AO1275" s="40"/>
      <c r="AP1275" s="40"/>
      <c r="AQ1275" s="40"/>
      <c r="AR1275" s="40"/>
      <c r="AS1275" s="40"/>
      <c r="AT1275" s="40"/>
      <c r="AU1275" s="40"/>
    </row>
    <row r="1276" spans="27:47" x14ac:dyDescent="0.2">
      <c r="AA1276" s="40"/>
      <c r="AB1276" s="40"/>
      <c r="AC1276" s="40"/>
      <c r="AD1276" s="40"/>
      <c r="AE1276" s="40"/>
      <c r="AG1276" s="45"/>
      <c r="AN1276" s="40"/>
      <c r="AO1276" s="40"/>
      <c r="AP1276" s="40"/>
      <c r="AQ1276" s="40"/>
      <c r="AR1276" s="40"/>
      <c r="AS1276" s="40"/>
      <c r="AT1276" s="40"/>
      <c r="AU1276" s="40"/>
    </row>
    <row r="1277" spans="27:47" x14ac:dyDescent="0.2">
      <c r="AA1277" s="40"/>
      <c r="AB1277" s="40"/>
      <c r="AC1277" s="40"/>
      <c r="AD1277" s="40"/>
      <c r="AE1277" s="40"/>
      <c r="AG1277" s="45"/>
      <c r="AN1277" s="40"/>
      <c r="AO1277" s="40"/>
      <c r="AP1277" s="40"/>
      <c r="AQ1277" s="40"/>
      <c r="AR1277" s="40"/>
      <c r="AS1277" s="40"/>
      <c r="AT1277" s="40"/>
      <c r="AU1277" s="40"/>
    </row>
    <row r="1278" spans="27:47" x14ac:dyDescent="0.2">
      <c r="AA1278" s="40"/>
      <c r="AB1278" s="40"/>
      <c r="AC1278" s="40"/>
      <c r="AD1278" s="40"/>
      <c r="AE1278" s="40"/>
      <c r="AG1278" s="45"/>
      <c r="AN1278" s="40"/>
      <c r="AO1278" s="40"/>
      <c r="AP1278" s="40"/>
      <c r="AQ1278" s="40"/>
      <c r="AR1278" s="40"/>
      <c r="AS1278" s="40"/>
      <c r="AT1278" s="40"/>
      <c r="AU1278" s="40"/>
    </row>
    <row r="1279" spans="27:47" x14ac:dyDescent="0.2">
      <c r="AA1279" s="40"/>
      <c r="AB1279" s="40"/>
      <c r="AC1279" s="40"/>
      <c r="AD1279" s="40"/>
      <c r="AE1279" s="40"/>
      <c r="AG1279" s="45"/>
      <c r="AN1279" s="40"/>
      <c r="AO1279" s="40"/>
      <c r="AP1279" s="40"/>
      <c r="AQ1279" s="40"/>
      <c r="AR1279" s="40"/>
      <c r="AS1279" s="40"/>
      <c r="AT1279" s="40"/>
      <c r="AU1279" s="40"/>
    </row>
    <row r="1280" spans="27:47" x14ac:dyDescent="0.2">
      <c r="AA1280" s="40"/>
      <c r="AB1280" s="40"/>
      <c r="AC1280" s="40"/>
      <c r="AD1280" s="40"/>
      <c r="AE1280" s="40"/>
      <c r="AG1280" s="45"/>
      <c r="AN1280" s="40"/>
      <c r="AO1280" s="40"/>
      <c r="AP1280" s="40"/>
      <c r="AQ1280" s="40"/>
      <c r="AR1280" s="40"/>
      <c r="AS1280" s="40"/>
      <c r="AT1280" s="40"/>
      <c r="AU1280" s="40"/>
    </row>
    <row r="1281" spans="27:64" x14ac:dyDescent="0.2">
      <c r="AA1281" s="40"/>
      <c r="AB1281" s="40"/>
      <c r="AC1281" s="40"/>
      <c r="AD1281" s="40"/>
      <c r="AE1281" s="40"/>
      <c r="AG1281" s="45"/>
      <c r="AN1281" s="40"/>
      <c r="AO1281" s="40"/>
      <c r="AP1281" s="40"/>
      <c r="AQ1281" s="40"/>
      <c r="AR1281" s="40"/>
      <c r="AS1281" s="40"/>
      <c r="AT1281" s="40"/>
      <c r="AU1281" s="40"/>
    </row>
    <row r="1282" spans="27:64" x14ac:dyDescent="0.2">
      <c r="AA1282" s="40"/>
      <c r="AB1282" s="40"/>
      <c r="AC1282" s="40"/>
      <c r="AD1282" s="40"/>
      <c r="AE1282" s="40"/>
      <c r="AG1282" s="45"/>
      <c r="AN1282" s="40"/>
      <c r="AO1282" s="40"/>
      <c r="AP1282" s="40"/>
      <c r="AQ1282" s="40"/>
      <c r="AR1282" s="40"/>
      <c r="AS1282" s="40"/>
      <c r="AT1282" s="40"/>
      <c r="AU1282" s="40"/>
    </row>
    <row r="1283" spans="27:64" x14ac:dyDescent="0.2">
      <c r="AA1283" s="40"/>
      <c r="AB1283" s="40"/>
      <c r="AC1283" s="40"/>
      <c r="AD1283" s="40"/>
      <c r="AE1283" s="40"/>
      <c r="AG1283" s="45"/>
      <c r="AN1283" s="40"/>
      <c r="AO1283" s="40"/>
      <c r="AP1283" s="40"/>
      <c r="AQ1283" s="40"/>
      <c r="AR1283" s="40"/>
      <c r="AS1283" s="40"/>
      <c r="AT1283" s="40"/>
      <c r="AU1283" s="40"/>
    </row>
    <row r="1284" spans="27:64" x14ac:dyDescent="0.2">
      <c r="AA1284" s="40"/>
      <c r="AB1284" s="40"/>
      <c r="AC1284" s="40"/>
      <c r="AD1284" s="40"/>
      <c r="AE1284" s="40"/>
      <c r="AG1284" s="45"/>
      <c r="AN1284" s="40"/>
      <c r="AO1284" s="40"/>
      <c r="AP1284" s="40"/>
      <c r="AQ1284" s="40"/>
      <c r="AR1284" s="40"/>
      <c r="AS1284" s="40"/>
      <c r="AT1284" s="40"/>
      <c r="AU1284" s="40"/>
    </row>
    <row r="1285" spans="27:64" x14ac:dyDescent="0.2">
      <c r="AA1285" s="40"/>
      <c r="AB1285" s="40"/>
      <c r="AC1285" s="40"/>
      <c r="AD1285" s="40"/>
      <c r="AE1285" s="40"/>
      <c r="AG1285" s="45"/>
      <c r="AN1285" s="40"/>
      <c r="AO1285" s="40"/>
      <c r="AP1285" s="40"/>
      <c r="AQ1285" s="40"/>
      <c r="AR1285" s="40"/>
      <c r="AS1285" s="40"/>
      <c r="AT1285" s="40"/>
      <c r="AU1285" s="40"/>
    </row>
    <row r="1286" spans="27:64" x14ac:dyDescent="0.2">
      <c r="AA1286" s="40"/>
      <c r="AB1286" s="40"/>
      <c r="AC1286" s="40"/>
      <c r="AD1286" s="40"/>
      <c r="AE1286" s="40"/>
      <c r="AG1286" s="45"/>
      <c r="AN1286" s="40"/>
      <c r="AO1286" s="40"/>
      <c r="AP1286" s="40"/>
      <c r="AQ1286" s="40"/>
      <c r="AR1286" s="40"/>
      <c r="AS1286" s="40"/>
      <c r="AT1286" s="40"/>
      <c r="AU1286" s="40"/>
    </row>
    <row r="1287" spans="27:64" x14ac:dyDescent="0.2">
      <c r="AA1287" s="40"/>
      <c r="AB1287" s="40"/>
      <c r="AC1287" s="40"/>
      <c r="AD1287" s="40"/>
      <c r="AE1287" s="40"/>
      <c r="AG1287" s="45"/>
      <c r="AN1287" s="40"/>
      <c r="AO1287" s="40"/>
      <c r="AP1287" s="40"/>
      <c r="AQ1287" s="40"/>
      <c r="AR1287" s="40"/>
      <c r="AS1287" s="40"/>
      <c r="AT1287" s="40"/>
      <c r="AU1287" s="40"/>
    </row>
    <row r="1288" spans="27:64" x14ac:dyDescent="0.2">
      <c r="AA1288" s="40"/>
      <c r="AB1288" s="40"/>
      <c r="AC1288" s="40"/>
      <c r="AD1288" s="40"/>
      <c r="AE1288" s="40"/>
      <c r="AG1288" s="45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</row>
    <row r="1289" spans="27:64" x14ac:dyDescent="0.2">
      <c r="AA1289" s="40"/>
      <c r="AB1289" s="40"/>
      <c r="AC1289" s="40"/>
      <c r="AD1289" s="40"/>
      <c r="AE1289" s="40"/>
      <c r="AG1289" s="45"/>
      <c r="AN1289" s="40"/>
      <c r="AO1289" s="40"/>
      <c r="AP1289" s="40"/>
      <c r="AQ1289" s="40"/>
      <c r="AR1289" s="40"/>
      <c r="AS1289" s="40"/>
      <c r="AT1289" s="40"/>
      <c r="AU1289" s="40"/>
    </row>
    <row r="1290" spans="27:64" x14ac:dyDescent="0.2">
      <c r="AA1290" s="40"/>
      <c r="AB1290" s="40"/>
      <c r="AC1290" s="40"/>
      <c r="AD1290" s="40"/>
      <c r="AE1290" s="40"/>
      <c r="AG1290" s="45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</row>
    <row r="1291" spans="27:64" x14ac:dyDescent="0.2">
      <c r="AA1291" s="40"/>
      <c r="AB1291" s="40"/>
      <c r="AC1291" s="40"/>
      <c r="AD1291" s="40"/>
      <c r="AE1291" s="40"/>
      <c r="AG1291" s="45"/>
      <c r="AN1291" s="40"/>
      <c r="AO1291" s="40"/>
      <c r="AP1291" s="40"/>
      <c r="AQ1291" s="40"/>
      <c r="AR1291" s="40"/>
      <c r="AS1291" s="40"/>
      <c r="AT1291" s="40"/>
      <c r="AU1291" s="40"/>
    </row>
    <row r="1292" spans="27:64" x14ac:dyDescent="0.2">
      <c r="AA1292" s="40"/>
      <c r="AB1292" s="40"/>
      <c r="AC1292" s="40"/>
      <c r="AD1292" s="40"/>
      <c r="AE1292" s="40"/>
      <c r="AG1292" s="45"/>
      <c r="AN1292" s="40"/>
      <c r="AO1292" s="40"/>
      <c r="AP1292" s="40"/>
      <c r="AQ1292" s="40"/>
      <c r="AR1292" s="40"/>
      <c r="AS1292" s="40"/>
      <c r="AT1292" s="40"/>
      <c r="AU1292" s="40"/>
      <c r="AV1292" s="40"/>
    </row>
    <row r="1293" spans="27:64" x14ac:dyDescent="0.2">
      <c r="AA1293" s="40"/>
      <c r="AB1293" s="40"/>
      <c r="AC1293" s="40"/>
      <c r="AD1293" s="40"/>
      <c r="AE1293" s="40"/>
      <c r="AG1293" s="45"/>
      <c r="AN1293" s="40"/>
      <c r="AO1293" s="40"/>
      <c r="AP1293" s="40"/>
      <c r="AQ1293" s="40"/>
      <c r="AR1293" s="40"/>
      <c r="AS1293" s="40"/>
      <c r="AT1293" s="40"/>
      <c r="AU1293" s="40"/>
    </row>
    <row r="1294" spans="27:64" x14ac:dyDescent="0.2">
      <c r="AA1294" s="40"/>
      <c r="AB1294" s="40"/>
      <c r="AC1294" s="40"/>
      <c r="AD1294" s="40"/>
      <c r="AE1294" s="40"/>
      <c r="AG1294" s="45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</row>
    <row r="1295" spans="27:64" x14ac:dyDescent="0.2">
      <c r="AA1295" s="40"/>
      <c r="AB1295" s="40"/>
      <c r="AC1295" s="40"/>
      <c r="AD1295" s="40"/>
      <c r="AE1295" s="40"/>
      <c r="AG1295" s="45"/>
      <c r="AN1295" s="40"/>
      <c r="AO1295" s="40"/>
      <c r="AP1295" s="40"/>
      <c r="AQ1295" s="40"/>
      <c r="AR1295" s="40"/>
      <c r="AS1295" s="40"/>
      <c r="AT1295" s="40"/>
      <c r="AU1295" s="40"/>
    </row>
    <row r="1296" spans="27:64" x14ac:dyDescent="0.2">
      <c r="AA1296" s="40"/>
      <c r="AB1296" s="40"/>
      <c r="AC1296" s="40"/>
      <c r="AD1296" s="40"/>
      <c r="AE1296" s="40"/>
      <c r="AG1296" s="45"/>
      <c r="AN1296" s="40"/>
      <c r="AO1296" s="40"/>
      <c r="AP1296" s="40"/>
      <c r="AQ1296" s="40"/>
      <c r="AR1296" s="40"/>
      <c r="AS1296" s="40"/>
      <c r="AT1296" s="40"/>
      <c r="AU1296" s="40"/>
    </row>
    <row r="1297" spans="27:48" x14ac:dyDescent="0.2">
      <c r="AA1297" s="40"/>
      <c r="AB1297" s="40"/>
      <c r="AC1297" s="40"/>
      <c r="AD1297" s="40"/>
      <c r="AE1297" s="40"/>
      <c r="AG1297" s="45"/>
      <c r="AN1297" s="40"/>
      <c r="AO1297" s="40"/>
      <c r="AP1297" s="40"/>
      <c r="AQ1297" s="40"/>
      <c r="AR1297" s="40"/>
      <c r="AS1297" s="40"/>
      <c r="AT1297" s="40"/>
      <c r="AU1297" s="40"/>
    </row>
    <row r="1298" spans="27:48" x14ac:dyDescent="0.2">
      <c r="AA1298" s="40"/>
      <c r="AB1298" s="40"/>
      <c r="AC1298" s="40"/>
      <c r="AD1298" s="40"/>
      <c r="AE1298" s="40"/>
      <c r="AG1298" s="45"/>
      <c r="AN1298" s="40"/>
      <c r="AO1298" s="40"/>
      <c r="AP1298" s="40"/>
      <c r="AQ1298" s="40"/>
      <c r="AR1298" s="40"/>
      <c r="AS1298" s="40"/>
      <c r="AT1298" s="40"/>
      <c r="AU1298" s="40"/>
      <c r="AV1298" s="40"/>
    </row>
    <row r="1299" spans="27:48" x14ac:dyDescent="0.2">
      <c r="AA1299" s="40"/>
      <c r="AB1299" s="40"/>
      <c r="AC1299" s="40"/>
      <c r="AD1299" s="40"/>
      <c r="AE1299" s="40"/>
      <c r="AG1299" s="45"/>
      <c r="AN1299" s="40"/>
      <c r="AO1299" s="40"/>
      <c r="AP1299" s="40"/>
      <c r="AQ1299" s="40"/>
      <c r="AR1299" s="40"/>
      <c r="AS1299" s="40"/>
      <c r="AT1299" s="40"/>
      <c r="AU1299" s="40"/>
    </row>
    <row r="1300" spans="27:48" x14ac:dyDescent="0.2">
      <c r="AA1300" s="40"/>
      <c r="AB1300" s="40"/>
      <c r="AC1300" s="40"/>
      <c r="AD1300" s="40"/>
      <c r="AE1300" s="40"/>
      <c r="AG1300" s="45"/>
      <c r="AN1300" s="40"/>
      <c r="AO1300" s="40"/>
      <c r="AP1300" s="40"/>
      <c r="AQ1300" s="40"/>
      <c r="AR1300" s="40"/>
      <c r="AS1300" s="40"/>
      <c r="AT1300" s="40"/>
      <c r="AU1300" s="40"/>
    </row>
    <row r="1301" spans="27:48" x14ac:dyDescent="0.2">
      <c r="AA1301" s="40"/>
      <c r="AB1301" s="40"/>
      <c r="AC1301" s="40"/>
      <c r="AD1301" s="40"/>
      <c r="AE1301" s="40"/>
      <c r="AG1301" s="45"/>
      <c r="AN1301" s="40"/>
      <c r="AO1301" s="40"/>
      <c r="AP1301" s="40"/>
      <c r="AQ1301" s="40"/>
      <c r="AR1301" s="40"/>
      <c r="AS1301" s="40"/>
      <c r="AT1301" s="40"/>
      <c r="AU1301" s="40"/>
    </row>
    <row r="1302" spans="27:48" x14ac:dyDescent="0.2">
      <c r="AA1302" s="40"/>
      <c r="AB1302" s="40"/>
      <c r="AC1302" s="40"/>
      <c r="AD1302" s="40"/>
      <c r="AE1302" s="40"/>
      <c r="AG1302" s="45"/>
      <c r="AN1302" s="40"/>
      <c r="AO1302" s="40"/>
      <c r="AP1302" s="40"/>
      <c r="AQ1302" s="40"/>
      <c r="AR1302" s="40"/>
      <c r="AS1302" s="40"/>
      <c r="AT1302" s="40"/>
      <c r="AU1302" s="40"/>
    </row>
    <row r="1303" spans="27:48" x14ac:dyDescent="0.2">
      <c r="AA1303" s="40"/>
      <c r="AB1303" s="40"/>
      <c r="AC1303" s="40"/>
      <c r="AD1303" s="40"/>
      <c r="AE1303" s="40"/>
      <c r="AG1303" s="45"/>
      <c r="AN1303" s="40"/>
      <c r="AO1303" s="40"/>
      <c r="AP1303" s="40"/>
      <c r="AQ1303" s="40"/>
      <c r="AR1303" s="40"/>
      <c r="AS1303" s="40"/>
      <c r="AT1303" s="40"/>
      <c r="AU1303" s="40"/>
    </row>
    <row r="1304" spans="27:48" x14ac:dyDescent="0.2">
      <c r="AA1304" s="40"/>
      <c r="AB1304" s="40"/>
      <c r="AC1304" s="40"/>
      <c r="AD1304" s="40"/>
      <c r="AE1304" s="40"/>
      <c r="AG1304" s="45"/>
      <c r="AN1304" s="40"/>
      <c r="AO1304" s="40"/>
      <c r="AP1304" s="40"/>
      <c r="AQ1304" s="40"/>
      <c r="AR1304" s="40"/>
      <c r="AS1304" s="40"/>
      <c r="AT1304" s="40"/>
      <c r="AU1304" s="40"/>
    </row>
    <row r="1305" spans="27:48" x14ac:dyDescent="0.2">
      <c r="AA1305" s="40"/>
      <c r="AB1305" s="40"/>
      <c r="AC1305" s="40"/>
      <c r="AD1305" s="40"/>
      <c r="AE1305" s="40"/>
      <c r="AG1305" s="45"/>
      <c r="AN1305" s="40"/>
      <c r="AO1305" s="40"/>
      <c r="AP1305" s="40"/>
      <c r="AQ1305" s="40"/>
      <c r="AR1305" s="40"/>
      <c r="AS1305" s="40"/>
      <c r="AT1305" s="40"/>
      <c r="AU1305" s="40"/>
    </row>
    <row r="1306" spans="27:48" x14ac:dyDescent="0.2">
      <c r="AA1306" s="40"/>
      <c r="AB1306" s="40"/>
      <c r="AC1306" s="40"/>
      <c r="AD1306" s="40"/>
      <c r="AE1306" s="40"/>
      <c r="AG1306" s="45"/>
      <c r="AN1306" s="40"/>
      <c r="AO1306" s="40"/>
      <c r="AP1306" s="40"/>
      <c r="AQ1306" s="40"/>
      <c r="AR1306" s="40"/>
      <c r="AS1306" s="40"/>
      <c r="AT1306" s="40"/>
      <c r="AU1306" s="40"/>
    </row>
    <row r="1307" spans="27:48" x14ac:dyDescent="0.2">
      <c r="AA1307" s="40"/>
      <c r="AB1307" s="40"/>
      <c r="AC1307" s="40"/>
      <c r="AD1307" s="40"/>
      <c r="AE1307" s="40"/>
      <c r="AG1307" s="45"/>
      <c r="AN1307" s="40"/>
      <c r="AO1307" s="40"/>
      <c r="AP1307" s="40"/>
      <c r="AQ1307" s="40"/>
      <c r="AR1307" s="40"/>
      <c r="AS1307" s="40"/>
      <c r="AT1307" s="40"/>
      <c r="AU1307" s="40"/>
    </row>
    <row r="1308" spans="27:48" x14ac:dyDescent="0.2">
      <c r="AA1308" s="40"/>
      <c r="AB1308" s="40"/>
      <c r="AC1308" s="40"/>
      <c r="AD1308" s="40"/>
      <c r="AE1308" s="40"/>
      <c r="AG1308" s="45"/>
      <c r="AN1308" s="40"/>
      <c r="AO1308" s="40"/>
      <c r="AP1308" s="40"/>
      <c r="AQ1308" s="40"/>
      <c r="AR1308" s="40"/>
      <c r="AS1308" s="40"/>
      <c r="AT1308" s="40"/>
      <c r="AU1308" s="40"/>
    </row>
    <row r="1309" spans="27:48" x14ac:dyDescent="0.2">
      <c r="AA1309" s="40"/>
      <c r="AB1309" s="40"/>
      <c r="AC1309" s="40"/>
      <c r="AD1309" s="40"/>
      <c r="AE1309" s="40"/>
      <c r="AG1309" s="45"/>
      <c r="AN1309" s="40"/>
      <c r="AO1309" s="40"/>
      <c r="AP1309" s="40"/>
      <c r="AQ1309" s="40"/>
      <c r="AR1309" s="40"/>
      <c r="AS1309" s="40"/>
      <c r="AT1309" s="40"/>
      <c r="AU1309" s="40"/>
    </row>
    <row r="1310" spans="27:48" x14ac:dyDescent="0.2">
      <c r="AA1310" s="40"/>
      <c r="AB1310" s="40"/>
      <c r="AC1310" s="40"/>
      <c r="AD1310" s="40"/>
      <c r="AE1310" s="40"/>
      <c r="AG1310" s="45"/>
      <c r="AN1310" s="40"/>
      <c r="AO1310" s="40"/>
      <c r="AP1310" s="40"/>
      <c r="AQ1310" s="40"/>
      <c r="AR1310" s="40"/>
      <c r="AS1310" s="40"/>
      <c r="AT1310" s="40"/>
      <c r="AU1310" s="40"/>
    </row>
    <row r="1311" spans="27:48" x14ac:dyDescent="0.2">
      <c r="AA1311" s="40"/>
      <c r="AB1311" s="40"/>
      <c r="AC1311" s="40"/>
      <c r="AD1311" s="40"/>
      <c r="AE1311" s="40"/>
      <c r="AG1311" s="45"/>
      <c r="AN1311" s="40"/>
      <c r="AO1311" s="40"/>
      <c r="AP1311" s="40"/>
      <c r="AQ1311" s="40"/>
      <c r="AR1311" s="40"/>
      <c r="AS1311" s="40"/>
      <c r="AT1311" s="40"/>
      <c r="AU1311" s="40"/>
    </row>
    <row r="1312" spans="27:48" x14ac:dyDescent="0.2">
      <c r="AA1312" s="40"/>
      <c r="AB1312" s="40"/>
      <c r="AC1312" s="40"/>
      <c r="AD1312" s="40"/>
      <c r="AE1312" s="40"/>
      <c r="AG1312" s="45"/>
      <c r="AN1312" s="40"/>
      <c r="AO1312" s="40"/>
      <c r="AP1312" s="40"/>
      <c r="AQ1312" s="40"/>
      <c r="AR1312" s="40"/>
      <c r="AS1312" s="40"/>
      <c r="AT1312" s="40"/>
      <c r="AU1312" s="40"/>
    </row>
    <row r="1313" spans="27:64" x14ac:dyDescent="0.2">
      <c r="AA1313" s="40"/>
      <c r="AB1313" s="40"/>
      <c r="AC1313" s="40"/>
      <c r="AD1313" s="40"/>
      <c r="AE1313" s="40"/>
      <c r="AG1313" s="45"/>
      <c r="AN1313" s="40"/>
      <c r="AO1313" s="40"/>
      <c r="AP1313" s="40"/>
      <c r="AQ1313" s="40"/>
      <c r="AR1313" s="40"/>
      <c r="AS1313" s="40"/>
      <c r="AT1313" s="40"/>
      <c r="AU1313" s="40"/>
    </row>
    <row r="1314" spans="27:64" x14ac:dyDescent="0.2">
      <c r="AA1314" s="40"/>
      <c r="AB1314" s="40"/>
      <c r="AC1314" s="40"/>
      <c r="AD1314" s="40"/>
      <c r="AE1314" s="40"/>
      <c r="AG1314" s="45"/>
      <c r="AN1314" s="40"/>
      <c r="AO1314" s="40"/>
      <c r="AP1314" s="40"/>
      <c r="AQ1314" s="40"/>
      <c r="AR1314" s="40"/>
      <c r="AS1314" s="40"/>
      <c r="AT1314" s="40"/>
      <c r="AU1314" s="40"/>
    </row>
    <row r="1315" spans="27:64" x14ac:dyDescent="0.2">
      <c r="AA1315" s="40"/>
      <c r="AB1315" s="40"/>
      <c r="AC1315" s="40"/>
      <c r="AD1315" s="40"/>
      <c r="AE1315" s="40"/>
      <c r="AG1315" s="45"/>
      <c r="AN1315" s="40"/>
      <c r="AO1315" s="40"/>
      <c r="AP1315" s="40"/>
      <c r="AQ1315" s="40"/>
      <c r="AR1315" s="40"/>
      <c r="AS1315" s="40"/>
      <c r="AT1315" s="40"/>
      <c r="AU1315" s="40"/>
    </row>
    <row r="1316" spans="27:64" x14ac:dyDescent="0.2">
      <c r="AA1316" s="40"/>
      <c r="AB1316" s="40"/>
      <c r="AC1316" s="40"/>
      <c r="AD1316" s="40"/>
      <c r="AE1316" s="40"/>
      <c r="AG1316" s="45"/>
      <c r="AN1316" s="40"/>
      <c r="AO1316" s="40"/>
      <c r="AP1316" s="40"/>
      <c r="AQ1316" s="40"/>
      <c r="AR1316" s="40"/>
      <c r="AS1316" s="40"/>
      <c r="AT1316" s="40"/>
      <c r="AU1316" s="40"/>
    </row>
    <row r="1317" spans="27:64" x14ac:dyDescent="0.2">
      <c r="AA1317" s="40"/>
      <c r="AB1317" s="40"/>
      <c r="AC1317" s="40"/>
      <c r="AD1317" s="40"/>
      <c r="AE1317" s="40"/>
      <c r="AG1317" s="45"/>
      <c r="AN1317" s="40"/>
      <c r="AO1317" s="40"/>
      <c r="AP1317" s="40"/>
      <c r="AQ1317" s="40"/>
      <c r="AR1317" s="40"/>
      <c r="AS1317" s="40"/>
      <c r="AT1317" s="40"/>
      <c r="AU1317" s="40"/>
    </row>
    <row r="1318" spans="27:64" x14ac:dyDescent="0.2">
      <c r="AA1318" s="40"/>
      <c r="AB1318" s="40"/>
      <c r="AC1318" s="40"/>
      <c r="AD1318" s="40"/>
      <c r="AE1318" s="40"/>
      <c r="AG1318" s="45"/>
      <c r="AN1318" s="40"/>
      <c r="AO1318" s="40"/>
      <c r="AP1318" s="40"/>
      <c r="AQ1318" s="40"/>
      <c r="AR1318" s="40"/>
      <c r="AS1318" s="40"/>
      <c r="AT1318" s="40"/>
      <c r="AU1318" s="40"/>
    </row>
    <row r="1319" spans="27:64" x14ac:dyDescent="0.2">
      <c r="AA1319" s="40"/>
      <c r="AB1319" s="40"/>
      <c r="AC1319" s="40"/>
      <c r="AD1319" s="40"/>
      <c r="AE1319" s="40"/>
      <c r="AG1319" s="45"/>
      <c r="AN1319" s="40"/>
      <c r="AO1319" s="40"/>
      <c r="AP1319" s="40"/>
      <c r="AQ1319" s="40"/>
      <c r="AR1319" s="40"/>
      <c r="AS1319" s="40"/>
      <c r="AT1319" s="40"/>
      <c r="AU1319" s="40"/>
    </row>
    <row r="1320" spans="27:64" x14ac:dyDescent="0.2">
      <c r="AA1320" s="40"/>
      <c r="AB1320" s="40"/>
      <c r="AC1320" s="40"/>
      <c r="AD1320" s="40"/>
      <c r="AE1320" s="40"/>
      <c r="AG1320" s="45"/>
      <c r="AN1320" s="40"/>
      <c r="AO1320" s="40"/>
      <c r="AP1320" s="40"/>
      <c r="AQ1320" s="40"/>
      <c r="AR1320" s="40"/>
      <c r="AS1320" s="40"/>
      <c r="AT1320" s="40"/>
      <c r="AU1320" s="40"/>
    </row>
    <row r="1321" spans="27:64" x14ac:dyDescent="0.2">
      <c r="AA1321" s="40"/>
      <c r="AB1321" s="40"/>
      <c r="AC1321" s="40"/>
      <c r="AD1321" s="40"/>
      <c r="AE1321" s="40"/>
      <c r="AG1321" s="45"/>
      <c r="AN1321" s="40"/>
      <c r="AO1321" s="40"/>
      <c r="AP1321" s="40"/>
      <c r="AQ1321" s="40"/>
      <c r="AR1321" s="40"/>
      <c r="AS1321" s="40"/>
      <c r="AT1321" s="40"/>
      <c r="AU1321" s="40"/>
    </row>
    <row r="1322" spans="27:64" x14ac:dyDescent="0.2">
      <c r="AA1322" s="40"/>
      <c r="AB1322" s="40"/>
      <c r="AC1322" s="40"/>
      <c r="AD1322" s="40"/>
      <c r="AE1322" s="40"/>
      <c r="AG1322" s="45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</row>
    <row r="1323" spans="27:64" x14ac:dyDescent="0.2">
      <c r="AA1323" s="40"/>
      <c r="AB1323" s="40"/>
      <c r="AC1323" s="40"/>
      <c r="AD1323" s="40"/>
      <c r="AE1323" s="40"/>
      <c r="AG1323" s="45"/>
      <c r="AN1323" s="40"/>
      <c r="AO1323" s="40"/>
      <c r="AP1323" s="40"/>
      <c r="AQ1323" s="40"/>
      <c r="AR1323" s="40"/>
      <c r="AS1323" s="40"/>
      <c r="AT1323" s="40"/>
      <c r="AU1323" s="40"/>
    </row>
    <row r="1324" spans="27:64" x14ac:dyDescent="0.2">
      <c r="AA1324" s="40"/>
      <c r="AB1324" s="40"/>
      <c r="AC1324" s="40"/>
      <c r="AD1324" s="40"/>
      <c r="AE1324" s="40"/>
      <c r="AG1324" s="45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</row>
    <row r="1325" spans="27:64" x14ac:dyDescent="0.2">
      <c r="AA1325" s="40"/>
      <c r="AB1325" s="40"/>
      <c r="AC1325" s="40"/>
      <c r="AD1325" s="40"/>
      <c r="AE1325" s="40"/>
      <c r="AG1325" s="45"/>
      <c r="AN1325" s="40"/>
      <c r="AO1325" s="40"/>
      <c r="AP1325" s="40"/>
      <c r="AQ1325" s="40"/>
      <c r="AR1325" s="40"/>
      <c r="AS1325" s="40"/>
      <c r="AT1325" s="40"/>
      <c r="AU1325" s="40"/>
    </row>
    <row r="1326" spans="27:64" x14ac:dyDescent="0.2">
      <c r="AA1326" s="40"/>
      <c r="AB1326" s="40"/>
      <c r="AC1326" s="40"/>
      <c r="AD1326" s="40"/>
      <c r="AE1326" s="40"/>
      <c r="AG1326" s="45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</row>
    <row r="1327" spans="27:64" x14ac:dyDescent="0.2">
      <c r="AA1327" s="40"/>
      <c r="AB1327" s="40"/>
      <c r="AC1327" s="40"/>
      <c r="AD1327" s="40"/>
      <c r="AE1327" s="40"/>
      <c r="AG1327" s="45"/>
      <c r="AN1327" s="40"/>
      <c r="AO1327" s="40"/>
      <c r="AP1327" s="40"/>
      <c r="AQ1327" s="40"/>
      <c r="AR1327" s="40"/>
      <c r="AS1327" s="40"/>
      <c r="AT1327" s="40"/>
      <c r="AU1327" s="40"/>
    </row>
    <row r="1328" spans="27:64" x14ac:dyDescent="0.2">
      <c r="AA1328" s="40"/>
      <c r="AB1328" s="40"/>
      <c r="AC1328" s="40"/>
      <c r="AD1328" s="40"/>
      <c r="AE1328" s="40"/>
      <c r="AG1328" s="45"/>
      <c r="AN1328" s="40"/>
      <c r="AO1328" s="40"/>
      <c r="AP1328" s="40"/>
      <c r="AQ1328" s="40"/>
      <c r="AR1328" s="40"/>
      <c r="AS1328" s="40"/>
      <c r="AT1328" s="40"/>
      <c r="AU1328" s="40"/>
    </row>
    <row r="1329" spans="27:64" x14ac:dyDescent="0.2">
      <c r="AA1329" s="40"/>
      <c r="AB1329" s="40"/>
      <c r="AC1329" s="40"/>
      <c r="AD1329" s="40"/>
      <c r="AE1329" s="40"/>
      <c r="AG1329" s="45"/>
      <c r="AN1329" s="40"/>
      <c r="AO1329" s="40"/>
      <c r="AP1329" s="40"/>
      <c r="AQ1329" s="40"/>
      <c r="AR1329" s="40"/>
      <c r="AS1329" s="40"/>
      <c r="AT1329" s="40"/>
      <c r="AU1329" s="40"/>
    </row>
    <row r="1330" spans="27:64" x14ac:dyDescent="0.2">
      <c r="AA1330" s="40"/>
      <c r="AB1330" s="40"/>
      <c r="AC1330" s="40"/>
      <c r="AD1330" s="40"/>
      <c r="AE1330" s="40"/>
      <c r="AG1330" s="45"/>
      <c r="AN1330" s="40"/>
      <c r="AO1330" s="40"/>
      <c r="AP1330" s="40"/>
      <c r="AQ1330" s="40"/>
      <c r="AR1330" s="40"/>
      <c r="AS1330" s="40"/>
      <c r="AT1330" s="40"/>
      <c r="AU1330" s="40"/>
    </row>
    <row r="1331" spans="27:64" x14ac:dyDescent="0.2">
      <c r="AA1331" s="40"/>
      <c r="AB1331" s="40"/>
      <c r="AC1331" s="40"/>
      <c r="AD1331" s="40"/>
      <c r="AE1331" s="40"/>
      <c r="AG1331" s="45"/>
      <c r="AN1331" s="40"/>
      <c r="AO1331" s="40"/>
      <c r="AP1331" s="40"/>
      <c r="AQ1331" s="40"/>
      <c r="AR1331" s="40"/>
      <c r="AS1331" s="40"/>
      <c r="AT1331" s="40"/>
      <c r="AU1331" s="40"/>
    </row>
    <row r="1332" spans="27:64" x14ac:dyDescent="0.2">
      <c r="AA1332" s="40"/>
      <c r="AB1332" s="40"/>
      <c r="AC1332" s="40"/>
      <c r="AD1332" s="40"/>
      <c r="AE1332" s="40"/>
      <c r="AG1332" s="45"/>
      <c r="AN1332" s="40"/>
      <c r="AO1332" s="40"/>
      <c r="AP1332" s="40"/>
      <c r="AQ1332" s="40"/>
      <c r="AR1332" s="40"/>
      <c r="AS1332" s="40"/>
      <c r="AT1332" s="40"/>
      <c r="AU1332" s="40"/>
    </row>
    <row r="1333" spans="27:64" x14ac:dyDescent="0.2">
      <c r="AA1333" s="40"/>
      <c r="AB1333" s="40"/>
      <c r="AC1333" s="40"/>
      <c r="AD1333" s="40"/>
      <c r="AE1333" s="40"/>
      <c r="AG1333" s="45"/>
      <c r="AN1333" s="40"/>
      <c r="AO1333" s="40"/>
      <c r="AP1333" s="40"/>
      <c r="AQ1333" s="40"/>
      <c r="AR1333" s="40"/>
      <c r="AS1333" s="40"/>
      <c r="AT1333" s="40"/>
      <c r="AU1333" s="40"/>
    </row>
    <row r="1334" spans="27:64" x14ac:dyDescent="0.2">
      <c r="AA1334" s="40"/>
      <c r="AB1334" s="40"/>
      <c r="AC1334" s="40"/>
      <c r="AD1334" s="40"/>
      <c r="AE1334" s="40"/>
      <c r="AG1334" s="45"/>
      <c r="AN1334" s="40"/>
      <c r="AO1334" s="40"/>
      <c r="AP1334" s="40"/>
      <c r="AQ1334" s="40"/>
      <c r="AR1334" s="40"/>
      <c r="AS1334" s="40"/>
      <c r="AT1334" s="40"/>
      <c r="AU1334" s="40"/>
    </row>
    <row r="1335" spans="27:64" x14ac:dyDescent="0.2">
      <c r="AA1335" s="40"/>
      <c r="AB1335" s="40"/>
      <c r="AC1335" s="40"/>
      <c r="AD1335" s="40"/>
      <c r="AE1335" s="40"/>
      <c r="AG1335" s="45"/>
      <c r="AN1335" s="40"/>
      <c r="AO1335" s="40"/>
      <c r="AP1335" s="40"/>
      <c r="AQ1335" s="40"/>
      <c r="AR1335" s="40"/>
      <c r="AS1335" s="40"/>
      <c r="AT1335" s="40"/>
      <c r="AU1335" s="40"/>
      <c r="AV1335" s="40"/>
    </row>
    <row r="1336" spans="27:64" x14ac:dyDescent="0.2">
      <c r="AA1336" s="40"/>
      <c r="AB1336" s="40"/>
      <c r="AC1336" s="40"/>
      <c r="AD1336" s="40"/>
      <c r="AE1336" s="40"/>
      <c r="AG1336" s="45"/>
      <c r="AN1336" s="40"/>
      <c r="AO1336" s="40"/>
      <c r="AP1336" s="40"/>
      <c r="AQ1336" s="40"/>
      <c r="AR1336" s="40"/>
      <c r="AS1336" s="40"/>
      <c r="AT1336" s="40"/>
      <c r="AU1336" s="40"/>
    </row>
    <row r="1337" spans="27:64" x14ac:dyDescent="0.2">
      <c r="AA1337" s="40"/>
      <c r="AB1337" s="40"/>
      <c r="AC1337" s="40"/>
      <c r="AD1337" s="40"/>
      <c r="AE1337" s="40"/>
      <c r="AG1337" s="45"/>
      <c r="AN1337" s="40"/>
      <c r="AO1337" s="40"/>
      <c r="AP1337" s="40"/>
      <c r="AQ1337" s="40"/>
      <c r="AR1337" s="40"/>
      <c r="AS1337" s="40"/>
      <c r="AT1337" s="40"/>
      <c r="AU1337" s="40"/>
      <c r="AV1337" s="40"/>
    </row>
    <row r="1338" spans="27:64" x14ac:dyDescent="0.2">
      <c r="AA1338" s="40"/>
      <c r="AB1338" s="40"/>
      <c r="AC1338" s="40"/>
      <c r="AD1338" s="40"/>
      <c r="AE1338" s="40"/>
      <c r="AG1338" s="45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</row>
    <row r="1339" spans="27:64" x14ac:dyDescent="0.2">
      <c r="AA1339" s="40"/>
      <c r="AB1339" s="40"/>
      <c r="AC1339" s="40"/>
      <c r="AD1339" s="40"/>
      <c r="AE1339" s="40"/>
      <c r="AG1339" s="45"/>
      <c r="AN1339" s="40"/>
      <c r="AO1339" s="40"/>
      <c r="AP1339" s="40"/>
      <c r="AQ1339" s="40"/>
      <c r="AR1339" s="40"/>
      <c r="AS1339" s="40"/>
      <c r="AT1339" s="40"/>
      <c r="AU1339" s="40"/>
    </row>
    <row r="1340" spans="27:64" x14ac:dyDescent="0.2">
      <c r="AA1340" s="40"/>
      <c r="AB1340" s="40"/>
      <c r="AC1340" s="40"/>
      <c r="AD1340" s="40"/>
      <c r="AE1340" s="40"/>
      <c r="AG1340" s="45"/>
      <c r="AN1340" s="40"/>
      <c r="AO1340" s="40"/>
      <c r="AP1340" s="40"/>
      <c r="AQ1340" s="40"/>
      <c r="AR1340" s="40"/>
      <c r="AS1340" s="40"/>
      <c r="AT1340" s="40"/>
      <c r="AU1340" s="40"/>
    </row>
    <row r="1341" spans="27:64" x14ac:dyDescent="0.2">
      <c r="AA1341" s="40"/>
      <c r="AB1341" s="40"/>
      <c r="AC1341" s="40"/>
      <c r="AD1341" s="40"/>
      <c r="AE1341" s="40"/>
      <c r="AG1341" s="45"/>
      <c r="AN1341" s="40"/>
      <c r="AO1341" s="40"/>
      <c r="AP1341" s="40"/>
      <c r="AQ1341" s="40"/>
      <c r="AR1341" s="40"/>
      <c r="AS1341" s="40"/>
      <c r="AT1341" s="40"/>
      <c r="AU1341" s="40"/>
    </row>
    <row r="1342" spans="27:64" x14ac:dyDescent="0.2">
      <c r="AA1342" s="40"/>
      <c r="AB1342" s="40"/>
      <c r="AC1342" s="40"/>
      <c r="AD1342" s="40"/>
      <c r="AE1342" s="40"/>
      <c r="AG1342" s="45"/>
      <c r="AN1342" s="40"/>
      <c r="AO1342" s="40"/>
      <c r="AP1342" s="40"/>
      <c r="AQ1342" s="40"/>
      <c r="AR1342" s="40"/>
      <c r="AS1342" s="40"/>
      <c r="AT1342" s="40"/>
      <c r="AU1342" s="40"/>
    </row>
    <row r="1343" spans="27:64" x14ac:dyDescent="0.2">
      <c r="AA1343" s="40"/>
      <c r="AB1343" s="40"/>
      <c r="AC1343" s="40"/>
      <c r="AD1343" s="40"/>
      <c r="AE1343" s="40"/>
      <c r="AG1343" s="45"/>
      <c r="AN1343" s="40"/>
      <c r="AO1343" s="40"/>
      <c r="AP1343" s="40"/>
      <c r="AQ1343" s="40"/>
      <c r="AR1343" s="40"/>
      <c r="AS1343" s="40"/>
      <c r="AT1343" s="40"/>
      <c r="AU1343" s="40"/>
    </row>
    <row r="1344" spans="27:64" x14ac:dyDescent="0.2">
      <c r="AA1344" s="40"/>
      <c r="AB1344" s="40"/>
      <c r="AC1344" s="40"/>
      <c r="AD1344" s="40"/>
      <c r="AE1344" s="40"/>
      <c r="AG1344" s="45"/>
      <c r="AN1344" s="40"/>
      <c r="AO1344" s="40"/>
      <c r="AP1344" s="40"/>
      <c r="AQ1344" s="40"/>
      <c r="AR1344" s="40"/>
      <c r="AS1344" s="40"/>
      <c r="AT1344" s="40"/>
      <c r="AU1344" s="40"/>
    </row>
    <row r="1345" spans="27:64" x14ac:dyDescent="0.2">
      <c r="AA1345" s="40"/>
      <c r="AB1345" s="40"/>
      <c r="AC1345" s="40"/>
      <c r="AD1345" s="40"/>
      <c r="AE1345" s="40"/>
      <c r="AG1345" s="45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</row>
    <row r="1346" spans="27:64" x14ac:dyDescent="0.2">
      <c r="AA1346" s="40"/>
      <c r="AB1346" s="40"/>
      <c r="AC1346" s="40"/>
      <c r="AD1346" s="40"/>
      <c r="AE1346" s="40"/>
      <c r="AG1346" s="45"/>
      <c r="AN1346" s="40"/>
      <c r="AO1346" s="40"/>
      <c r="AP1346" s="40"/>
      <c r="AQ1346" s="40"/>
      <c r="AR1346" s="40"/>
      <c r="AS1346" s="40"/>
      <c r="AT1346" s="40"/>
      <c r="AU1346" s="40"/>
      <c r="AV1346" s="40"/>
      <c r="AX1346" s="40"/>
    </row>
    <row r="1347" spans="27:64" x14ac:dyDescent="0.2">
      <c r="AA1347" s="40"/>
      <c r="AB1347" s="40"/>
      <c r="AC1347" s="40"/>
      <c r="AD1347" s="40"/>
      <c r="AE1347" s="40"/>
      <c r="AG1347" s="45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</row>
    <row r="1348" spans="27:64" x14ac:dyDescent="0.2">
      <c r="AA1348" s="40"/>
      <c r="AB1348" s="40"/>
      <c r="AC1348" s="40"/>
      <c r="AD1348" s="40"/>
      <c r="AE1348" s="40"/>
      <c r="AG1348" s="45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</row>
    <row r="1349" spans="27:64" x14ac:dyDescent="0.2">
      <c r="AA1349" s="40"/>
      <c r="AB1349" s="40"/>
      <c r="AC1349" s="40"/>
      <c r="AD1349" s="40"/>
      <c r="AE1349" s="40"/>
      <c r="AG1349" s="45"/>
      <c r="AN1349" s="40"/>
      <c r="AO1349" s="40"/>
      <c r="AP1349" s="40"/>
      <c r="AQ1349" s="40"/>
      <c r="AR1349" s="40"/>
      <c r="AS1349" s="40"/>
      <c r="AT1349" s="40"/>
      <c r="AU1349" s="40"/>
    </row>
    <row r="1350" spans="27:64" x14ac:dyDescent="0.2">
      <c r="AA1350" s="40"/>
      <c r="AB1350" s="40"/>
      <c r="AC1350" s="40"/>
      <c r="AD1350" s="40"/>
      <c r="AE1350" s="40"/>
      <c r="AG1350" s="45"/>
      <c r="AN1350" s="40"/>
      <c r="AO1350" s="40"/>
      <c r="AP1350" s="40"/>
      <c r="AQ1350" s="40"/>
      <c r="AR1350" s="40"/>
      <c r="AS1350" s="40"/>
      <c r="AT1350" s="40"/>
      <c r="AU1350" s="40"/>
    </row>
    <row r="1351" spans="27:64" x14ac:dyDescent="0.2">
      <c r="AA1351" s="40"/>
      <c r="AB1351" s="40"/>
      <c r="AC1351" s="40"/>
      <c r="AD1351" s="40"/>
      <c r="AE1351" s="40"/>
      <c r="AG1351" s="45"/>
      <c r="AN1351" s="40"/>
      <c r="AO1351" s="40"/>
      <c r="AP1351" s="40"/>
      <c r="AQ1351" s="40"/>
      <c r="AR1351" s="40"/>
      <c r="AS1351" s="40"/>
      <c r="AT1351" s="40"/>
      <c r="AU1351" s="40"/>
    </row>
    <row r="1352" spans="27:64" x14ac:dyDescent="0.2">
      <c r="AA1352" s="40"/>
      <c r="AB1352" s="40"/>
      <c r="AC1352" s="40"/>
      <c r="AD1352" s="40"/>
      <c r="AE1352" s="40"/>
      <c r="AG1352" s="45"/>
      <c r="AN1352" s="40"/>
      <c r="AO1352" s="40"/>
      <c r="AP1352" s="40"/>
      <c r="AQ1352" s="40"/>
      <c r="AR1352" s="40"/>
      <c r="AS1352" s="40"/>
      <c r="AT1352" s="40"/>
      <c r="AU1352" s="40"/>
    </row>
    <row r="1353" spans="27:64" x14ac:dyDescent="0.2">
      <c r="AA1353" s="40"/>
      <c r="AB1353" s="40"/>
      <c r="AC1353" s="40"/>
      <c r="AD1353" s="40"/>
      <c r="AE1353" s="40"/>
      <c r="AG1353" s="45"/>
      <c r="AN1353" s="40"/>
      <c r="AO1353" s="40"/>
      <c r="AP1353" s="40"/>
      <c r="AQ1353" s="40"/>
      <c r="AR1353" s="40"/>
      <c r="AS1353" s="40"/>
      <c r="AT1353" s="40"/>
      <c r="AU1353" s="40"/>
    </row>
    <row r="1354" spans="27:64" x14ac:dyDescent="0.2">
      <c r="AA1354" s="40"/>
      <c r="AB1354" s="40"/>
      <c r="AC1354" s="40"/>
      <c r="AD1354" s="40"/>
      <c r="AE1354" s="40"/>
      <c r="AG1354" s="45"/>
      <c r="AN1354" s="40"/>
      <c r="AO1354" s="40"/>
      <c r="AP1354" s="40"/>
      <c r="AQ1354" s="40"/>
      <c r="AR1354" s="40"/>
      <c r="AS1354" s="40"/>
      <c r="AT1354" s="40"/>
      <c r="AU1354" s="40"/>
    </row>
    <row r="1355" spans="27:64" x14ac:dyDescent="0.2">
      <c r="AA1355" s="40"/>
      <c r="AB1355" s="40"/>
      <c r="AC1355" s="40"/>
      <c r="AD1355" s="40"/>
      <c r="AE1355" s="40"/>
      <c r="AG1355" s="45"/>
      <c r="AN1355" s="40"/>
      <c r="AO1355" s="40"/>
      <c r="AP1355" s="40"/>
      <c r="AQ1355" s="40"/>
      <c r="AR1355" s="40"/>
      <c r="AS1355" s="40"/>
      <c r="AT1355" s="40"/>
      <c r="AU1355" s="40"/>
    </row>
    <row r="1356" spans="27:64" x14ac:dyDescent="0.2">
      <c r="AA1356" s="40"/>
      <c r="AB1356" s="40"/>
      <c r="AC1356" s="40"/>
      <c r="AD1356" s="40"/>
      <c r="AE1356" s="40"/>
      <c r="AG1356" s="45"/>
      <c r="AN1356" s="40"/>
      <c r="AO1356" s="40"/>
      <c r="AP1356" s="40"/>
      <c r="AQ1356" s="40"/>
      <c r="AR1356" s="40"/>
      <c r="AS1356" s="40"/>
      <c r="AT1356" s="40"/>
      <c r="AU1356" s="40"/>
    </row>
    <row r="1357" spans="27:64" x14ac:dyDescent="0.2">
      <c r="AA1357" s="40"/>
      <c r="AB1357" s="40"/>
      <c r="AC1357" s="40"/>
      <c r="AD1357" s="40"/>
      <c r="AE1357" s="40"/>
      <c r="AG1357" s="45"/>
      <c r="AN1357" s="40"/>
      <c r="AO1357" s="40"/>
      <c r="AP1357" s="40"/>
      <c r="AQ1357" s="40"/>
      <c r="AR1357" s="40"/>
      <c r="AS1357" s="40"/>
      <c r="AT1357" s="40"/>
      <c r="AU1357" s="40"/>
    </row>
    <row r="1358" spans="27:64" x14ac:dyDescent="0.2">
      <c r="AA1358" s="40"/>
      <c r="AB1358" s="40"/>
      <c r="AC1358" s="40"/>
      <c r="AD1358" s="40"/>
      <c r="AE1358" s="40"/>
      <c r="AG1358" s="45"/>
      <c r="AN1358" s="40"/>
      <c r="AO1358" s="40"/>
      <c r="AP1358" s="40"/>
      <c r="AQ1358" s="40"/>
      <c r="AR1358" s="40"/>
      <c r="AS1358" s="40"/>
      <c r="AT1358" s="40"/>
      <c r="AU1358" s="40"/>
    </row>
    <row r="1359" spans="27:64" x14ac:dyDescent="0.2">
      <c r="AA1359" s="40"/>
      <c r="AB1359" s="40"/>
      <c r="AC1359" s="40"/>
      <c r="AD1359" s="40"/>
      <c r="AE1359" s="40"/>
      <c r="AG1359" s="45"/>
      <c r="AN1359" s="40"/>
      <c r="AO1359" s="40"/>
      <c r="AP1359" s="40"/>
      <c r="AQ1359" s="40"/>
      <c r="AR1359" s="40"/>
      <c r="AS1359" s="40"/>
      <c r="AT1359" s="40"/>
      <c r="AU1359" s="40"/>
    </row>
    <row r="1360" spans="27:64" x14ac:dyDescent="0.2">
      <c r="AA1360" s="40"/>
      <c r="AB1360" s="40"/>
      <c r="AC1360" s="40"/>
      <c r="AD1360" s="40"/>
      <c r="AE1360" s="40"/>
      <c r="AG1360" s="45"/>
      <c r="AN1360" s="40"/>
      <c r="AO1360" s="40"/>
      <c r="AP1360" s="40"/>
      <c r="AQ1360" s="40"/>
      <c r="AR1360" s="40"/>
      <c r="AS1360" s="40"/>
      <c r="AT1360" s="40"/>
      <c r="AU1360" s="40"/>
    </row>
    <row r="1361" spans="27:64" x14ac:dyDescent="0.2">
      <c r="AA1361" s="40"/>
      <c r="AB1361" s="40"/>
      <c r="AC1361" s="40"/>
      <c r="AD1361" s="40"/>
      <c r="AE1361" s="40"/>
      <c r="AG1361" s="45"/>
      <c r="AN1361" s="40"/>
      <c r="AO1361" s="40"/>
      <c r="AP1361" s="40"/>
      <c r="AQ1361" s="40"/>
      <c r="AR1361" s="40"/>
      <c r="AS1361" s="40"/>
      <c r="AT1361" s="40"/>
      <c r="AU1361" s="40"/>
    </row>
    <row r="1362" spans="27:64" x14ac:dyDescent="0.2">
      <c r="AA1362" s="40"/>
      <c r="AB1362" s="40"/>
      <c r="AC1362" s="40"/>
      <c r="AD1362" s="40"/>
      <c r="AE1362" s="40"/>
      <c r="AG1362" s="45"/>
      <c r="AN1362" s="40"/>
      <c r="AO1362" s="40"/>
      <c r="AP1362" s="40"/>
      <c r="AQ1362" s="40"/>
      <c r="AR1362" s="40"/>
      <c r="AS1362" s="40"/>
      <c r="AT1362" s="40"/>
      <c r="AU1362" s="40"/>
    </row>
    <row r="1363" spans="27:64" x14ac:dyDescent="0.2">
      <c r="AA1363" s="40"/>
      <c r="AB1363" s="40"/>
      <c r="AC1363" s="40"/>
      <c r="AD1363" s="40"/>
      <c r="AE1363" s="40"/>
      <c r="AG1363" s="45"/>
      <c r="AN1363" s="40"/>
      <c r="AO1363" s="40"/>
      <c r="AP1363" s="40"/>
      <c r="AQ1363" s="40"/>
      <c r="AR1363" s="40"/>
      <c r="AS1363" s="40"/>
      <c r="AT1363" s="40"/>
      <c r="AU1363" s="40"/>
    </row>
    <row r="1364" spans="27:64" x14ac:dyDescent="0.2">
      <c r="AA1364" s="40"/>
      <c r="AB1364" s="40"/>
      <c r="AC1364" s="40"/>
      <c r="AD1364" s="40"/>
      <c r="AE1364" s="40"/>
      <c r="AG1364" s="45"/>
      <c r="AN1364" s="40"/>
      <c r="AO1364" s="40"/>
      <c r="AP1364" s="40"/>
      <c r="AQ1364" s="40"/>
      <c r="AR1364" s="40"/>
      <c r="AS1364" s="40"/>
      <c r="AT1364" s="40"/>
      <c r="AU1364" s="40"/>
    </row>
    <row r="1365" spans="27:64" x14ac:dyDescent="0.2">
      <c r="AA1365" s="40"/>
      <c r="AB1365" s="40"/>
      <c r="AC1365" s="40"/>
      <c r="AD1365" s="40"/>
      <c r="AE1365" s="40"/>
      <c r="AG1365" s="45"/>
      <c r="AN1365" s="40"/>
      <c r="AO1365" s="40"/>
      <c r="AP1365" s="40"/>
      <c r="AQ1365" s="40"/>
      <c r="AR1365" s="40"/>
      <c r="AS1365" s="40"/>
      <c r="AT1365" s="40"/>
      <c r="AU1365" s="40"/>
    </row>
    <row r="1366" spans="27:64" x14ac:dyDescent="0.2">
      <c r="AA1366" s="40"/>
      <c r="AB1366" s="40"/>
      <c r="AC1366" s="40"/>
      <c r="AD1366" s="40"/>
      <c r="AE1366" s="40"/>
      <c r="AG1366" s="45"/>
      <c r="AN1366" s="40"/>
      <c r="AO1366" s="40"/>
      <c r="AP1366" s="40"/>
      <c r="AQ1366" s="40"/>
      <c r="AR1366" s="40"/>
      <c r="AS1366" s="40"/>
      <c r="AT1366" s="40"/>
      <c r="AU1366" s="40"/>
      <c r="AV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</row>
    <row r="1367" spans="27:64" x14ac:dyDescent="0.2">
      <c r="AA1367" s="40"/>
      <c r="AB1367" s="40"/>
      <c r="AC1367" s="40"/>
      <c r="AD1367" s="40"/>
      <c r="AE1367" s="40"/>
      <c r="AG1367" s="45"/>
      <c r="AN1367" s="40"/>
      <c r="AO1367" s="40"/>
      <c r="AP1367" s="40"/>
      <c r="AQ1367" s="40"/>
      <c r="AR1367" s="40"/>
      <c r="AS1367" s="40"/>
      <c r="AT1367" s="40"/>
      <c r="AU1367" s="40"/>
    </row>
    <row r="1368" spans="27:64" x14ac:dyDescent="0.2">
      <c r="AA1368" s="40"/>
      <c r="AB1368" s="40"/>
      <c r="AC1368" s="40"/>
      <c r="AD1368" s="40"/>
      <c r="AE1368" s="40"/>
      <c r="AG1368" s="45"/>
      <c r="AN1368" s="40"/>
      <c r="AO1368" s="40"/>
      <c r="AP1368" s="40"/>
      <c r="AQ1368" s="40"/>
      <c r="AR1368" s="40"/>
      <c r="AS1368" s="40"/>
      <c r="AT1368" s="40"/>
      <c r="AU1368" s="40"/>
    </row>
    <row r="1369" spans="27:64" x14ac:dyDescent="0.2">
      <c r="AA1369" s="40"/>
      <c r="AB1369" s="40"/>
      <c r="AC1369" s="40"/>
      <c r="AD1369" s="40"/>
      <c r="AE1369" s="40"/>
      <c r="AG1369" s="45"/>
      <c r="AN1369" s="40"/>
      <c r="AO1369" s="40"/>
      <c r="AP1369" s="40"/>
      <c r="AQ1369" s="40"/>
      <c r="AR1369" s="40"/>
      <c r="AS1369" s="40"/>
      <c r="AT1369" s="40"/>
      <c r="AU1369" s="40"/>
    </row>
    <row r="1370" spans="27:64" x14ac:dyDescent="0.2">
      <c r="AA1370" s="40"/>
      <c r="AB1370" s="40"/>
      <c r="AC1370" s="40"/>
      <c r="AD1370" s="40"/>
      <c r="AE1370" s="40"/>
      <c r="AG1370" s="45"/>
      <c r="AN1370" s="40"/>
      <c r="AO1370" s="40"/>
      <c r="AP1370" s="40"/>
      <c r="AQ1370" s="40"/>
      <c r="AR1370" s="40"/>
      <c r="AS1370" s="40"/>
      <c r="AT1370" s="40"/>
      <c r="AU1370" s="40"/>
      <c r="AV1370" s="40"/>
      <c r="AX1370" s="40"/>
    </row>
    <row r="1371" spans="27:64" x14ac:dyDescent="0.2">
      <c r="AA1371" s="40"/>
      <c r="AB1371" s="40"/>
      <c r="AC1371" s="40"/>
      <c r="AD1371" s="40"/>
      <c r="AE1371" s="40"/>
      <c r="AG1371" s="45"/>
      <c r="AN1371" s="40"/>
      <c r="AO1371" s="40"/>
      <c r="AP1371" s="40"/>
      <c r="AQ1371" s="40"/>
      <c r="AR1371" s="40"/>
      <c r="AS1371" s="40"/>
      <c r="AT1371" s="40"/>
      <c r="AU1371" s="40"/>
    </row>
    <row r="1372" spans="27:64" x14ac:dyDescent="0.2">
      <c r="AA1372" s="40"/>
      <c r="AB1372" s="40"/>
      <c r="AC1372" s="40"/>
      <c r="AD1372" s="40"/>
      <c r="AE1372" s="40"/>
      <c r="AG1372" s="45"/>
      <c r="AN1372" s="40"/>
      <c r="AO1372" s="40"/>
      <c r="AP1372" s="40"/>
      <c r="AQ1372" s="40"/>
      <c r="AR1372" s="40"/>
      <c r="AS1372" s="40"/>
      <c r="AT1372" s="40"/>
      <c r="AU1372" s="40"/>
      <c r="AV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</row>
    <row r="1373" spans="27:64" x14ac:dyDescent="0.2">
      <c r="AA1373" s="40"/>
      <c r="AB1373" s="40"/>
      <c r="AC1373" s="40"/>
      <c r="AD1373" s="40"/>
      <c r="AE1373" s="40"/>
      <c r="AG1373" s="45"/>
      <c r="AN1373" s="40"/>
      <c r="AO1373" s="40"/>
      <c r="AP1373" s="40"/>
      <c r="AQ1373" s="40"/>
      <c r="AR1373" s="40"/>
      <c r="AS1373" s="40"/>
      <c r="AT1373" s="40"/>
      <c r="AU1373" s="40"/>
    </row>
    <row r="1374" spans="27:64" x14ac:dyDescent="0.2">
      <c r="AA1374" s="40"/>
      <c r="AB1374" s="40"/>
      <c r="AC1374" s="40"/>
      <c r="AD1374" s="40"/>
      <c r="AE1374" s="40"/>
      <c r="AG1374" s="45"/>
      <c r="AN1374" s="40"/>
      <c r="AO1374" s="40"/>
      <c r="AP1374" s="40"/>
      <c r="AQ1374" s="40"/>
      <c r="AR1374" s="40"/>
      <c r="AS1374" s="40"/>
      <c r="AT1374" s="40"/>
      <c r="AU1374" s="40"/>
    </row>
    <row r="1375" spans="27:64" x14ac:dyDescent="0.2">
      <c r="AA1375" s="40"/>
      <c r="AB1375" s="40"/>
      <c r="AC1375" s="40"/>
      <c r="AD1375" s="40"/>
      <c r="AE1375" s="40"/>
      <c r="AG1375" s="45"/>
      <c r="AN1375" s="40"/>
      <c r="AO1375" s="40"/>
      <c r="AP1375" s="40"/>
      <c r="AQ1375" s="40"/>
      <c r="AR1375" s="40"/>
      <c r="AS1375" s="40"/>
      <c r="AT1375" s="40"/>
      <c r="AU1375" s="40"/>
      <c r="AV1375" s="40"/>
    </row>
    <row r="1376" spans="27:64" x14ac:dyDescent="0.2">
      <c r="AA1376" s="40"/>
      <c r="AB1376" s="40"/>
      <c r="AC1376" s="40"/>
      <c r="AD1376" s="40"/>
      <c r="AE1376" s="40"/>
      <c r="AG1376" s="45"/>
      <c r="AN1376" s="40"/>
      <c r="AO1376" s="40"/>
      <c r="AP1376" s="40"/>
      <c r="AQ1376" s="40"/>
      <c r="AR1376" s="40"/>
      <c r="AS1376" s="40"/>
      <c r="AT1376" s="40"/>
      <c r="AU1376" s="40"/>
      <c r="AV1376" s="40"/>
    </row>
    <row r="1377" spans="27:64" x14ac:dyDescent="0.2">
      <c r="AA1377" s="40"/>
      <c r="AB1377" s="40"/>
      <c r="AC1377" s="40"/>
      <c r="AD1377" s="40"/>
      <c r="AE1377" s="40"/>
      <c r="AG1377" s="45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</row>
    <row r="1378" spans="27:64" x14ac:dyDescent="0.2">
      <c r="AA1378" s="40"/>
      <c r="AB1378" s="40"/>
      <c r="AC1378" s="40"/>
      <c r="AD1378" s="40"/>
      <c r="AE1378" s="40"/>
      <c r="AG1378" s="45"/>
      <c r="AN1378" s="40"/>
      <c r="AO1378" s="40"/>
      <c r="AP1378" s="40"/>
      <c r="AQ1378" s="40"/>
      <c r="AR1378" s="40"/>
      <c r="AS1378" s="40"/>
      <c r="AT1378" s="40"/>
      <c r="AU1378" s="40"/>
    </row>
    <row r="1379" spans="27:64" x14ac:dyDescent="0.2">
      <c r="AA1379" s="40"/>
      <c r="AB1379" s="40"/>
      <c r="AC1379" s="40"/>
      <c r="AD1379" s="40"/>
      <c r="AE1379" s="40"/>
      <c r="AG1379" s="45"/>
      <c r="AN1379" s="40"/>
      <c r="AO1379" s="40"/>
      <c r="AP1379" s="40"/>
      <c r="AQ1379" s="40"/>
      <c r="AR1379" s="40"/>
      <c r="AS1379" s="40"/>
      <c r="AT1379" s="40"/>
      <c r="AU1379" s="40"/>
    </row>
    <row r="1380" spans="27:64" x14ac:dyDescent="0.2">
      <c r="AA1380" s="40"/>
      <c r="AB1380" s="40"/>
      <c r="AC1380" s="40"/>
      <c r="AD1380" s="40"/>
      <c r="AE1380" s="40"/>
      <c r="AG1380" s="45"/>
      <c r="AN1380" s="40"/>
      <c r="AO1380" s="40"/>
      <c r="AP1380" s="40"/>
      <c r="AQ1380" s="40"/>
      <c r="AR1380" s="40"/>
      <c r="AS1380" s="40"/>
      <c r="AT1380" s="40"/>
      <c r="AU1380" s="40"/>
      <c r="AV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</row>
    <row r="1381" spans="27:64" x14ac:dyDescent="0.2">
      <c r="AA1381" s="40"/>
      <c r="AB1381" s="40"/>
      <c r="AC1381" s="40"/>
      <c r="AD1381" s="40"/>
      <c r="AE1381" s="40"/>
      <c r="AG1381" s="45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</row>
    <row r="1382" spans="27:64" x14ac:dyDescent="0.2">
      <c r="AA1382" s="40"/>
      <c r="AB1382" s="40"/>
      <c r="AC1382" s="40"/>
      <c r="AD1382" s="40"/>
      <c r="AE1382" s="40"/>
      <c r="AG1382" s="45"/>
      <c r="AN1382" s="40"/>
      <c r="AO1382" s="40"/>
      <c r="AP1382" s="40"/>
      <c r="AQ1382" s="40"/>
      <c r="AR1382" s="40"/>
      <c r="AS1382" s="40"/>
      <c r="AT1382" s="40"/>
      <c r="AU1382" s="40"/>
    </row>
    <row r="1383" spans="27:64" x14ac:dyDescent="0.2">
      <c r="AA1383" s="40"/>
      <c r="AB1383" s="40"/>
      <c r="AC1383" s="40"/>
      <c r="AD1383" s="40"/>
      <c r="AE1383" s="40"/>
      <c r="AG1383" s="45"/>
      <c r="AN1383" s="40"/>
      <c r="AO1383" s="40"/>
      <c r="AP1383" s="40"/>
      <c r="AQ1383" s="40"/>
      <c r="AR1383" s="40"/>
      <c r="AS1383" s="40"/>
      <c r="AT1383" s="40"/>
      <c r="AU1383" s="40"/>
    </row>
    <row r="1384" spans="27:64" x14ac:dyDescent="0.2">
      <c r="AA1384" s="40"/>
      <c r="AB1384" s="40"/>
      <c r="AC1384" s="40"/>
      <c r="AD1384" s="40"/>
      <c r="AE1384" s="40"/>
      <c r="AG1384" s="45"/>
      <c r="AN1384" s="40"/>
      <c r="AO1384" s="40"/>
      <c r="AP1384" s="40"/>
      <c r="AQ1384" s="40"/>
      <c r="AR1384" s="40"/>
      <c r="AS1384" s="40"/>
      <c r="AT1384" s="40"/>
      <c r="AU1384" s="40"/>
    </row>
    <row r="1385" spans="27:64" x14ac:dyDescent="0.2">
      <c r="AA1385" s="40"/>
      <c r="AB1385" s="40"/>
      <c r="AC1385" s="40"/>
      <c r="AD1385" s="40"/>
      <c r="AE1385" s="40"/>
      <c r="AG1385" s="45"/>
      <c r="AN1385" s="40"/>
      <c r="AO1385" s="40"/>
      <c r="AP1385" s="40"/>
      <c r="AQ1385" s="40"/>
      <c r="AR1385" s="40"/>
      <c r="AS1385" s="40"/>
      <c r="AT1385" s="40"/>
      <c r="AU1385" s="40"/>
    </row>
    <row r="1386" spans="27:64" x14ac:dyDescent="0.2">
      <c r="AA1386" s="40"/>
      <c r="AB1386" s="40"/>
      <c r="AC1386" s="40"/>
      <c r="AD1386" s="40"/>
      <c r="AE1386" s="40"/>
      <c r="AG1386" s="45"/>
      <c r="AN1386" s="40"/>
      <c r="AO1386" s="40"/>
      <c r="AP1386" s="40"/>
      <c r="AQ1386" s="40"/>
      <c r="AR1386" s="40"/>
      <c r="AS1386" s="40"/>
      <c r="AT1386" s="40"/>
      <c r="AU1386" s="40"/>
      <c r="AV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</row>
    <row r="1387" spans="27:64" x14ac:dyDescent="0.2">
      <c r="AA1387" s="40"/>
      <c r="AB1387" s="40"/>
      <c r="AC1387" s="40"/>
      <c r="AD1387" s="40"/>
      <c r="AE1387" s="40"/>
      <c r="AG1387" s="45"/>
      <c r="AN1387" s="40"/>
      <c r="AO1387" s="40"/>
      <c r="AP1387" s="40"/>
      <c r="AQ1387" s="40"/>
      <c r="AR1387" s="40"/>
      <c r="AS1387" s="40"/>
      <c r="AT1387" s="40"/>
      <c r="AU1387" s="40"/>
      <c r="AV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</row>
    <row r="1388" spans="27:64" x14ac:dyDescent="0.2">
      <c r="AA1388" s="40"/>
      <c r="AB1388" s="40"/>
      <c r="AC1388" s="40"/>
      <c r="AD1388" s="40"/>
      <c r="AE1388" s="40"/>
      <c r="AG1388" s="45"/>
      <c r="AN1388" s="40"/>
      <c r="AO1388" s="40"/>
      <c r="AP1388" s="40"/>
      <c r="AQ1388" s="40"/>
      <c r="AR1388" s="40"/>
      <c r="AS1388" s="40"/>
      <c r="AT1388" s="40"/>
      <c r="AU1388" s="40"/>
    </row>
    <row r="1389" spans="27:64" x14ac:dyDescent="0.2">
      <c r="AA1389" s="40"/>
      <c r="AB1389" s="40"/>
      <c r="AC1389" s="40"/>
      <c r="AD1389" s="40"/>
      <c r="AE1389" s="40"/>
      <c r="AG1389" s="45"/>
      <c r="AN1389" s="40"/>
      <c r="AO1389" s="40"/>
      <c r="AP1389" s="40"/>
      <c r="AQ1389" s="40"/>
      <c r="AR1389" s="40"/>
      <c r="AS1389" s="40"/>
      <c r="AT1389" s="40"/>
      <c r="AU1389" s="40"/>
    </row>
    <row r="1390" spans="27:64" x14ac:dyDescent="0.2">
      <c r="AA1390" s="40"/>
      <c r="AB1390" s="40"/>
      <c r="AC1390" s="40"/>
      <c r="AD1390" s="40"/>
      <c r="AE1390" s="40"/>
      <c r="AG1390" s="45"/>
      <c r="AN1390" s="40"/>
      <c r="AO1390" s="40"/>
      <c r="AP1390" s="40"/>
      <c r="AQ1390" s="40"/>
      <c r="AR1390" s="40"/>
      <c r="AS1390" s="40"/>
      <c r="AT1390" s="40"/>
      <c r="AU1390" s="40"/>
    </row>
    <row r="1391" spans="27:64" x14ac:dyDescent="0.2">
      <c r="AA1391" s="40"/>
      <c r="AB1391" s="40"/>
      <c r="AC1391" s="40"/>
      <c r="AD1391" s="40"/>
      <c r="AE1391" s="40"/>
      <c r="AG1391" s="45"/>
      <c r="AN1391" s="40"/>
      <c r="AO1391" s="40"/>
      <c r="AP1391" s="40"/>
      <c r="AQ1391" s="40"/>
      <c r="AR1391" s="40"/>
      <c r="AS1391" s="40"/>
      <c r="AT1391" s="40"/>
      <c r="AU1391" s="40"/>
    </row>
    <row r="1392" spans="27:64" x14ac:dyDescent="0.2">
      <c r="AA1392" s="40"/>
      <c r="AB1392" s="40"/>
      <c r="AC1392" s="40"/>
      <c r="AD1392" s="40"/>
      <c r="AE1392" s="40"/>
      <c r="AG1392" s="45"/>
      <c r="AN1392" s="40"/>
      <c r="AO1392" s="40"/>
      <c r="AP1392" s="40"/>
      <c r="AQ1392" s="40"/>
      <c r="AR1392" s="40"/>
      <c r="AS1392" s="40"/>
      <c r="AT1392" s="40"/>
      <c r="AU1392" s="40"/>
    </row>
    <row r="1393" spans="27:64" x14ac:dyDescent="0.2">
      <c r="AA1393" s="40"/>
      <c r="AB1393" s="40"/>
      <c r="AC1393" s="40"/>
      <c r="AD1393" s="40"/>
      <c r="AE1393" s="40"/>
      <c r="AG1393" s="45"/>
      <c r="AN1393" s="40"/>
      <c r="AO1393" s="40"/>
      <c r="AP1393" s="40"/>
      <c r="AQ1393" s="40"/>
      <c r="AR1393" s="40"/>
      <c r="AS1393" s="40"/>
      <c r="AT1393" s="40"/>
      <c r="AU1393" s="40"/>
    </row>
    <row r="1394" spans="27:64" x14ac:dyDescent="0.2">
      <c r="AA1394" s="40"/>
      <c r="AB1394" s="40"/>
      <c r="AC1394" s="40"/>
      <c r="AD1394" s="40"/>
      <c r="AE1394" s="40"/>
      <c r="AG1394" s="45"/>
      <c r="AN1394" s="40"/>
      <c r="AO1394" s="40"/>
      <c r="AP1394" s="40"/>
      <c r="AQ1394" s="40"/>
      <c r="AR1394" s="40"/>
      <c r="AS1394" s="40"/>
      <c r="AT1394" s="40"/>
      <c r="AU1394" s="40"/>
    </row>
    <row r="1395" spans="27:64" x14ac:dyDescent="0.2">
      <c r="AA1395" s="40"/>
      <c r="AB1395" s="40"/>
      <c r="AC1395" s="40"/>
      <c r="AD1395" s="40"/>
      <c r="AE1395" s="40"/>
      <c r="AG1395" s="45"/>
      <c r="AN1395" s="40"/>
      <c r="AO1395" s="40"/>
      <c r="AP1395" s="40"/>
      <c r="AQ1395" s="40"/>
      <c r="AR1395" s="40"/>
      <c r="AS1395" s="40"/>
      <c r="AT1395" s="40"/>
      <c r="AU1395" s="40"/>
      <c r="AV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</row>
    <row r="1396" spans="27:64" x14ac:dyDescent="0.2">
      <c r="AA1396" s="40"/>
      <c r="AB1396" s="40"/>
      <c r="AC1396" s="40"/>
      <c r="AD1396" s="40"/>
      <c r="AE1396" s="40"/>
      <c r="AG1396" s="45"/>
      <c r="AN1396" s="40"/>
      <c r="AO1396" s="40"/>
      <c r="AP1396" s="40"/>
      <c r="AQ1396" s="40"/>
      <c r="AR1396" s="40"/>
      <c r="AS1396" s="40"/>
      <c r="AT1396" s="40"/>
      <c r="AU1396" s="40"/>
    </row>
    <row r="1397" spans="27:64" x14ac:dyDescent="0.2">
      <c r="AA1397" s="40"/>
      <c r="AB1397" s="40"/>
      <c r="AC1397" s="40"/>
      <c r="AD1397" s="40"/>
      <c r="AE1397" s="40"/>
      <c r="AG1397" s="45"/>
      <c r="AN1397" s="40"/>
      <c r="AO1397" s="40"/>
      <c r="AP1397" s="40"/>
      <c r="AQ1397" s="40"/>
      <c r="AR1397" s="40"/>
      <c r="AS1397" s="40"/>
      <c r="AT1397" s="40"/>
      <c r="AU1397" s="40"/>
    </row>
    <row r="1398" spans="27:64" x14ac:dyDescent="0.2">
      <c r="AA1398" s="40"/>
      <c r="AB1398" s="40"/>
      <c r="AC1398" s="40"/>
      <c r="AD1398" s="40"/>
      <c r="AE1398" s="40"/>
      <c r="AG1398" s="45"/>
      <c r="AN1398" s="40"/>
      <c r="AO1398" s="40"/>
      <c r="AP1398" s="40"/>
      <c r="AQ1398" s="40"/>
      <c r="AR1398" s="40"/>
      <c r="AS1398" s="40"/>
      <c r="AT1398" s="40"/>
      <c r="AU1398" s="40"/>
    </row>
    <row r="1399" spans="27:64" x14ac:dyDescent="0.2">
      <c r="AA1399" s="40"/>
      <c r="AB1399" s="40"/>
      <c r="AC1399" s="40"/>
      <c r="AD1399" s="40"/>
      <c r="AE1399" s="40"/>
      <c r="AG1399" s="45"/>
      <c r="AN1399" s="40"/>
      <c r="AO1399" s="40"/>
      <c r="AP1399" s="40"/>
      <c r="AQ1399" s="40"/>
      <c r="AR1399" s="40"/>
      <c r="AS1399" s="40"/>
      <c r="AT1399" s="40"/>
      <c r="AU1399" s="40"/>
    </row>
    <row r="1400" spans="27:64" x14ac:dyDescent="0.2">
      <c r="AA1400" s="40"/>
      <c r="AB1400" s="40"/>
      <c r="AC1400" s="40"/>
      <c r="AD1400" s="40"/>
      <c r="AE1400" s="40"/>
      <c r="AG1400" s="45"/>
      <c r="AN1400" s="40"/>
      <c r="AO1400" s="40"/>
      <c r="AP1400" s="40"/>
      <c r="AQ1400" s="40"/>
      <c r="AR1400" s="40"/>
      <c r="AS1400" s="40"/>
      <c r="AT1400" s="40"/>
      <c r="AU1400" s="40"/>
    </row>
    <row r="1401" spans="27:64" x14ac:dyDescent="0.2">
      <c r="AA1401" s="40"/>
      <c r="AB1401" s="40"/>
      <c r="AC1401" s="40"/>
      <c r="AD1401" s="40"/>
      <c r="AE1401" s="40"/>
      <c r="AG1401" s="45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</row>
    <row r="1402" spans="27:64" x14ac:dyDescent="0.2">
      <c r="AA1402" s="40"/>
      <c r="AB1402" s="40"/>
      <c r="AC1402" s="40"/>
      <c r="AD1402" s="40"/>
      <c r="AE1402" s="40"/>
      <c r="AG1402" s="45"/>
      <c r="AN1402" s="40"/>
      <c r="AO1402" s="40"/>
      <c r="AP1402" s="40"/>
      <c r="AQ1402" s="40"/>
      <c r="AR1402" s="40"/>
      <c r="AS1402" s="40"/>
      <c r="AT1402" s="40"/>
      <c r="AU1402" s="40"/>
    </row>
    <row r="1403" spans="27:64" x14ac:dyDescent="0.2">
      <c r="AA1403" s="40"/>
      <c r="AB1403" s="40"/>
      <c r="AC1403" s="40"/>
      <c r="AD1403" s="40"/>
      <c r="AE1403" s="40"/>
      <c r="AG1403" s="45"/>
      <c r="AN1403" s="40"/>
      <c r="AO1403" s="40"/>
      <c r="AP1403" s="40"/>
      <c r="AQ1403" s="40"/>
      <c r="AR1403" s="40"/>
      <c r="AS1403" s="40"/>
      <c r="AT1403" s="40"/>
      <c r="AU1403" s="40"/>
    </row>
    <row r="1404" spans="27:64" x14ac:dyDescent="0.2">
      <c r="AA1404" s="40"/>
      <c r="AB1404" s="40"/>
      <c r="AC1404" s="40"/>
      <c r="AD1404" s="40"/>
      <c r="AE1404" s="40"/>
      <c r="AG1404" s="45"/>
      <c r="AN1404" s="40"/>
      <c r="AO1404" s="40"/>
      <c r="AP1404" s="40"/>
      <c r="AQ1404" s="40"/>
      <c r="AR1404" s="40"/>
      <c r="AS1404" s="40"/>
      <c r="AT1404" s="40"/>
      <c r="AU1404" s="40"/>
    </row>
    <row r="1405" spans="27:64" x14ac:dyDescent="0.2">
      <c r="AA1405" s="40"/>
      <c r="AB1405" s="40"/>
      <c r="AC1405" s="40"/>
      <c r="AD1405" s="40"/>
      <c r="AE1405" s="40"/>
      <c r="AG1405" s="45"/>
      <c r="AN1405" s="40"/>
      <c r="AO1405" s="40"/>
      <c r="AP1405" s="40"/>
      <c r="AQ1405" s="40"/>
      <c r="AR1405" s="40"/>
      <c r="AS1405" s="40"/>
      <c r="AT1405" s="40"/>
      <c r="AU1405" s="40"/>
    </row>
    <row r="1406" spans="27:64" x14ac:dyDescent="0.2">
      <c r="AA1406" s="40"/>
      <c r="AB1406" s="40"/>
      <c r="AC1406" s="40"/>
      <c r="AD1406" s="40"/>
      <c r="AE1406" s="40"/>
      <c r="AG1406" s="45"/>
      <c r="AN1406" s="40"/>
      <c r="AO1406" s="40"/>
      <c r="AP1406" s="40"/>
      <c r="AQ1406" s="40"/>
      <c r="AR1406" s="40"/>
      <c r="AS1406" s="40"/>
      <c r="AT1406" s="40"/>
      <c r="AU1406" s="40"/>
    </row>
    <row r="1407" spans="27:64" x14ac:dyDescent="0.2">
      <c r="AA1407" s="40"/>
      <c r="AB1407" s="40"/>
      <c r="AC1407" s="40"/>
      <c r="AD1407" s="40"/>
      <c r="AE1407" s="40"/>
      <c r="AG1407" s="45"/>
      <c r="AN1407" s="40"/>
      <c r="AO1407" s="40"/>
      <c r="AP1407" s="40"/>
      <c r="AQ1407" s="40"/>
      <c r="AR1407" s="40"/>
      <c r="AS1407" s="40"/>
      <c r="AT1407" s="40"/>
      <c r="AU1407" s="40"/>
    </row>
    <row r="1408" spans="27:64" x14ac:dyDescent="0.2">
      <c r="AA1408" s="40"/>
      <c r="AB1408" s="40"/>
      <c r="AC1408" s="40"/>
      <c r="AD1408" s="40"/>
      <c r="AE1408" s="40"/>
      <c r="AG1408" s="45"/>
      <c r="AN1408" s="40"/>
      <c r="AO1408" s="40"/>
      <c r="AP1408" s="40"/>
      <c r="AQ1408" s="40"/>
      <c r="AR1408" s="40"/>
      <c r="AS1408" s="40"/>
      <c r="AT1408" s="40"/>
      <c r="AU1408" s="40"/>
    </row>
    <row r="1409" spans="27:64" x14ac:dyDescent="0.2">
      <c r="AA1409" s="40"/>
      <c r="AB1409" s="40"/>
      <c r="AC1409" s="40"/>
      <c r="AD1409" s="40"/>
      <c r="AE1409" s="40"/>
      <c r="AG1409" s="45"/>
      <c r="AN1409" s="40"/>
      <c r="AO1409" s="40"/>
      <c r="AP1409" s="40"/>
      <c r="AQ1409" s="40"/>
      <c r="AR1409" s="40"/>
      <c r="AS1409" s="40"/>
      <c r="AT1409" s="40"/>
      <c r="AU1409" s="40"/>
    </row>
    <row r="1410" spans="27:64" x14ac:dyDescent="0.2">
      <c r="AA1410" s="40"/>
      <c r="AB1410" s="40"/>
      <c r="AC1410" s="40"/>
      <c r="AD1410" s="40"/>
      <c r="AE1410" s="40"/>
      <c r="AG1410" s="45"/>
      <c r="AN1410" s="40"/>
      <c r="AO1410" s="40"/>
      <c r="AP1410" s="40"/>
      <c r="AQ1410" s="40"/>
      <c r="AR1410" s="40"/>
      <c r="AS1410" s="40"/>
      <c r="AT1410" s="40"/>
      <c r="AU1410" s="40"/>
    </row>
    <row r="1411" spans="27:64" x14ac:dyDescent="0.2">
      <c r="AA1411" s="40"/>
      <c r="AB1411" s="40"/>
      <c r="AC1411" s="40"/>
      <c r="AD1411" s="40"/>
      <c r="AE1411" s="40"/>
      <c r="AG1411" s="45"/>
      <c r="AN1411" s="40"/>
      <c r="AO1411" s="40"/>
      <c r="AP1411" s="40"/>
      <c r="AQ1411" s="40"/>
      <c r="AR1411" s="40"/>
      <c r="AS1411" s="40"/>
      <c r="AT1411" s="40"/>
      <c r="AU1411" s="40"/>
    </row>
    <row r="1412" spans="27:64" x14ac:dyDescent="0.2">
      <c r="AA1412" s="40"/>
      <c r="AB1412" s="40"/>
      <c r="AC1412" s="40"/>
      <c r="AD1412" s="40"/>
      <c r="AE1412" s="40"/>
      <c r="AG1412" s="45"/>
      <c r="AN1412" s="40"/>
      <c r="AO1412" s="40"/>
      <c r="AP1412" s="40"/>
      <c r="AQ1412" s="40"/>
      <c r="AR1412" s="40"/>
      <c r="AS1412" s="40"/>
      <c r="AT1412" s="40"/>
      <c r="AU1412" s="40"/>
    </row>
    <row r="1413" spans="27:64" x14ac:dyDescent="0.2">
      <c r="AA1413" s="40"/>
      <c r="AB1413" s="40"/>
      <c r="AC1413" s="40"/>
      <c r="AD1413" s="40"/>
      <c r="AE1413" s="40"/>
      <c r="AG1413" s="45"/>
      <c r="AN1413" s="40"/>
      <c r="AO1413" s="40"/>
      <c r="AP1413" s="40"/>
      <c r="AQ1413" s="40"/>
      <c r="AR1413" s="40"/>
      <c r="AS1413" s="40"/>
      <c r="AT1413" s="40"/>
      <c r="AU1413" s="40"/>
    </row>
    <row r="1414" spans="27:64" x14ac:dyDescent="0.2">
      <c r="AA1414" s="40"/>
      <c r="AB1414" s="40"/>
      <c r="AC1414" s="40"/>
      <c r="AD1414" s="40"/>
      <c r="AE1414" s="40"/>
      <c r="AG1414" s="45"/>
      <c r="AN1414" s="40"/>
      <c r="AO1414" s="40"/>
      <c r="AP1414" s="40"/>
      <c r="AQ1414" s="40"/>
      <c r="AR1414" s="40"/>
      <c r="AS1414" s="40"/>
      <c r="AT1414" s="40"/>
      <c r="AU1414" s="40"/>
    </row>
    <row r="1415" spans="27:64" x14ac:dyDescent="0.2">
      <c r="AA1415" s="40"/>
      <c r="AB1415" s="40"/>
      <c r="AC1415" s="40"/>
      <c r="AD1415" s="40"/>
      <c r="AE1415" s="40"/>
      <c r="AG1415" s="45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</row>
    <row r="1416" spans="27:64" x14ac:dyDescent="0.2">
      <c r="AA1416" s="40"/>
      <c r="AB1416" s="40"/>
      <c r="AC1416" s="40"/>
      <c r="AD1416" s="40"/>
      <c r="AE1416" s="40"/>
      <c r="AG1416" s="45"/>
      <c r="AN1416" s="40"/>
      <c r="AO1416" s="40"/>
      <c r="AP1416" s="40"/>
      <c r="AQ1416" s="40"/>
      <c r="AR1416" s="40"/>
      <c r="AS1416" s="40"/>
      <c r="AT1416" s="40"/>
      <c r="AU1416" s="40"/>
    </row>
    <row r="1417" spans="27:64" x14ac:dyDescent="0.2">
      <c r="AA1417" s="40"/>
      <c r="AB1417" s="40"/>
      <c r="AC1417" s="40"/>
      <c r="AD1417" s="40"/>
      <c r="AE1417" s="40"/>
      <c r="AG1417" s="45"/>
      <c r="AN1417" s="40"/>
      <c r="AO1417" s="40"/>
      <c r="AP1417" s="40"/>
      <c r="AQ1417" s="40"/>
      <c r="AR1417" s="40"/>
      <c r="AS1417" s="40"/>
      <c r="AT1417" s="40"/>
      <c r="AU1417" s="40"/>
    </row>
    <row r="1418" spans="27:64" x14ac:dyDescent="0.2">
      <c r="AA1418" s="40"/>
      <c r="AB1418" s="40"/>
      <c r="AC1418" s="40"/>
      <c r="AD1418" s="40"/>
      <c r="AE1418" s="40"/>
      <c r="AG1418" s="45"/>
      <c r="AN1418" s="40"/>
      <c r="AO1418" s="40"/>
      <c r="AP1418" s="40"/>
      <c r="AQ1418" s="40"/>
      <c r="AR1418" s="40"/>
      <c r="AS1418" s="40"/>
      <c r="AT1418" s="40"/>
      <c r="AU1418" s="40"/>
    </row>
    <row r="1419" spans="27:64" x14ac:dyDescent="0.2">
      <c r="AA1419" s="40"/>
      <c r="AB1419" s="40"/>
      <c r="AC1419" s="40"/>
      <c r="AD1419" s="40"/>
      <c r="AE1419" s="40"/>
      <c r="AG1419" s="45"/>
      <c r="AN1419" s="40"/>
      <c r="AO1419" s="40"/>
      <c r="AP1419" s="40"/>
      <c r="AQ1419" s="40"/>
      <c r="AR1419" s="40"/>
      <c r="AS1419" s="40"/>
      <c r="AT1419" s="40"/>
      <c r="AU1419" s="40"/>
    </row>
    <row r="1420" spans="27:64" x14ac:dyDescent="0.2">
      <c r="AA1420" s="40"/>
      <c r="AB1420" s="40"/>
      <c r="AC1420" s="40"/>
      <c r="AD1420" s="40"/>
      <c r="AE1420" s="40"/>
      <c r="AG1420" s="45"/>
      <c r="AN1420" s="40"/>
      <c r="AO1420" s="40"/>
      <c r="AP1420" s="40"/>
      <c r="AQ1420" s="40"/>
      <c r="AR1420" s="40"/>
      <c r="AS1420" s="40"/>
      <c r="AT1420" s="40"/>
      <c r="AU1420" s="40"/>
    </row>
    <row r="1421" spans="27:64" x14ac:dyDescent="0.2">
      <c r="AA1421" s="40"/>
      <c r="AB1421" s="40"/>
      <c r="AC1421" s="40"/>
      <c r="AD1421" s="40"/>
      <c r="AE1421" s="40"/>
      <c r="AG1421" s="45"/>
      <c r="AN1421" s="40"/>
      <c r="AO1421" s="40"/>
      <c r="AP1421" s="40"/>
      <c r="AQ1421" s="40"/>
      <c r="AR1421" s="40"/>
      <c r="AS1421" s="40"/>
      <c r="AT1421" s="40"/>
      <c r="AU1421" s="40"/>
    </row>
    <row r="1422" spans="27:64" x14ac:dyDescent="0.2">
      <c r="AA1422" s="40"/>
      <c r="AB1422" s="40"/>
      <c r="AC1422" s="40"/>
      <c r="AD1422" s="40"/>
      <c r="AE1422" s="40"/>
      <c r="AG1422" s="45"/>
      <c r="AN1422" s="40"/>
      <c r="AO1422" s="40"/>
      <c r="AP1422" s="40"/>
      <c r="AQ1422" s="40"/>
      <c r="AR1422" s="40"/>
      <c r="AS1422" s="40"/>
      <c r="AT1422" s="40"/>
      <c r="AU1422" s="40"/>
    </row>
    <row r="1423" spans="27:64" x14ac:dyDescent="0.2">
      <c r="AA1423" s="40"/>
      <c r="AB1423" s="40"/>
      <c r="AC1423" s="40"/>
      <c r="AD1423" s="40"/>
      <c r="AE1423" s="40"/>
      <c r="AG1423" s="45"/>
      <c r="AN1423" s="40"/>
      <c r="AO1423" s="40"/>
      <c r="AP1423" s="40"/>
      <c r="AQ1423" s="40"/>
      <c r="AR1423" s="40"/>
      <c r="AS1423" s="40"/>
      <c r="AT1423" s="40"/>
      <c r="AU1423" s="40"/>
    </row>
    <row r="1424" spans="27:64" x14ac:dyDescent="0.2">
      <c r="AA1424" s="40"/>
      <c r="AB1424" s="40"/>
      <c r="AC1424" s="40"/>
      <c r="AD1424" s="40"/>
      <c r="AE1424" s="40"/>
      <c r="AG1424" s="45"/>
      <c r="AN1424" s="40"/>
      <c r="AO1424" s="40"/>
      <c r="AP1424" s="40"/>
      <c r="AQ1424" s="40"/>
      <c r="AR1424" s="40"/>
      <c r="AS1424" s="40"/>
      <c r="AT1424" s="40"/>
      <c r="AU1424" s="40"/>
    </row>
    <row r="1425" spans="27:64" x14ac:dyDescent="0.2">
      <c r="AA1425" s="40"/>
      <c r="AB1425" s="40"/>
      <c r="AC1425" s="40"/>
      <c r="AD1425" s="40"/>
      <c r="AE1425" s="40"/>
      <c r="AG1425" s="45"/>
      <c r="AN1425" s="40"/>
      <c r="AO1425" s="40"/>
      <c r="AP1425" s="40"/>
      <c r="AQ1425" s="40"/>
      <c r="AR1425" s="40"/>
      <c r="AS1425" s="40"/>
      <c r="AT1425" s="40"/>
      <c r="AU1425" s="40"/>
    </row>
    <row r="1426" spans="27:64" x14ac:dyDescent="0.2">
      <c r="AA1426" s="40"/>
      <c r="AB1426" s="40"/>
      <c r="AC1426" s="40"/>
      <c r="AD1426" s="40"/>
      <c r="AE1426" s="40"/>
      <c r="AG1426" s="45"/>
      <c r="AN1426" s="40"/>
      <c r="AO1426" s="40"/>
      <c r="AP1426" s="40"/>
      <c r="AQ1426" s="40"/>
      <c r="AR1426" s="40"/>
      <c r="AS1426" s="40"/>
      <c r="AT1426" s="40"/>
      <c r="AU1426" s="40"/>
    </row>
    <row r="1427" spans="27:64" x14ac:dyDescent="0.2">
      <c r="AA1427" s="40"/>
      <c r="AB1427" s="40"/>
      <c r="AC1427" s="40"/>
      <c r="AD1427" s="40"/>
      <c r="AE1427" s="40"/>
      <c r="AG1427" s="45"/>
      <c r="AN1427" s="40"/>
      <c r="AO1427" s="40"/>
      <c r="AP1427" s="40"/>
      <c r="AQ1427" s="40"/>
      <c r="AR1427" s="40"/>
      <c r="AS1427" s="40"/>
      <c r="AT1427" s="40"/>
      <c r="AU1427" s="40"/>
    </row>
    <row r="1428" spans="27:64" x14ac:dyDescent="0.2">
      <c r="AA1428" s="40"/>
      <c r="AB1428" s="40"/>
      <c r="AC1428" s="40"/>
      <c r="AD1428" s="40"/>
      <c r="AE1428" s="40"/>
      <c r="AG1428" s="45"/>
      <c r="AN1428" s="40"/>
      <c r="AO1428" s="40"/>
      <c r="AP1428" s="40"/>
      <c r="AQ1428" s="40"/>
      <c r="AR1428" s="40"/>
      <c r="AS1428" s="40"/>
      <c r="AT1428" s="40"/>
      <c r="AU1428" s="40"/>
    </row>
    <row r="1429" spans="27:64" x14ac:dyDescent="0.2">
      <c r="AA1429" s="40"/>
      <c r="AB1429" s="40"/>
      <c r="AC1429" s="40"/>
      <c r="AD1429" s="40"/>
      <c r="AE1429" s="40"/>
      <c r="AG1429" s="45"/>
      <c r="AN1429" s="40"/>
      <c r="AO1429" s="40"/>
      <c r="AP1429" s="40"/>
      <c r="AQ1429" s="40"/>
      <c r="AR1429" s="40"/>
      <c r="AS1429" s="40"/>
      <c r="AT1429" s="40"/>
      <c r="AU1429" s="40"/>
    </row>
    <row r="1430" spans="27:64" x14ac:dyDescent="0.2">
      <c r="AA1430" s="40"/>
      <c r="AB1430" s="40"/>
      <c r="AC1430" s="40"/>
      <c r="AD1430" s="40"/>
      <c r="AE1430" s="40"/>
      <c r="AG1430" s="45"/>
      <c r="AN1430" s="40"/>
      <c r="AO1430" s="40"/>
      <c r="AP1430" s="40"/>
      <c r="AQ1430" s="40"/>
      <c r="AR1430" s="40"/>
      <c r="AS1430" s="40"/>
      <c r="AT1430" s="40"/>
      <c r="AU1430" s="40"/>
    </row>
    <row r="1431" spans="27:64" x14ac:dyDescent="0.2">
      <c r="AA1431" s="40"/>
      <c r="AB1431" s="40"/>
      <c r="AC1431" s="40"/>
      <c r="AD1431" s="40"/>
      <c r="AE1431" s="40"/>
      <c r="AG1431" s="45"/>
      <c r="AN1431" s="40"/>
      <c r="AO1431" s="40"/>
      <c r="AP1431" s="40"/>
      <c r="AQ1431" s="40"/>
      <c r="AR1431" s="40"/>
      <c r="AS1431" s="40"/>
      <c r="AT1431" s="40"/>
      <c r="AU1431" s="40"/>
    </row>
    <row r="1432" spans="27:64" x14ac:dyDescent="0.2">
      <c r="AA1432" s="40"/>
      <c r="AB1432" s="40"/>
      <c r="AC1432" s="40"/>
      <c r="AD1432" s="40"/>
      <c r="AE1432" s="40"/>
      <c r="AG1432" s="45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</row>
    <row r="1433" spans="27:64" x14ac:dyDescent="0.2">
      <c r="AA1433" s="40"/>
      <c r="AB1433" s="40"/>
      <c r="AC1433" s="40"/>
      <c r="AD1433" s="40"/>
      <c r="AE1433" s="40"/>
      <c r="AG1433" s="45"/>
      <c r="AN1433" s="40"/>
      <c r="AO1433" s="40"/>
      <c r="AP1433" s="40"/>
      <c r="AQ1433" s="40"/>
      <c r="AR1433" s="40"/>
      <c r="AS1433" s="40"/>
      <c r="AT1433" s="40"/>
      <c r="AU1433" s="40"/>
    </row>
    <row r="1434" spans="27:64" x14ac:dyDescent="0.2">
      <c r="AA1434" s="40"/>
      <c r="AB1434" s="40"/>
      <c r="AC1434" s="40"/>
      <c r="AD1434" s="40"/>
      <c r="AE1434" s="40"/>
      <c r="AG1434" s="45"/>
      <c r="AN1434" s="40"/>
      <c r="AO1434" s="40"/>
      <c r="AP1434" s="40"/>
      <c r="AQ1434" s="40"/>
      <c r="AR1434" s="40"/>
      <c r="AS1434" s="40"/>
      <c r="AT1434" s="40"/>
      <c r="AU1434" s="40"/>
      <c r="AV1434" s="40"/>
    </row>
    <row r="1435" spans="27:64" x14ac:dyDescent="0.2">
      <c r="AA1435" s="40"/>
      <c r="AB1435" s="40"/>
      <c r="AC1435" s="40"/>
      <c r="AD1435" s="40"/>
      <c r="AE1435" s="40"/>
      <c r="AG1435" s="45"/>
      <c r="AN1435" s="40"/>
      <c r="AO1435" s="40"/>
      <c r="AP1435" s="40"/>
      <c r="AQ1435" s="40"/>
      <c r="AR1435" s="40"/>
      <c r="AS1435" s="40"/>
      <c r="AT1435" s="40"/>
      <c r="AU1435" s="40"/>
      <c r="AV1435" s="40"/>
    </row>
    <row r="1436" spans="27:64" x14ac:dyDescent="0.2">
      <c r="AA1436" s="40"/>
      <c r="AB1436" s="40"/>
      <c r="AC1436" s="40"/>
      <c r="AD1436" s="40"/>
      <c r="AE1436" s="40"/>
      <c r="AG1436" s="45"/>
      <c r="AN1436" s="40"/>
      <c r="AO1436" s="40"/>
      <c r="AP1436" s="40"/>
      <c r="AQ1436" s="40"/>
      <c r="AR1436" s="40"/>
      <c r="AS1436" s="40"/>
      <c r="AT1436" s="40"/>
      <c r="AU1436" s="40"/>
      <c r="AV1436" s="40"/>
    </row>
    <row r="1437" spans="27:64" x14ac:dyDescent="0.2">
      <c r="AA1437" s="40"/>
      <c r="AB1437" s="40"/>
      <c r="AC1437" s="40"/>
      <c r="AD1437" s="40"/>
      <c r="AE1437" s="40"/>
      <c r="AG1437" s="45"/>
      <c r="AN1437" s="40"/>
      <c r="AO1437" s="40"/>
      <c r="AP1437" s="40"/>
      <c r="AQ1437" s="40"/>
      <c r="AR1437" s="40"/>
      <c r="AS1437" s="40"/>
      <c r="AT1437" s="40"/>
      <c r="AU1437" s="40"/>
      <c r="AV1437" s="40"/>
      <c r="AX1437" s="40"/>
    </row>
    <row r="1438" spans="27:64" x14ac:dyDescent="0.2">
      <c r="AA1438" s="40"/>
      <c r="AB1438" s="40"/>
      <c r="AC1438" s="40"/>
      <c r="AD1438" s="40"/>
      <c r="AE1438" s="40"/>
      <c r="AG1438" s="45"/>
      <c r="AN1438" s="40"/>
      <c r="AO1438" s="40"/>
      <c r="AP1438" s="40"/>
      <c r="AQ1438" s="40"/>
      <c r="AR1438" s="40"/>
      <c r="AS1438" s="40"/>
      <c r="AT1438" s="40"/>
      <c r="AU1438" s="40"/>
      <c r="AV1438" s="40"/>
      <c r="AX1438" s="40"/>
    </row>
    <row r="1439" spans="27:64" x14ac:dyDescent="0.2">
      <c r="AA1439" s="40"/>
      <c r="AB1439" s="40"/>
      <c r="AC1439" s="40"/>
      <c r="AD1439" s="40"/>
      <c r="AE1439" s="40"/>
      <c r="AG1439" s="45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</row>
    <row r="1440" spans="27:64" x14ac:dyDescent="0.2">
      <c r="AA1440" s="40"/>
      <c r="AB1440" s="40"/>
      <c r="AC1440" s="40"/>
      <c r="AD1440" s="40"/>
      <c r="AE1440" s="40"/>
      <c r="AG1440" s="45"/>
      <c r="AN1440" s="40"/>
      <c r="AO1440" s="40"/>
      <c r="AP1440" s="40"/>
      <c r="AQ1440" s="40"/>
      <c r="AR1440" s="40"/>
      <c r="AS1440" s="40"/>
      <c r="AT1440" s="40"/>
      <c r="AU1440" s="40"/>
    </row>
    <row r="1441" spans="27:64" x14ac:dyDescent="0.2">
      <c r="AA1441" s="40"/>
      <c r="AB1441" s="40"/>
      <c r="AC1441" s="40"/>
      <c r="AD1441" s="40"/>
      <c r="AE1441" s="40"/>
      <c r="AG1441" s="45"/>
      <c r="AN1441" s="40"/>
      <c r="AO1441" s="40"/>
      <c r="AP1441" s="40"/>
      <c r="AQ1441" s="40"/>
      <c r="AR1441" s="40"/>
      <c r="AS1441" s="40"/>
      <c r="AT1441" s="40"/>
      <c r="AU1441" s="40"/>
    </row>
    <row r="1442" spans="27:64" x14ac:dyDescent="0.2">
      <c r="AA1442" s="40"/>
      <c r="AB1442" s="40"/>
      <c r="AC1442" s="40"/>
      <c r="AD1442" s="40"/>
      <c r="AE1442" s="40"/>
      <c r="AG1442" s="45"/>
      <c r="AN1442" s="40"/>
      <c r="AO1442" s="40"/>
      <c r="AP1442" s="40"/>
      <c r="AQ1442" s="40"/>
      <c r="AR1442" s="40"/>
      <c r="AS1442" s="40"/>
      <c r="AT1442" s="40"/>
      <c r="AU1442" s="40"/>
    </row>
    <row r="1443" spans="27:64" x14ac:dyDescent="0.2">
      <c r="AA1443" s="40"/>
      <c r="AB1443" s="40"/>
      <c r="AC1443" s="40"/>
      <c r="AD1443" s="40"/>
      <c r="AE1443" s="40"/>
      <c r="AG1443" s="45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</row>
    <row r="1444" spans="27:64" x14ac:dyDescent="0.2">
      <c r="AA1444" s="40"/>
      <c r="AB1444" s="40"/>
      <c r="AC1444" s="40"/>
      <c r="AD1444" s="40"/>
      <c r="AE1444" s="40"/>
      <c r="AG1444" s="45"/>
      <c r="AN1444" s="40"/>
      <c r="AO1444" s="40"/>
      <c r="AP1444" s="40"/>
      <c r="AQ1444" s="40"/>
      <c r="AR1444" s="40"/>
      <c r="AS1444" s="40"/>
      <c r="AT1444" s="40"/>
      <c r="AU1444" s="40"/>
      <c r="AV1444" s="40"/>
      <c r="AX1444" s="40"/>
    </row>
    <row r="1445" spans="27:64" x14ac:dyDescent="0.2">
      <c r="AA1445" s="40"/>
      <c r="AB1445" s="40"/>
      <c r="AC1445" s="40"/>
      <c r="AD1445" s="40"/>
      <c r="AE1445" s="40"/>
      <c r="AG1445" s="45"/>
      <c r="AN1445" s="40"/>
      <c r="AO1445" s="40"/>
      <c r="AP1445" s="40"/>
      <c r="AQ1445" s="40"/>
      <c r="AR1445" s="40"/>
      <c r="AS1445" s="40"/>
      <c r="AT1445" s="40"/>
      <c r="AU1445" s="40"/>
      <c r="AV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</row>
    <row r="1446" spans="27:64" x14ac:dyDescent="0.2">
      <c r="AA1446" s="40"/>
      <c r="AB1446" s="40"/>
      <c r="AC1446" s="40"/>
      <c r="AD1446" s="40"/>
      <c r="AE1446" s="40"/>
      <c r="AG1446" s="45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</row>
    <row r="1447" spans="27:64" x14ac:dyDescent="0.2">
      <c r="AA1447" s="40"/>
      <c r="AB1447" s="40"/>
      <c r="AC1447" s="40"/>
      <c r="AD1447" s="40"/>
      <c r="AE1447" s="40"/>
      <c r="AG1447" s="45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</row>
    <row r="1448" spans="27:64" x14ac:dyDescent="0.2">
      <c r="AA1448" s="40"/>
      <c r="AB1448" s="40"/>
      <c r="AC1448" s="40"/>
      <c r="AD1448" s="40"/>
      <c r="AE1448" s="40"/>
      <c r="AG1448" s="45"/>
      <c r="AN1448" s="40"/>
      <c r="AO1448" s="40"/>
      <c r="AP1448" s="40"/>
      <c r="AQ1448" s="40"/>
      <c r="AR1448" s="40"/>
      <c r="AS1448" s="40"/>
      <c r="AT1448" s="40"/>
      <c r="AU1448" s="40"/>
      <c r="AV1448" s="40"/>
    </row>
    <row r="1449" spans="27:64" x14ac:dyDescent="0.2">
      <c r="AA1449" s="40"/>
      <c r="AB1449" s="40"/>
      <c r="AC1449" s="40"/>
      <c r="AD1449" s="40"/>
      <c r="AE1449" s="40"/>
      <c r="AG1449" s="45"/>
      <c r="AN1449" s="40"/>
      <c r="AO1449" s="40"/>
      <c r="AP1449" s="40"/>
      <c r="AQ1449" s="40"/>
      <c r="AR1449" s="40"/>
      <c r="AS1449" s="40"/>
      <c r="AT1449" s="40"/>
      <c r="AU1449" s="40"/>
    </row>
    <row r="1450" spans="27:64" x14ac:dyDescent="0.2">
      <c r="AA1450" s="40"/>
      <c r="AB1450" s="40"/>
      <c r="AC1450" s="40"/>
      <c r="AD1450" s="40"/>
      <c r="AE1450" s="40"/>
      <c r="AG1450" s="45"/>
      <c r="AN1450" s="40"/>
      <c r="AO1450" s="40"/>
      <c r="AP1450" s="40"/>
      <c r="AQ1450" s="40"/>
      <c r="AR1450" s="40"/>
      <c r="AS1450" s="40"/>
      <c r="AT1450" s="40"/>
      <c r="AU1450" s="40"/>
      <c r="AV1450" s="40"/>
      <c r="AX1450" s="40"/>
    </row>
    <row r="1451" spans="27:64" x14ac:dyDescent="0.2">
      <c r="AA1451" s="40"/>
      <c r="AB1451" s="40"/>
      <c r="AC1451" s="40"/>
      <c r="AD1451" s="40"/>
      <c r="AE1451" s="40"/>
      <c r="AG1451" s="45"/>
      <c r="AN1451" s="40"/>
      <c r="AO1451" s="40"/>
      <c r="AP1451" s="40"/>
      <c r="AQ1451" s="40"/>
      <c r="AR1451" s="40"/>
      <c r="AS1451" s="40"/>
      <c r="AT1451" s="40"/>
      <c r="AU1451" s="40"/>
      <c r="AV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</row>
    <row r="1452" spans="27:64" x14ac:dyDescent="0.2">
      <c r="AA1452" s="40"/>
      <c r="AB1452" s="40"/>
      <c r="AC1452" s="40"/>
      <c r="AD1452" s="40"/>
      <c r="AE1452" s="40"/>
      <c r="AG1452" s="45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</row>
    <row r="1453" spans="27:64" x14ac:dyDescent="0.2">
      <c r="AA1453" s="40"/>
      <c r="AB1453" s="40"/>
      <c r="AC1453" s="40"/>
      <c r="AD1453" s="40"/>
      <c r="AE1453" s="40"/>
      <c r="AG1453" s="45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</row>
    <row r="1454" spans="27:64" x14ac:dyDescent="0.2">
      <c r="AA1454" s="40"/>
      <c r="AB1454" s="40"/>
      <c r="AC1454" s="40"/>
      <c r="AD1454" s="40"/>
      <c r="AE1454" s="40"/>
      <c r="AG1454" s="45"/>
      <c r="AN1454" s="40"/>
      <c r="AO1454" s="40"/>
      <c r="AP1454" s="40"/>
      <c r="AQ1454" s="40"/>
      <c r="AR1454" s="40"/>
      <c r="AS1454" s="40"/>
      <c r="AT1454" s="40"/>
      <c r="AU1454" s="40"/>
    </row>
    <row r="1455" spans="27:64" x14ac:dyDescent="0.2">
      <c r="AA1455" s="40"/>
      <c r="AB1455" s="40"/>
      <c r="AC1455" s="40"/>
      <c r="AD1455" s="40"/>
      <c r="AE1455" s="40"/>
      <c r="AG1455" s="45"/>
      <c r="AN1455" s="40"/>
      <c r="AO1455" s="40"/>
      <c r="AP1455" s="40"/>
      <c r="AQ1455" s="40"/>
      <c r="AR1455" s="40"/>
      <c r="AS1455" s="40"/>
      <c r="AT1455" s="40"/>
      <c r="AU1455" s="40"/>
    </row>
    <row r="1456" spans="27:64" x14ac:dyDescent="0.2">
      <c r="AA1456" s="40"/>
      <c r="AB1456" s="40"/>
      <c r="AC1456" s="40"/>
      <c r="AD1456" s="40"/>
      <c r="AE1456" s="40"/>
      <c r="AG1456" s="45"/>
      <c r="AN1456" s="40"/>
      <c r="AO1456" s="40"/>
      <c r="AP1456" s="40"/>
      <c r="AQ1456" s="40"/>
      <c r="AR1456" s="40"/>
      <c r="AS1456" s="40"/>
      <c r="AT1456" s="40"/>
      <c r="AU1456" s="40"/>
      <c r="AV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</row>
    <row r="1457" spans="27:64" x14ac:dyDescent="0.2">
      <c r="AA1457" s="40"/>
      <c r="AB1457" s="40"/>
      <c r="AC1457" s="40"/>
      <c r="AD1457" s="40"/>
      <c r="AE1457" s="40"/>
      <c r="AG1457" s="45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</row>
    <row r="1458" spans="27:64" x14ac:dyDescent="0.2">
      <c r="AA1458" s="40"/>
      <c r="AB1458" s="40"/>
      <c r="AC1458" s="40"/>
      <c r="AD1458" s="40"/>
      <c r="AE1458" s="40"/>
      <c r="AG1458" s="45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</row>
    <row r="1459" spans="27:64" x14ac:dyDescent="0.2">
      <c r="AA1459" s="40"/>
      <c r="AB1459" s="40"/>
      <c r="AC1459" s="40"/>
      <c r="AD1459" s="40"/>
      <c r="AE1459" s="40"/>
      <c r="AG1459" s="45"/>
      <c r="AN1459" s="40"/>
      <c r="AO1459" s="40"/>
      <c r="AP1459" s="40"/>
      <c r="AQ1459" s="40"/>
      <c r="AR1459" s="40"/>
      <c r="AS1459" s="40"/>
      <c r="AT1459" s="40"/>
      <c r="AU1459" s="40"/>
    </row>
    <row r="1460" spans="27:64" x14ac:dyDescent="0.2">
      <c r="AA1460" s="40"/>
      <c r="AB1460" s="40"/>
      <c r="AC1460" s="40"/>
      <c r="AD1460" s="40"/>
      <c r="AE1460" s="40"/>
      <c r="AG1460" s="45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</row>
    <row r="1461" spans="27:64" x14ac:dyDescent="0.2">
      <c r="AA1461" s="40"/>
      <c r="AB1461" s="40"/>
      <c r="AC1461" s="40"/>
      <c r="AD1461" s="40"/>
      <c r="AE1461" s="40"/>
      <c r="AG1461" s="45"/>
      <c r="AN1461" s="40"/>
      <c r="AO1461" s="40"/>
      <c r="AP1461" s="40"/>
      <c r="AQ1461" s="40"/>
      <c r="AR1461" s="40"/>
      <c r="AS1461" s="40"/>
      <c r="AT1461" s="40"/>
      <c r="AU1461" s="40"/>
      <c r="AV1461" s="40"/>
    </row>
    <row r="1462" spans="27:64" x14ac:dyDescent="0.2">
      <c r="AA1462" s="40"/>
      <c r="AB1462" s="40"/>
      <c r="AC1462" s="40"/>
      <c r="AD1462" s="40"/>
      <c r="AE1462" s="40"/>
      <c r="AG1462" s="45"/>
      <c r="AN1462" s="40"/>
      <c r="AO1462" s="40"/>
      <c r="AP1462" s="40"/>
      <c r="AQ1462" s="40"/>
      <c r="AR1462" s="40"/>
      <c r="AS1462" s="40"/>
      <c r="AT1462" s="40"/>
      <c r="AU1462" s="40"/>
      <c r="AV1462" s="40"/>
    </row>
    <row r="1463" spans="27:64" x14ac:dyDescent="0.2">
      <c r="AA1463" s="40"/>
      <c r="AB1463" s="40"/>
      <c r="AC1463" s="40"/>
      <c r="AD1463" s="40"/>
      <c r="AE1463" s="40"/>
      <c r="AG1463" s="45"/>
      <c r="AN1463" s="40"/>
      <c r="AO1463" s="40"/>
      <c r="AP1463" s="40"/>
      <c r="AQ1463" s="40"/>
      <c r="AR1463" s="40"/>
      <c r="AS1463" s="40"/>
      <c r="AT1463" s="40"/>
      <c r="AU1463" s="40"/>
      <c r="AV1463" s="40"/>
    </row>
    <row r="1464" spans="27:64" x14ac:dyDescent="0.2">
      <c r="AA1464" s="40"/>
      <c r="AB1464" s="40"/>
      <c r="AC1464" s="40"/>
      <c r="AD1464" s="40"/>
      <c r="AE1464" s="40"/>
      <c r="AG1464" s="45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</row>
    <row r="1465" spans="27:64" x14ac:dyDescent="0.2">
      <c r="AA1465" s="40"/>
      <c r="AB1465" s="40"/>
      <c r="AC1465" s="40"/>
      <c r="AD1465" s="40"/>
      <c r="AE1465" s="40"/>
      <c r="AG1465" s="45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</row>
    <row r="1466" spans="27:64" x14ac:dyDescent="0.2">
      <c r="AA1466" s="40"/>
      <c r="AB1466" s="40"/>
      <c r="AC1466" s="40"/>
      <c r="AD1466" s="40"/>
      <c r="AE1466" s="40"/>
      <c r="AG1466" s="45"/>
      <c r="AN1466" s="40"/>
      <c r="AO1466" s="40"/>
      <c r="AP1466" s="40"/>
      <c r="AQ1466" s="40"/>
      <c r="AR1466" s="40"/>
      <c r="AS1466" s="40"/>
      <c r="AT1466" s="40"/>
      <c r="AU1466" s="40"/>
    </row>
    <row r="1467" spans="27:64" x14ac:dyDescent="0.2">
      <c r="AA1467" s="40"/>
      <c r="AB1467" s="40"/>
      <c r="AC1467" s="40"/>
      <c r="AD1467" s="40"/>
      <c r="AE1467" s="40"/>
      <c r="AG1467" s="45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</row>
    <row r="1468" spans="27:64" x14ac:dyDescent="0.2">
      <c r="AA1468" s="40"/>
      <c r="AB1468" s="40"/>
      <c r="AC1468" s="40"/>
      <c r="AD1468" s="40"/>
      <c r="AE1468" s="40"/>
      <c r="AG1468" s="45"/>
      <c r="AN1468" s="40"/>
      <c r="AO1468" s="40"/>
      <c r="AP1468" s="40"/>
      <c r="AQ1468" s="40"/>
      <c r="AR1468" s="40"/>
      <c r="AS1468" s="40"/>
      <c r="AT1468" s="40"/>
      <c r="AU1468" s="40"/>
      <c r="AV1468" s="40"/>
    </row>
    <row r="1469" spans="27:64" x14ac:dyDescent="0.2">
      <c r="AA1469" s="40"/>
      <c r="AB1469" s="40"/>
      <c r="AC1469" s="40"/>
      <c r="AD1469" s="40"/>
      <c r="AE1469" s="40"/>
      <c r="AG1469" s="45"/>
      <c r="AN1469" s="40"/>
      <c r="AO1469" s="40"/>
      <c r="AP1469" s="40"/>
      <c r="AQ1469" s="40"/>
      <c r="AR1469" s="40"/>
      <c r="AS1469" s="40"/>
      <c r="AT1469" s="40"/>
      <c r="AU1469" s="40"/>
      <c r="AV1469" s="40"/>
    </row>
    <row r="1470" spans="27:64" x14ac:dyDescent="0.2">
      <c r="AA1470" s="40"/>
      <c r="AB1470" s="40"/>
      <c r="AC1470" s="40"/>
      <c r="AD1470" s="40"/>
      <c r="AE1470" s="40"/>
      <c r="AG1470" s="45"/>
      <c r="AN1470" s="40"/>
      <c r="AO1470" s="40"/>
      <c r="AP1470" s="40"/>
      <c r="AQ1470" s="40"/>
      <c r="AR1470" s="40"/>
      <c r="AS1470" s="40"/>
      <c r="AT1470" s="40"/>
      <c r="AU1470" s="40"/>
    </row>
    <row r="1471" spans="27:64" x14ac:dyDescent="0.2">
      <c r="AA1471" s="40"/>
      <c r="AB1471" s="40"/>
      <c r="AC1471" s="40"/>
      <c r="AD1471" s="40"/>
      <c r="AE1471" s="40"/>
      <c r="AG1471" s="45"/>
      <c r="AN1471" s="40"/>
      <c r="AO1471" s="40"/>
      <c r="AP1471" s="40"/>
      <c r="AQ1471" s="40"/>
      <c r="AR1471" s="40"/>
      <c r="AS1471" s="40"/>
      <c r="AT1471" s="40"/>
      <c r="AU1471" s="40"/>
      <c r="AV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</row>
    <row r="1472" spans="27:64" x14ac:dyDescent="0.2">
      <c r="AA1472" s="40"/>
      <c r="AB1472" s="40"/>
      <c r="AC1472" s="40"/>
      <c r="AD1472" s="40"/>
      <c r="AE1472" s="40"/>
      <c r="AG1472" s="45"/>
      <c r="AN1472" s="40"/>
      <c r="AO1472" s="40"/>
      <c r="AP1472" s="40"/>
      <c r="AQ1472" s="40"/>
      <c r="AR1472" s="40"/>
      <c r="AS1472" s="40"/>
      <c r="AT1472" s="40"/>
      <c r="AU1472" s="40"/>
      <c r="AV1472" s="40"/>
      <c r="AX1472" s="40"/>
    </row>
    <row r="1473" spans="27:64" x14ac:dyDescent="0.2">
      <c r="AA1473" s="40"/>
      <c r="AB1473" s="40"/>
      <c r="AC1473" s="40"/>
      <c r="AD1473" s="40"/>
      <c r="AE1473" s="40"/>
      <c r="AG1473" s="45"/>
      <c r="AN1473" s="40"/>
      <c r="AO1473" s="40"/>
      <c r="AP1473" s="40"/>
      <c r="AQ1473" s="40"/>
      <c r="AR1473" s="40"/>
      <c r="AS1473" s="40"/>
      <c r="AT1473" s="40"/>
      <c r="AU1473" s="40"/>
      <c r="AV1473" s="40"/>
      <c r="AX1473" s="40"/>
    </row>
    <row r="1474" spans="27:64" x14ac:dyDescent="0.2">
      <c r="AA1474" s="40"/>
      <c r="AB1474" s="40"/>
      <c r="AC1474" s="40"/>
      <c r="AD1474" s="40"/>
      <c r="AE1474" s="40"/>
      <c r="AG1474" s="45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</row>
    <row r="1475" spans="27:64" x14ac:dyDescent="0.2">
      <c r="AA1475" s="40"/>
      <c r="AB1475" s="40"/>
      <c r="AC1475" s="40"/>
      <c r="AD1475" s="40"/>
      <c r="AE1475" s="40"/>
      <c r="AG1475" s="45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</row>
    <row r="1476" spans="27:64" x14ac:dyDescent="0.2">
      <c r="AA1476" s="40"/>
      <c r="AB1476" s="40"/>
      <c r="AC1476" s="40"/>
      <c r="AD1476" s="40"/>
      <c r="AE1476" s="40"/>
      <c r="AG1476" s="45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</row>
    <row r="1477" spans="27:64" x14ac:dyDescent="0.2">
      <c r="AA1477" s="40"/>
      <c r="AB1477" s="40"/>
      <c r="AC1477" s="40"/>
      <c r="AD1477" s="40"/>
      <c r="AE1477" s="40"/>
      <c r="AG1477" s="45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</row>
    <row r="1478" spans="27:64" x14ac:dyDescent="0.2">
      <c r="AA1478" s="40"/>
      <c r="AB1478" s="40"/>
      <c r="AC1478" s="40"/>
      <c r="AD1478" s="40"/>
      <c r="AE1478" s="40"/>
      <c r="AG1478" s="45"/>
      <c r="AN1478" s="40"/>
      <c r="AO1478" s="40"/>
      <c r="AP1478" s="40"/>
      <c r="AQ1478" s="40"/>
      <c r="AR1478" s="40"/>
      <c r="AS1478" s="40"/>
      <c r="AT1478" s="40"/>
      <c r="AU1478" s="40"/>
      <c r="AV1478" s="40"/>
    </row>
    <row r="1479" spans="27:64" x14ac:dyDescent="0.2">
      <c r="AA1479" s="40"/>
      <c r="AB1479" s="40"/>
      <c r="AC1479" s="40"/>
      <c r="AD1479" s="40"/>
      <c r="AE1479" s="40"/>
      <c r="AG1479" s="45"/>
      <c r="AN1479" s="40"/>
      <c r="AO1479" s="40"/>
      <c r="AP1479" s="40"/>
      <c r="AQ1479" s="40"/>
      <c r="AR1479" s="40"/>
      <c r="AS1479" s="40"/>
      <c r="AT1479" s="40"/>
      <c r="AU1479" s="40"/>
    </row>
    <row r="1480" spans="27:64" x14ac:dyDescent="0.2">
      <c r="AA1480" s="40"/>
      <c r="AB1480" s="40"/>
      <c r="AC1480" s="40"/>
      <c r="AD1480" s="40"/>
      <c r="AE1480" s="40"/>
      <c r="AG1480" s="45"/>
      <c r="AN1480" s="40"/>
      <c r="AO1480" s="40"/>
      <c r="AP1480" s="40"/>
      <c r="AQ1480" s="40"/>
      <c r="AR1480" s="40"/>
      <c r="AS1480" s="40"/>
      <c r="AT1480" s="40"/>
      <c r="AU1480" s="40"/>
    </row>
    <row r="1481" spans="27:64" x14ac:dyDescent="0.2">
      <c r="AA1481" s="40"/>
      <c r="AB1481" s="40"/>
      <c r="AC1481" s="40"/>
      <c r="AD1481" s="40"/>
      <c r="AE1481" s="40"/>
      <c r="AG1481" s="45"/>
      <c r="AN1481" s="40"/>
      <c r="AO1481" s="40"/>
      <c r="AP1481" s="40"/>
      <c r="AQ1481" s="40"/>
      <c r="AR1481" s="40"/>
      <c r="AS1481" s="40"/>
      <c r="AT1481" s="40"/>
      <c r="AU1481" s="40"/>
      <c r="AV1481" s="40"/>
    </row>
    <row r="1482" spans="27:64" x14ac:dyDescent="0.2">
      <c r="AA1482" s="40"/>
      <c r="AB1482" s="40"/>
      <c r="AC1482" s="40"/>
      <c r="AD1482" s="40"/>
      <c r="AE1482" s="40"/>
      <c r="AG1482" s="45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</row>
    <row r="1483" spans="27:64" x14ac:dyDescent="0.2">
      <c r="AA1483" s="40"/>
      <c r="AB1483" s="40"/>
      <c r="AC1483" s="40"/>
      <c r="AD1483" s="40"/>
      <c r="AE1483" s="40"/>
      <c r="AG1483" s="45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</row>
    <row r="1484" spans="27:64" x14ac:dyDescent="0.2">
      <c r="AA1484" s="40"/>
      <c r="AB1484" s="40"/>
      <c r="AC1484" s="40"/>
      <c r="AD1484" s="40"/>
      <c r="AE1484" s="40"/>
      <c r="AG1484" s="45"/>
      <c r="AN1484" s="40"/>
      <c r="AO1484" s="40"/>
      <c r="AP1484" s="40"/>
      <c r="AQ1484" s="40"/>
      <c r="AR1484" s="40"/>
      <c r="AS1484" s="40"/>
      <c r="AT1484" s="40"/>
      <c r="AU1484" s="40"/>
    </row>
    <row r="1485" spans="27:64" x14ac:dyDescent="0.2">
      <c r="AA1485" s="40"/>
      <c r="AB1485" s="40"/>
      <c r="AC1485" s="40"/>
      <c r="AD1485" s="40"/>
      <c r="AE1485" s="40"/>
      <c r="AG1485" s="45"/>
      <c r="AN1485" s="40"/>
      <c r="AO1485" s="40"/>
      <c r="AP1485" s="40"/>
      <c r="AQ1485" s="40"/>
      <c r="AR1485" s="40"/>
      <c r="AS1485" s="40"/>
      <c r="AT1485" s="40"/>
      <c r="AU1485" s="40"/>
      <c r="AV1485" s="40"/>
      <c r="AX1485" s="40"/>
    </row>
    <row r="1486" spans="27:64" x14ac:dyDescent="0.2">
      <c r="AA1486" s="40"/>
      <c r="AB1486" s="40"/>
      <c r="AC1486" s="40"/>
      <c r="AD1486" s="40"/>
      <c r="AE1486" s="40"/>
      <c r="AG1486" s="45"/>
      <c r="AN1486" s="40"/>
      <c r="AO1486" s="40"/>
      <c r="AP1486" s="40"/>
      <c r="AQ1486" s="40"/>
      <c r="AR1486" s="40"/>
      <c r="AS1486" s="40"/>
      <c r="AT1486" s="40"/>
      <c r="AU1486" s="40"/>
      <c r="AV1486" s="40"/>
    </row>
    <row r="1487" spans="27:64" x14ac:dyDescent="0.2">
      <c r="AA1487" s="40"/>
      <c r="AB1487" s="40"/>
      <c r="AC1487" s="40"/>
      <c r="AD1487" s="40"/>
      <c r="AE1487" s="40"/>
      <c r="AG1487" s="45"/>
      <c r="AN1487" s="40"/>
      <c r="AO1487" s="40"/>
      <c r="AP1487" s="40"/>
      <c r="AQ1487" s="40"/>
      <c r="AR1487" s="40"/>
      <c r="AS1487" s="40"/>
      <c r="AT1487" s="40"/>
      <c r="AU1487" s="40"/>
    </row>
    <row r="1488" spans="27:64" x14ac:dyDescent="0.2">
      <c r="AA1488" s="40"/>
      <c r="AB1488" s="40"/>
      <c r="AC1488" s="40"/>
      <c r="AD1488" s="40"/>
      <c r="AE1488" s="40"/>
      <c r="AG1488" s="45"/>
      <c r="AN1488" s="40"/>
      <c r="AO1488" s="40"/>
      <c r="AP1488" s="40"/>
      <c r="AQ1488" s="40"/>
      <c r="AR1488" s="40"/>
      <c r="AS1488" s="40"/>
      <c r="AT1488" s="40"/>
      <c r="AU1488" s="40"/>
    </row>
    <row r="1489" spans="27:64" x14ac:dyDescent="0.2">
      <c r="AA1489" s="40"/>
      <c r="AB1489" s="40"/>
      <c r="AC1489" s="40"/>
      <c r="AD1489" s="40"/>
      <c r="AE1489" s="40"/>
      <c r="AG1489" s="45"/>
      <c r="AN1489" s="40"/>
      <c r="AO1489" s="40"/>
      <c r="AP1489" s="40"/>
      <c r="AQ1489" s="40"/>
      <c r="AR1489" s="40"/>
      <c r="AS1489" s="40"/>
      <c r="AT1489" s="40"/>
      <c r="AU1489" s="40"/>
    </row>
    <row r="1490" spans="27:64" x14ac:dyDescent="0.2">
      <c r="AA1490" s="40"/>
      <c r="AB1490" s="40"/>
      <c r="AC1490" s="40"/>
      <c r="AD1490" s="40"/>
      <c r="AE1490" s="40"/>
      <c r="AG1490" s="45"/>
      <c r="AN1490" s="40"/>
      <c r="AO1490" s="40"/>
      <c r="AP1490" s="40"/>
      <c r="AQ1490" s="40"/>
      <c r="AR1490" s="40"/>
      <c r="AS1490" s="40"/>
      <c r="AT1490" s="40"/>
      <c r="AU1490" s="40"/>
    </row>
    <row r="1491" spans="27:64" x14ac:dyDescent="0.2">
      <c r="AA1491" s="40"/>
      <c r="AB1491" s="40"/>
      <c r="AC1491" s="40"/>
      <c r="AD1491" s="40"/>
      <c r="AE1491" s="40"/>
      <c r="AG1491" s="45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</row>
    <row r="1492" spans="27:64" x14ac:dyDescent="0.2">
      <c r="AA1492" s="40"/>
      <c r="AB1492" s="40"/>
      <c r="AC1492" s="40"/>
      <c r="AD1492" s="40"/>
      <c r="AE1492" s="40"/>
      <c r="AG1492" s="45"/>
      <c r="AN1492" s="40"/>
      <c r="AO1492" s="40"/>
      <c r="AP1492" s="40"/>
      <c r="AQ1492" s="40"/>
      <c r="AR1492" s="40"/>
      <c r="AS1492" s="40"/>
      <c r="AT1492" s="40"/>
      <c r="AU1492" s="40"/>
    </row>
    <row r="1493" spans="27:64" x14ac:dyDescent="0.2">
      <c r="AA1493" s="40"/>
      <c r="AB1493" s="40"/>
      <c r="AC1493" s="40"/>
      <c r="AD1493" s="40"/>
      <c r="AE1493" s="40"/>
      <c r="AG1493" s="45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</row>
    <row r="1494" spans="27:64" x14ac:dyDescent="0.2">
      <c r="AA1494" s="40"/>
      <c r="AB1494" s="40"/>
      <c r="AC1494" s="40"/>
      <c r="AD1494" s="40"/>
      <c r="AE1494" s="40"/>
      <c r="AG1494" s="45"/>
      <c r="AN1494" s="40"/>
      <c r="AO1494" s="40"/>
      <c r="AP1494" s="40"/>
      <c r="AQ1494" s="40"/>
      <c r="AR1494" s="40"/>
      <c r="AS1494" s="40"/>
      <c r="AT1494" s="40"/>
      <c r="AU1494" s="40"/>
      <c r="AV1494" s="40"/>
      <c r="AX1494" s="40"/>
    </row>
    <row r="1495" spans="27:64" x14ac:dyDescent="0.2">
      <c r="AA1495" s="40"/>
      <c r="AB1495" s="40"/>
      <c r="AC1495" s="40"/>
      <c r="AD1495" s="40"/>
      <c r="AE1495" s="40"/>
      <c r="AG1495" s="45"/>
      <c r="AN1495" s="40"/>
      <c r="AO1495" s="40"/>
      <c r="AP1495" s="40"/>
      <c r="AQ1495" s="40"/>
      <c r="AR1495" s="40"/>
      <c r="AS1495" s="40"/>
      <c r="AT1495" s="40"/>
      <c r="AU1495" s="40"/>
      <c r="AV1495" s="40"/>
    </row>
    <row r="1496" spans="27:64" x14ac:dyDescent="0.2">
      <c r="AA1496" s="40"/>
      <c r="AB1496" s="40"/>
      <c r="AC1496" s="40"/>
      <c r="AD1496" s="40"/>
      <c r="AE1496" s="40"/>
      <c r="AG1496" s="45"/>
      <c r="AN1496" s="40"/>
      <c r="AO1496" s="40"/>
      <c r="AP1496" s="40"/>
      <c r="AQ1496" s="40"/>
      <c r="AR1496" s="40"/>
      <c r="AS1496" s="40"/>
      <c r="AT1496" s="40"/>
      <c r="AU1496" s="40"/>
      <c r="AV1496" s="40"/>
    </row>
    <row r="1497" spans="27:64" x14ac:dyDescent="0.2">
      <c r="AA1497" s="40"/>
      <c r="AB1497" s="40"/>
      <c r="AC1497" s="40"/>
      <c r="AD1497" s="40"/>
      <c r="AE1497" s="40"/>
      <c r="AG1497" s="45"/>
      <c r="AN1497" s="40"/>
      <c r="AO1497" s="40"/>
      <c r="AP1497" s="40"/>
      <c r="AQ1497" s="40"/>
      <c r="AR1497" s="40"/>
      <c r="AS1497" s="40"/>
      <c r="AT1497" s="40"/>
      <c r="AU1497" s="40"/>
      <c r="AV1497" s="40"/>
      <c r="AX1497" s="40"/>
    </row>
    <row r="1498" spans="27:64" x14ac:dyDescent="0.2">
      <c r="AA1498" s="40"/>
      <c r="AB1498" s="40"/>
      <c r="AC1498" s="40"/>
      <c r="AD1498" s="40"/>
      <c r="AE1498" s="40"/>
      <c r="AG1498" s="45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</row>
    <row r="1499" spans="27:64" x14ac:dyDescent="0.2">
      <c r="AA1499" s="40"/>
      <c r="AB1499" s="40"/>
      <c r="AC1499" s="40"/>
      <c r="AD1499" s="40"/>
      <c r="AE1499" s="40"/>
      <c r="AG1499" s="45"/>
      <c r="AN1499" s="40"/>
      <c r="AO1499" s="40"/>
      <c r="AP1499" s="40"/>
      <c r="AQ1499" s="40"/>
      <c r="AR1499" s="40"/>
      <c r="AS1499" s="40"/>
      <c r="AT1499" s="40"/>
      <c r="AU1499" s="40"/>
      <c r="AV1499" s="40"/>
    </row>
    <row r="1500" spans="27:64" x14ac:dyDescent="0.2">
      <c r="AA1500" s="40"/>
      <c r="AB1500" s="40"/>
      <c r="AC1500" s="40"/>
      <c r="AD1500" s="40"/>
      <c r="AE1500" s="40"/>
      <c r="AG1500" s="45"/>
      <c r="AN1500" s="40"/>
      <c r="AO1500" s="40"/>
      <c r="AP1500" s="40"/>
      <c r="AQ1500" s="40"/>
      <c r="AR1500" s="40"/>
      <c r="AS1500" s="40"/>
      <c r="AT1500" s="40"/>
      <c r="AU1500" s="40"/>
      <c r="AV1500" s="40"/>
      <c r="AX1500" s="40"/>
    </row>
    <row r="1501" spans="27:64" x14ac:dyDescent="0.2">
      <c r="AA1501" s="40"/>
      <c r="AB1501" s="40"/>
      <c r="AC1501" s="40"/>
      <c r="AD1501" s="40"/>
      <c r="AE1501" s="40"/>
      <c r="AG1501" s="45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</row>
    <row r="1502" spans="27:64" x14ac:dyDescent="0.2">
      <c r="AA1502" s="40"/>
      <c r="AB1502" s="40"/>
      <c r="AC1502" s="40"/>
      <c r="AD1502" s="40"/>
      <c r="AE1502" s="40"/>
      <c r="AG1502" s="45"/>
      <c r="AN1502" s="40"/>
      <c r="AO1502" s="40"/>
      <c r="AP1502" s="40"/>
      <c r="AQ1502" s="40"/>
      <c r="AR1502" s="40"/>
      <c r="AS1502" s="40"/>
      <c r="AT1502" s="40"/>
      <c r="AU1502" s="40"/>
      <c r="AV1502" s="40"/>
    </row>
    <row r="1503" spans="27:64" x14ac:dyDescent="0.2">
      <c r="AA1503" s="40"/>
      <c r="AB1503" s="40"/>
      <c r="AC1503" s="40"/>
      <c r="AD1503" s="40"/>
      <c r="AE1503" s="40"/>
      <c r="AG1503" s="45"/>
      <c r="AN1503" s="40"/>
      <c r="AO1503" s="40"/>
      <c r="AP1503" s="40"/>
      <c r="AQ1503" s="40"/>
      <c r="AR1503" s="40"/>
      <c r="AS1503" s="40"/>
      <c r="AT1503" s="40"/>
      <c r="AU1503" s="40"/>
      <c r="AV1503" s="40"/>
    </row>
    <row r="1504" spans="27:64" x14ac:dyDescent="0.2">
      <c r="AA1504" s="40"/>
      <c r="AB1504" s="40"/>
      <c r="AC1504" s="40"/>
      <c r="AD1504" s="40"/>
      <c r="AE1504" s="40"/>
      <c r="AG1504" s="45"/>
      <c r="AN1504" s="40"/>
      <c r="AO1504" s="40"/>
      <c r="AP1504" s="40"/>
      <c r="AQ1504" s="40"/>
      <c r="AR1504" s="40"/>
      <c r="AS1504" s="40"/>
      <c r="AT1504" s="40"/>
      <c r="AU1504" s="40"/>
      <c r="AV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</row>
    <row r="1505" spans="27:64" x14ac:dyDescent="0.2">
      <c r="AA1505" s="40"/>
      <c r="AB1505" s="40"/>
      <c r="AC1505" s="40"/>
      <c r="AD1505" s="40"/>
      <c r="AE1505" s="40"/>
      <c r="AG1505" s="45"/>
      <c r="AN1505" s="40"/>
      <c r="AO1505" s="40"/>
      <c r="AP1505" s="40"/>
      <c r="AQ1505" s="40"/>
      <c r="AR1505" s="40"/>
      <c r="AS1505" s="40"/>
      <c r="AT1505" s="40"/>
      <c r="AU1505" s="40"/>
      <c r="AV1505" s="40"/>
    </row>
    <row r="1506" spans="27:64" x14ac:dyDescent="0.2">
      <c r="AA1506" s="40"/>
      <c r="AB1506" s="40"/>
      <c r="AC1506" s="40"/>
      <c r="AD1506" s="40"/>
      <c r="AE1506" s="40"/>
      <c r="AG1506" s="45"/>
      <c r="AN1506" s="40"/>
      <c r="AO1506" s="40"/>
      <c r="AP1506" s="40"/>
      <c r="AQ1506" s="40"/>
      <c r="AR1506" s="40"/>
      <c r="AS1506" s="40"/>
      <c r="AT1506" s="40"/>
      <c r="AU1506" s="40"/>
      <c r="AV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</row>
    <row r="1507" spans="27:64" x14ac:dyDescent="0.2">
      <c r="AA1507" s="40"/>
      <c r="AB1507" s="40"/>
      <c r="AC1507" s="40"/>
      <c r="AD1507" s="40"/>
      <c r="AE1507" s="40"/>
      <c r="AG1507" s="45"/>
      <c r="AN1507" s="40"/>
      <c r="AO1507" s="40"/>
      <c r="AP1507" s="40"/>
      <c r="AQ1507" s="40"/>
      <c r="AR1507" s="40"/>
      <c r="AS1507" s="40"/>
      <c r="AT1507" s="40"/>
      <c r="AU1507" s="40"/>
    </row>
    <row r="1508" spans="27:64" x14ac:dyDescent="0.2">
      <c r="AA1508" s="40"/>
      <c r="AB1508" s="40"/>
      <c r="AC1508" s="40"/>
      <c r="AD1508" s="40"/>
      <c r="AE1508" s="40"/>
      <c r="AG1508" s="45"/>
      <c r="AN1508" s="40"/>
      <c r="AO1508" s="40"/>
      <c r="AP1508" s="40"/>
      <c r="AQ1508" s="40"/>
      <c r="AR1508" s="40"/>
      <c r="AS1508" s="40"/>
      <c r="AT1508" s="40"/>
      <c r="AU1508" s="40"/>
      <c r="AV1508" s="40"/>
      <c r="AX1508" s="40"/>
    </row>
    <row r="1509" spans="27:64" x14ac:dyDescent="0.2">
      <c r="AA1509" s="40"/>
      <c r="AB1509" s="40"/>
      <c r="AC1509" s="40"/>
      <c r="AD1509" s="40"/>
      <c r="AE1509" s="40"/>
      <c r="AG1509" s="45"/>
      <c r="AN1509" s="40"/>
      <c r="AO1509" s="40"/>
      <c r="AP1509" s="40"/>
      <c r="AQ1509" s="40"/>
      <c r="AR1509" s="40"/>
      <c r="AS1509" s="40"/>
      <c r="AT1509" s="40"/>
      <c r="AU1509" s="40"/>
    </row>
    <row r="1510" spans="27:64" x14ac:dyDescent="0.2">
      <c r="AA1510" s="40"/>
      <c r="AB1510" s="40"/>
      <c r="AC1510" s="40"/>
      <c r="AD1510" s="40"/>
      <c r="AE1510" s="40"/>
      <c r="AG1510" s="45"/>
      <c r="AN1510" s="40"/>
      <c r="AO1510" s="40"/>
      <c r="AP1510" s="40"/>
      <c r="AQ1510" s="40"/>
      <c r="AR1510" s="40"/>
      <c r="AS1510" s="40"/>
      <c r="AT1510" s="40"/>
      <c r="AU1510" s="40"/>
      <c r="AV1510" s="40"/>
    </row>
    <row r="1511" spans="27:64" x14ac:dyDescent="0.2">
      <c r="AA1511" s="40"/>
      <c r="AB1511" s="40"/>
      <c r="AC1511" s="40"/>
      <c r="AD1511" s="40"/>
      <c r="AE1511" s="40"/>
      <c r="AG1511" s="45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</row>
    <row r="1512" spans="27:64" x14ac:dyDescent="0.2">
      <c r="AA1512" s="40"/>
      <c r="AB1512" s="40"/>
      <c r="AC1512" s="40"/>
      <c r="AD1512" s="40"/>
      <c r="AE1512" s="40"/>
      <c r="AG1512" s="45"/>
      <c r="AN1512" s="40"/>
      <c r="AO1512" s="40"/>
      <c r="AP1512" s="40"/>
      <c r="AQ1512" s="40"/>
      <c r="AR1512" s="40"/>
      <c r="AS1512" s="40"/>
      <c r="AT1512" s="40"/>
      <c r="AU1512" s="40"/>
    </row>
    <row r="1513" spans="27:64" x14ac:dyDescent="0.2">
      <c r="AA1513" s="40"/>
      <c r="AB1513" s="40"/>
      <c r="AC1513" s="40"/>
      <c r="AD1513" s="40"/>
      <c r="AE1513" s="40"/>
      <c r="AG1513" s="45"/>
      <c r="AN1513" s="40"/>
      <c r="AO1513" s="40"/>
      <c r="AP1513" s="40"/>
      <c r="AQ1513" s="40"/>
      <c r="AR1513" s="40"/>
      <c r="AS1513" s="40"/>
      <c r="AT1513" s="40"/>
      <c r="AU1513" s="40"/>
      <c r="AV1513" s="40"/>
      <c r="AX1513" s="40"/>
    </row>
    <row r="1514" spans="27:64" x14ac:dyDescent="0.2">
      <c r="AA1514" s="40"/>
      <c r="AB1514" s="40"/>
      <c r="AC1514" s="40"/>
      <c r="AD1514" s="40"/>
      <c r="AE1514" s="40"/>
      <c r="AG1514" s="45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</row>
    <row r="1515" spans="27:64" x14ac:dyDescent="0.2">
      <c r="AA1515" s="40"/>
      <c r="AB1515" s="40"/>
      <c r="AC1515" s="40"/>
      <c r="AD1515" s="40"/>
      <c r="AE1515" s="40"/>
      <c r="AG1515" s="45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</row>
    <row r="1516" spans="27:64" x14ac:dyDescent="0.2">
      <c r="AA1516" s="40"/>
      <c r="AB1516" s="40"/>
      <c r="AC1516" s="40"/>
      <c r="AD1516" s="40"/>
      <c r="AE1516" s="40"/>
      <c r="AG1516" s="45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</row>
    <row r="1517" spans="27:64" x14ac:dyDescent="0.2">
      <c r="AA1517" s="40"/>
      <c r="AB1517" s="40"/>
      <c r="AC1517" s="40"/>
      <c r="AD1517" s="40"/>
      <c r="AE1517" s="40"/>
      <c r="AG1517" s="45"/>
      <c r="AN1517" s="40"/>
      <c r="AO1517" s="40"/>
      <c r="AP1517" s="40"/>
      <c r="AQ1517" s="40"/>
      <c r="AR1517" s="40"/>
      <c r="AS1517" s="40"/>
      <c r="AT1517" s="40"/>
      <c r="AU1517" s="40"/>
      <c r="AV1517" s="40"/>
    </row>
    <row r="1518" spans="27:64" x14ac:dyDescent="0.2">
      <c r="AA1518" s="40"/>
      <c r="AB1518" s="40"/>
      <c r="AC1518" s="40"/>
      <c r="AD1518" s="40"/>
      <c r="AE1518" s="40"/>
      <c r="AG1518" s="45"/>
      <c r="AN1518" s="40"/>
      <c r="AO1518" s="40"/>
      <c r="AP1518" s="40"/>
      <c r="AQ1518" s="40"/>
      <c r="AR1518" s="40"/>
      <c r="AS1518" s="40"/>
      <c r="AT1518" s="40"/>
      <c r="AU1518" s="40"/>
      <c r="AV1518" s="40"/>
    </row>
    <row r="1519" spans="27:64" x14ac:dyDescent="0.2">
      <c r="AA1519" s="40"/>
      <c r="AB1519" s="40"/>
      <c r="AC1519" s="40"/>
      <c r="AD1519" s="40"/>
      <c r="AE1519" s="40"/>
      <c r="AG1519" s="45"/>
      <c r="AN1519" s="40"/>
      <c r="AO1519" s="40"/>
      <c r="AP1519" s="40"/>
      <c r="AQ1519" s="40"/>
      <c r="AR1519" s="40"/>
      <c r="AS1519" s="40"/>
      <c r="AT1519" s="40"/>
      <c r="AU1519" s="40"/>
      <c r="AV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</row>
    <row r="1520" spans="27:64" x14ac:dyDescent="0.2">
      <c r="AA1520" s="40"/>
      <c r="AB1520" s="40"/>
      <c r="AC1520" s="40"/>
      <c r="AD1520" s="40"/>
      <c r="AE1520" s="40"/>
      <c r="AG1520" s="45"/>
      <c r="AN1520" s="40"/>
      <c r="AO1520" s="40"/>
      <c r="AP1520" s="40"/>
      <c r="AQ1520" s="40"/>
      <c r="AR1520" s="40"/>
      <c r="AS1520" s="40"/>
      <c r="AT1520" s="40"/>
      <c r="AU1520" s="40"/>
      <c r="AV1520" s="40"/>
    </row>
    <row r="1521" spans="27:64" x14ac:dyDescent="0.2">
      <c r="AA1521" s="40"/>
      <c r="AB1521" s="40"/>
      <c r="AC1521" s="40"/>
      <c r="AD1521" s="40"/>
      <c r="AE1521" s="40"/>
      <c r="AG1521" s="45"/>
      <c r="AN1521" s="40"/>
      <c r="AO1521" s="40"/>
      <c r="AP1521" s="40"/>
      <c r="AQ1521" s="40"/>
      <c r="AR1521" s="40"/>
      <c r="AS1521" s="40"/>
      <c r="AT1521" s="40"/>
      <c r="AU1521" s="40"/>
      <c r="AV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</row>
    <row r="1522" spans="27:64" x14ac:dyDescent="0.2">
      <c r="AA1522" s="40"/>
      <c r="AB1522" s="40"/>
      <c r="AC1522" s="40"/>
      <c r="AD1522" s="40"/>
      <c r="AE1522" s="40"/>
      <c r="AG1522" s="45"/>
      <c r="AN1522" s="40"/>
      <c r="AO1522" s="40"/>
      <c r="AP1522" s="40"/>
      <c r="AQ1522" s="40"/>
      <c r="AR1522" s="40"/>
      <c r="AS1522" s="40"/>
      <c r="AT1522" s="40"/>
      <c r="AU1522" s="40"/>
      <c r="AV1522" s="40"/>
    </row>
    <row r="1523" spans="27:64" x14ac:dyDescent="0.2">
      <c r="AA1523" s="40"/>
      <c r="AB1523" s="40"/>
      <c r="AC1523" s="40"/>
      <c r="AD1523" s="40"/>
      <c r="AE1523" s="40"/>
      <c r="AG1523" s="45"/>
      <c r="AN1523" s="40"/>
      <c r="AO1523" s="40"/>
      <c r="AP1523" s="40"/>
      <c r="AQ1523" s="40"/>
      <c r="AR1523" s="40"/>
      <c r="AS1523" s="40"/>
      <c r="AT1523" s="40"/>
      <c r="AU1523" s="40"/>
      <c r="AV1523" s="40"/>
    </row>
    <row r="1524" spans="27:64" x14ac:dyDescent="0.2">
      <c r="AA1524" s="40"/>
      <c r="AB1524" s="40"/>
      <c r="AC1524" s="40"/>
      <c r="AD1524" s="40"/>
      <c r="AE1524" s="40"/>
      <c r="AG1524" s="45"/>
      <c r="AN1524" s="40"/>
      <c r="AO1524" s="40"/>
      <c r="AP1524" s="40"/>
      <c r="AQ1524" s="40"/>
      <c r="AR1524" s="40"/>
      <c r="AS1524" s="40"/>
      <c r="AT1524" s="40"/>
      <c r="AU1524" s="40"/>
      <c r="AV1524" s="40"/>
      <c r="AX1524" s="40"/>
    </row>
    <row r="1525" spans="27:64" x14ac:dyDescent="0.2">
      <c r="AA1525" s="40"/>
      <c r="AB1525" s="40"/>
      <c r="AC1525" s="40"/>
      <c r="AD1525" s="40"/>
      <c r="AE1525" s="40"/>
      <c r="AG1525" s="45"/>
      <c r="AN1525" s="40"/>
      <c r="AO1525" s="40"/>
      <c r="AP1525" s="40"/>
      <c r="AQ1525" s="40"/>
      <c r="AR1525" s="40"/>
      <c r="AS1525" s="40"/>
      <c r="AT1525" s="40"/>
      <c r="AU1525" s="40"/>
      <c r="AV1525" s="40"/>
    </row>
    <row r="1526" spans="27:64" x14ac:dyDescent="0.2">
      <c r="AA1526" s="40"/>
      <c r="AB1526" s="40"/>
      <c r="AC1526" s="40"/>
      <c r="AD1526" s="40"/>
      <c r="AE1526" s="40"/>
      <c r="AG1526" s="45"/>
      <c r="AN1526" s="40"/>
      <c r="AO1526" s="40"/>
      <c r="AP1526" s="40"/>
      <c r="AQ1526" s="40"/>
      <c r="AR1526" s="40"/>
      <c r="AS1526" s="40"/>
      <c r="AT1526" s="40"/>
      <c r="AU1526" s="40"/>
      <c r="AV1526" s="40"/>
      <c r="AX1526" s="40"/>
    </row>
    <row r="1527" spans="27:64" x14ac:dyDescent="0.2">
      <c r="AA1527" s="40"/>
      <c r="AB1527" s="40"/>
      <c r="AC1527" s="40"/>
      <c r="AD1527" s="40"/>
      <c r="AE1527" s="40"/>
      <c r="AG1527" s="45"/>
      <c r="AN1527" s="40"/>
      <c r="AO1527" s="40"/>
      <c r="AP1527" s="40"/>
      <c r="AQ1527" s="40"/>
      <c r="AR1527" s="40"/>
      <c r="AS1527" s="40"/>
      <c r="AT1527" s="40"/>
      <c r="AU1527" s="40"/>
      <c r="AV1527" s="40"/>
    </row>
    <row r="1528" spans="27:64" x14ac:dyDescent="0.2">
      <c r="AA1528" s="40"/>
      <c r="AB1528" s="40"/>
      <c r="AC1528" s="40"/>
      <c r="AD1528" s="40"/>
      <c r="AE1528" s="40"/>
      <c r="AG1528" s="45"/>
      <c r="AN1528" s="40"/>
      <c r="AO1528" s="40"/>
      <c r="AP1528" s="40"/>
      <c r="AQ1528" s="40"/>
      <c r="AR1528" s="40"/>
      <c r="AS1528" s="40"/>
      <c r="AT1528" s="40"/>
      <c r="AU1528" s="40"/>
      <c r="AV1528" s="40"/>
    </row>
    <row r="1529" spans="27:64" x14ac:dyDescent="0.2">
      <c r="AA1529" s="40"/>
      <c r="AB1529" s="40"/>
      <c r="AC1529" s="40"/>
      <c r="AD1529" s="40"/>
      <c r="AE1529" s="40"/>
      <c r="AG1529" s="45"/>
      <c r="AN1529" s="40"/>
      <c r="AO1529" s="40"/>
      <c r="AP1529" s="40"/>
      <c r="AQ1529" s="40"/>
      <c r="AR1529" s="40"/>
      <c r="AS1529" s="40"/>
      <c r="AT1529" s="40"/>
      <c r="AU1529" s="40"/>
      <c r="AV1529" s="40"/>
    </row>
    <row r="1530" spans="27:64" x14ac:dyDescent="0.2">
      <c r="AA1530" s="40"/>
      <c r="AB1530" s="40"/>
      <c r="AC1530" s="40"/>
      <c r="AD1530" s="40"/>
      <c r="AE1530" s="40"/>
      <c r="AG1530" s="45"/>
      <c r="AN1530" s="40"/>
      <c r="AO1530" s="40"/>
      <c r="AP1530" s="40"/>
      <c r="AQ1530" s="40"/>
      <c r="AR1530" s="40"/>
      <c r="AS1530" s="40"/>
      <c r="AT1530" s="40"/>
      <c r="AU1530" s="40"/>
    </row>
    <row r="1531" spans="27:64" x14ac:dyDescent="0.2">
      <c r="AA1531" s="40"/>
      <c r="AB1531" s="40"/>
      <c r="AC1531" s="40"/>
      <c r="AD1531" s="40"/>
      <c r="AE1531" s="40"/>
      <c r="AG1531" s="45"/>
      <c r="AN1531" s="40"/>
      <c r="AO1531" s="40"/>
      <c r="AP1531" s="40"/>
      <c r="AQ1531" s="40"/>
      <c r="AR1531" s="40"/>
      <c r="AS1531" s="40"/>
      <c r="AT1531" s="40"/>
      <c r="AU1531" s="40"/>
      <c r="AV1531" s="40"/>
    </row>
    <row r="1532" spans="27:64" x14ac:dyDescent="0.2">
      <c r="AA1532" s="40"/>
      <c r="AB1532" s="40"/>
      <c r="AC1532" s="40"/>
      <c r="AD1532" s="40"/>
      <c r="AE1532" s="40"/>
      <c r="AG1532" s="45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</row>
    <row r="1533" spans="27:64" x14ac:dyDescent="0.2">
      <c r="AA1533" s="40"/>
      <c r="AB1533" s="40"/>
      <c r="AC1533" s="40"/>
      <c r="AD1533" s="40"/>
      <c r="AE1533" s="40"/>
      <c r="AG1533" s="45"/>
      <c r="AN1533" s="40"/>
      <c r="AO1533" s="40"/>
      <c r="AP1533" s="40"/>
      <c r="AQ1533" s="40"/>
      <c r="AR1533" s="40"/>
      <c r="AS1533" s="40"/>
      <c r="AT1533" s="40"/>
      <c r="AU1533" s="40"/>
    </row>
    <row r="1534" spans="27:64" x14ac:dyDescent="0.2">
      <c r="AA1534" s="40"/>
      <c r="AB1534" s="40"/>
      <c r="AC1534" s="40"/>
      <c r="AD1534" s="40"/>
      <c r="AE1534" s="40"/>
      <c r="AG1534" s="45"/>
      <c r="AN1534" s="40"/>
      <c r="AO1534" s="40"/>
      <c r="AP1534" s="40"/>
      <c r="AQ1534" s="40"/>
      <c r="AR1534" s="40"/>
      <c r="AS1534" s="40"/>
      <c r="AT1534" s="40"/>
      <c r="AU1534" s="40"/>
    </row>
    <row r="1535" spans="27:64" x14ac:dyDescent="0.2">
      <c r="AA1535" s="40"/>
      <c r="AB1535" s="40"/>
      <c r="AC1535" s="40"/>
      <c r="AD1535" s="40"/>
      <c r="AE1535" s="40"/>
      <c r="AG1535" s="45"/>
      <c r="AN1535" s="40"/>
      <c r="AO1535" s="40"/>
      <c r="AP1535" s="40"/>
      <c r="AQ1535" s="40"/>
      <c r="AR1535" s="40"/>
      <c r="AS1535" s="40"/>
      <c r="AT1535" s="40"/>
      <c r="AU1535" s="40"/>
    </row>
    <row r="1536" spans="27:64" x14ac:dyDescent="0.2">
      <c r="AA1536" s="40"/>
      <c r="AB1536" s="40"/>
      <c r="AC1536" s="40"/>
      <c r="AD1536" s="40"/>
      <c r="AE1536" s="40"/>
      <c r="AG1536" s="45"/>
      <c r="AN1536" s="40"/>
      <c r="AO1536" s="40"/>
      <c r="AP1536" s="40"/>
      <c r="AQ1536" s="40"/>
      <c r="AR1536" s="40"/>
      <c r="AS1536" s="40"/>
      <c r="AT1536" s="40"/>
      <c r="AU1536" s="40"/>
      <c r="AV1536" s="40"/>
    </row>
    <row r="1537" spans="27:64" x14ac:dyDescent="0.2">
      <c r="AA1537" s="40"/>
      <c r="AB1537" s="40"/>
      <c r="AC1537" s="40"/>
      <c r="AD1537" s="40"/>
      <c r="AE1537" s="40"/>
      <c r="AG1537" s="45"/>
      <c r="AN1537" s="40"/>
      <c r="AO1537" s="40"/>
      <c r="AP1537" s="40"/>
      <c r="AQ1537" s="40"/>
      <c r="AR1537" s="40"/>
      <c r="AS1537" s="40"/>
      <c r="AT1537" s="40"/>
      <c r="AU1537" s="40"/>
      <c r="AV1537" s="40"/>
    </row>
    <row r="1538" spans="27:64" x14ac:dyDescent="0.2">
      <c r="AA1538" s="40"/>
      <c r="AB1538" s="40"/>
      <c r="AC1538" s="40"/>
      <c r="AD1538" s="40"/>
      <c r="AE1538" s="40"/>
      <c r="AG1538" s="45"/>
      <c r="AN1538" s="40"/>
      <c r="AO1538" s="40"/>
      <c r="AP1538" s="40"/>
      <c r="AQ1538" s="40"/>
      <c r="AR1538" s="40"/>
      <c r="AS1538" s="40"/>
      <c r="AT1538" s="40"/>
      <c r="AU1538" s="40"/>
      <c r="AV1538" s="40"/>
    </row>
    <row r="1539" spans="27:64" x14ac:dyDescent="0.2">
      <c r="AA1539" s="40"/>
      <c r="AB1539" s="40"/>
      <c r="AC1539" s="40"/>
      <c r="AD1539" s="40"/>
      <c r="AE1539" s="40"/>
      <c r="AG1539" s="45"/>
      <c r="AN1539" s="40"/>
      <c r="AO1539" s="40"/>
      <c r="AP1539" s="40"/>
      <c r="AQ1539" s="40"/>
      <c r="AR1539" s="40"/>
      <c r="AS1539" s="40"/>
      <c r="AT1539" s="40"/>
      <c r="AU1539" s="40"/>
    </row>
    <row r="1540" spans="27:64" x14ac:dyDescent="0.2">
      <c r="AA1540" s="40"/>
      <c r="AB1540" s="40"/>
      <c r="AC1540" s="40"/>
      <c r="AD1540" s="40"/>
      <c r="AE1540" s="40"/>
      <c r="AG1540" s="45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</row>
    <row r="1541" spans="27:64" x14ac:dyDescent="0.2">
      <c r="AA1541" s="40"/>
      <c r="AB1541" s="40"/>
      <c r="AC1541" s="40"/>
      <c r="AD1541" s="40"/>
      <c r="AE1541" s="40"/>
      <c r="AG1541" s="45"/>
      <c r="AN1541" s="40"/>
      <c r="AO1541" s="40"/>
      <c r="AP1541" s="40"/>
      <c r="AQ1541" s="40"/>
      <c r="AR1541" s="40"/>
      <c r="AS1541" s="40"/>
      <c r="AT1541" s="40"/>
      <c r="AU1541" s="40"/>
      <c r="AV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</row>
    <row r="1542" spans="27:64" x14ac:dyDescent="0.2">
      <c r="AA1542" s="40"/>
      <c r="AB1542" s="40"/>
      <c r="AC1542" s="40"/>
      <c r="AD1542" s="40"/>
      <c r="AE1542" s="40"/>
      <c r="AG1542" s="45"/>
      <c r="AN1542" s="40"/>
      <c r="AO1542" s="40"/>
      <c r="AP1542" s="40"/>
      <c r="AQ1542" s="40"/>
      <c r="AR1542" s="40"/>
      <c r="AS1542" s="40"/>
      <c r="AT1542" s="40"/>
      <c r="AU1542" s="40"/>
    </row>
    <row r="1543" spans="27:64" x14ac:dyDescent="0.2">
      <c r="AA1543" s="40"/>
      <c r="AB1543" s="40"/>
      <c r="AC1543" s="40"/>
      <c r="AD1543" s="40"/>
      <c r="AE1543" s="40"/>
      <c r="AG1543" s="45"/>
      <c r="AN1543" s="40"/>
      <c r="AO1543" s="40"/>
      <c r="AP1543" s="40"/>
      <c r="AQ1543" s="40"/>
      <c r="AR1543" s="40"/>
      <c r="AS1543" s="40"/>
      <c r="AT1543" s="40"/>
      <c r="AU1543" s="40"/>
      <c r="AV1543" s="40"/>
    </row>
    <row r="1544" spans="27:64" x14ac:dyDescent="0.2">
      <c r="AA1544" s="40"/>
      <c r="AB1544" s="40"/>
      <c r="AC1544" s="40"/>
      <c r="AD1544" s="40"/>
      <c r="AE1544" s="40"/>
      <c r="AG1544" s="45"/>
      <c r="AN1544" s="40"/>
      <c r="AO1544" s="40"/>
      <c r="AP1544" s="40"/>
      <c r="AQ1544" s="40"/>
      <c r="AR1544" s="40"/>
      <c r="AS1544" s="40"/>
      <c r="AT1544" s="40"/>
      <c r="AU1544" s="40"/>
    </row>
    <row r="1545" spans="27:64" x14ac:dyDescent="0.2">
      <c r="AA1545" s="40"/>
      <c r="AB1545" s="40"/>
      <c r="AC1545" s="40"/>
      <c r="AD1545" s="40"/>
      <c r="AE1545" s="40"/>
      <c r="AG1545" s="45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</row>
    <row r="1546" spans="27:64" x14ac:dyDescent="0.2">
      <c r="AA1546" s="40"/>
      <c r="AB1546" s="40"/>
      <c r="AC1546" s="40"/>
      <c r="AD1546" s="40"/>
      <c r="AE1546" s="40"/>
      <c r="AG1546" s="45"/>
      <c r="AN1546" s="40"/>
      <c r="AO1546" s="40"/>
      <c r="AP1546" s="40"/>
      <c r="AQ1546" s="40"/>
      <c r="AR1546" s="40"/>
      <c r="AS1546" s="40"/>
      <c r="AT1546" s="40"/>
      <c r="AU1546" s="40"/>
    </row>
    <row r="1547" spans="27:64" x14ac:dyDescent="0.2">
      <c r="AA1547" s="40"/>
      <c r="AB1547" s="40"/>
      <c r="AC1547" s="40"/>
      <c r="AD1547" s="40"/>
      <c r="AE1547" s="40"/>
      <c r="AG1547" s="45"/>
      <c r="AN1547" s="40"/>
      <c r="AO1547" s="40"/>
      <c r="AP1547" s="40"/>
      <c r="AQ1547" s="40"/>
      <c r="AR1547" s="40"/>
      <c r="AS1547" s="40"/>
      <c r="AT1547" s="40"/>
      <c r="AU1547" s="40"/>
      <c r="AV1547" s="40"/>
      <c r="AX1547" s="40"/>
    </row>
    <row r="1548" spans="27:64" x14ac:dyDescent="0.2">
      <c r="AA1548" s="40"/>
      <c r="AB1548" s="40"/>
      <c r="AC1548" s="40"/>
      <c r="AD1548" s="40"/>
      <c r="AE1548" s="40"/>
      <c r="AG1548" s="45"/>
      <c r="AN1548" s="40"/>
      <c r="AO1548" s="40"/>
      <c r="AP1548" s="40"/>
      <c r="AQ1548" s="40"/>
      <c r="AR1548" s="40"/>
      <c r="AS1548" s="40"/>
      <c r="AT1548" s="40"/>
      <c r="AU1548" s="40"/>
      <c r="AV1548" s="40"/>
      <c r="AX1548" s="40"/>
    </row>
    <row r="1549" spans="27:64" x14ac:dyDescent="0.2">
      <c r="AA1549" s="40"/>
      <c r="AB1549" s="40"/>
      <c r="AC1549" s="40"/>
      <c r="AD1549" s="40"/>
      <c r="AE1549" s="40"/>
      <c r="AG1549" s="45"/>
      <c r="AN1549" s="40"/>
      <c r="AO1549" s="40"/>
      <c r="AP1549" s="40"/>
      <c r="AQ1549" s="40"/>
      <c r="AR1549" s="40"/>
      <c r="AS1549" s="40"/>
      <c r="AT1549" s="40"/>
      <c r="AU1549" s="40"/>
      <c r="AV1549" s="40"/>
      <c r="AX1549" s="40"/>
    </row>
    <row r="1550" spans="27:64" x14ac:dyDescent="0.2">
      <c r="AA1550" s="40"/>
      <c r="AB1550" s="40"/>
      <c r="AC1550" s="40"/>
      <c r="AD1550" s="40"/>
      <c r="AE1550" s="40"/>
      <c r="AG1550" s="45"/>
      <c r="AN1550" s="40"/>
      <c r="AO1550" s="40"/>
      <c r="AP1550" s="40"/>
      <c r="AQ1550" s="40"/>
      <c r="AR1550" s="40"/>
      <c r="AS1550" s="40"/>
      <c r="AT1550" s="40"/>
      <c r="AU1550" s="40"/>
      <c r="AV1550" s="40"/>
    </row>
    <row r="1551" spans="27:64" x14ac:dyDescent="0.2">
      <c r="AA1551" s="40"/>
      <c r="AB1551" s="40"/>
      <c r="AC1551" s="40"/>
      <c r="AD1551" s="40"/>
      <c r="AE1551" s="40"/>
      <c r="AG1551" s="45"/>
      <c r="AN1551" s="40"/>
      <c r="AO1551" s="40"/>
      <c r="AP1551" s="40"/>
      <c r="AQ1551" s="40"/>
      <c r="AR1551" s="40"/>
      <c r="AS1551" s="40"/>
      <c r="AT1551" s="40"/>
      <c r="AU1551" s="40"/>
    </row>
    <row r="1552" spans="27:64" x14ac:dyDescent="0.2">
      <c r="AA1552" s="40"/>
      <c r="AB1552" s="40"/>
      <c r="AC1552" s="40"/>
      <c r="AD1552" s="40"/>
      <c r="AE1552" s="40"/>
      <c r="AG1552" s="45"/>
      <c r="AN1552" s="40"/>
      <c r="AO1552" s="40"/>
      <c r="AP1552" s="40"/>
      <c r="AQ1552" s="40"/>
      <c r="AR1552" s="40"/>
      <c r="AS1552" s="40"/>
      <c r="AT1552" s="40"/>
      <c r="AU1552" s="40"/>
      <c r="AV1552" s="40"/>
    </row>
    <row r="1553" spans="27:64" x14ac:dyDescent="0.2">
      <c r="AA1553" s="40"/>
      <c r="AB1553" s="40"/>
      <c r="AC1553" s="40"/>
      <c r="AD1553" s="40"/>
      <c r="AE1553" s="40"/>
      <c r="AG1553" s="45"/>
      <c r="AN1553" s="40"/>
      <c r="AO1553" s="40"/>
      <c r="AP1553" s="40"/>
      <c r="AQ1553" s="40"/>
      <c r="AR1553" s="40"/>
      <c r="AS1553" s="40"/>
      <c r="AT1553" s="40"/>
      <c r="AU1553" s="40"/>
      <c r="AV1553" s="40"/>
    </row>
    <row r="1554" spans="27:64" x14ac:dyDescent="0.2">
      <c r="AA1554" s="40"/>
      <c r="AB1554" s="40"/>
      <c r="AC1554" s="40"/>
      <c r="AD1554" s="40"/>
      <c r="AE1554" s="40"/>
      <c r="AG1554" s="45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</row>
    <row r="1555" spans="27:64" x14ac:dyDescent="0.2">
      <c r="AA1555" s="40"/>
      <c r="AB1555" s="40"/>
      <c r="AC1555" s="40"/>
      <c r="AD1555" s="40"/>
      <c r="AE1555" s="40"/>
      <c r="AG1555" s="45"/>
      <c r="AN1555" s="40"/>
      <c r="AO1555" s="40"/>
      <c r="AP1555" s="40"/>
      <c r="AQ1555" s="40"/>
      <c r="AR1555" s="40"/>
      <c r="AS1555" s="40"/>
      <c r="AT1555" s="40"/>
      <c r="AU1555" s="40"/>
    </row>
    <row r="1556" spans="27:64" x14ac:dyDescent="0.2">
      <c r="AA1556" s="40"/>
      <c r="AB1556" s="40"/>
      <c r="AC1556" s="40"/>
      <c r="AD1556" s="40"/>
      <c r="AE1556" s="40"/>
      <c r="AG1556" s="45"/>
      <c r="AN1556" s="40"/>
      <c r="AO1556" s="40"/>
      <c r="AP1556" s="40"/>
      <c r="AQ1556" s="40"/>
      <c r="AR1556" s="40"/>
      <c r="AS1556" s="40"/>
      <c r="AT1556" s="40"/>
      <c r="AU1556" s="40"/>
    </row>
    <row r="1557" spans="27:64" x14ac:dyDescent="0.2">
      <c r="AA1557" s="40"/>
      <c r="AB1557" s="40"/>
      <c r="AC1557" s="40"/>
      <c r="AD1557" s="40"/>
      <c r="AE1557" s="40"/>
      <c r="AG1557" s="45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</row>
    <row r="1558" spans="27:64" x14ac:dyDescent="0.2">
      <c r="AA1558" s="40"/>
      <c r="AB1558" s="40"/>
      <c r="AC1558" s="40"/>
      <c r="AD1558" s="40"/>
      <c r="AE1558" s="40"/>
      <c r="AG1558" s="45"/>
      <c r="AN1558" s="40"/>
      <c r="AO1558" s="40"/>
      <c r="AP1558" s="40"/>
      <c r="AQ1558" s="40"/>
      <c r="AR1558" s="40"/>
      <c r="AS1558" s="40"/>
      <c r="AT1558" s="40"/>
      <c r="AU1558" s="40"/>
      <c r="AV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</row>
    <row r="1559" spans="27:64" x14ac:dyDescent="0.2">
      <c r="AA1559" s="40"/>
      <c r="AB1559" s="40"/>
      <c r="AC1559" s="40"/>
      <c r="AD1559" s="40"/>
      <c r="AE1559" s="40"/>
      <c r="AG1559" s="45"/>
      <c r="AN1559" s="40"/>
      <c r="AO1559" s="40"/>
      <c r="AP1559" s="40"/>
      <c r="AQ1559" s="40"/>
      <c r="AR1559" s="40"/>
      <c r="AS1559" s="40"/>
      <c r="AT1559" s="40"/>
      <c r="AU1559" s="40"/>
      <c r="AV1559" s="40"/>
      <c r="AX1559" s="40"/>
    </row>
    <row r="1560" spans="27:64" x14ac:dyDescent="0.2">
      <c r="AA1560" s="40"/>
      <c r="AB1560" s="40"/>
      <c r="AC1560" s="40"/>
      <c r="AD1560" s="40"/>
      <c r="AE1560" s="40"/>
      <c r="AG1560" s="45"/>
      <c r="AN1560" s="40"/>
      <c r="AO1560" s="40"/>
      <c r="AP1560" s="40"/>
      <c r="AQ1560" s="40"/>
      <c r="AR1560" s="40"/>
      <c r="AS1560" s="40"/>
      <c r="AT1560" s="40"/>
      <c r="AU1560" s="40"/>
    </row>
    <row r="1561" spans="27:64" x14ac:dyDescent="0.2">
      <c r="AA1561" s="40"/>
      <c r="AB1561" s="40"/>
      <c r="AC1561" s="40"/>
      <c r="AD1561" s="40"/>
      <c r="AE1561" s="40"/>
      <c r="AG1561" s="45"/>
      <c r="AN1561" s="40"/>
      <c r="AO1561" s="40"/>
      <c r="AP1561" s="40"/>
      <c r="AQ1561" s="40"/>
      <c r="AR1561" s="40"/>
      <c r="AS1561" s="40"/>
      <c r="AT1561" s="40"/>
      <c r="AU1561" s="40"/>
      <c r="AV1561" s="40"/>
    </row>
    <row r="1562" spans="27:64" x14ac:dyDescent="0.2">
      <c r="AA1562" s="40"/>
      <c r="AB1562" s="40"/>
      <c r="AC1562" s="40"/>
      <c r="AD1562" s="40"/>
      <c r="AE1562" s="40"/>
      <c r="AG1562" s="45"/>
      <c r="AN1562" s="40"/>
      <c r="AO1562" s="40"/>
      <c r="AP1562" s="40"/>
      <c r="AQ1562" s="40"/>
      <c r="AR1562" s="40"/>
      <c r="AS1562" s="40"/>
      <c r="AT1562" s="40"/>
      <c r="AU1562" s="40"/>
      <c r="AV1562" s="40"/>
    </row>
    <row r="1563" spans="27:64" x14ac:dyDescent="0.2">
      <c r="AA1563" s="40"/>
      <c r="AB1563" s="40"/>
      <c r="AC1563" s="40"/>
      <c r="AD1563" s="40"/>
      <c r="AE1563" s="40"/>
      <c r="AG1563" s="45"/>
      <c r="AN1563" s="40"/>
      <c r="AO1563" s="40"/>
      <c r="AP1563" s="40"/>
      <c r="AQ1563" s="40"/>
      <c r="AR1563" s="40"/>
      <c r="AS1563" s="40"/>
      <c r="AT1563" s="40"/>
      <c r="AU1563" s="40"/>
      <c r="AV1563" s="40"/>
      <c r="AX1563" s="40"/>
    </row>
    <row r="1564" spans="27:64" x14ac:dyDescent="0.2">
      <c r="AA1564" s="40"/>
      <c r="AB1564" s="40"/>
      <c r="AC1564" s="40"/>
      <c r="AD1564" s="40"/>
      <c r="AE1564" s="40"/>
      <c r="AG1564" s="45"/>
      <c r="AN1564" s="40"/>
      <c r="AO1564" s="40"/>
      <c r="AP1564" s="40"/>
      <c r="AQ1564" s="40"/>
      <c r="AR1564" s="40"/>
      <c r="AS1564" s="40"/>
      <c r="AT1564" s="40"/>
      <c r="AU1564" s="40"/>
      <c r="AV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</row>
    <row r="1565" spans="27:64" x14ac:dyDescent="0.2">
      <c r="AA1565" s="40"/>
      <c r="AB1565" s="40"/>
      <c r="AC1565" s="40"/>
      <c r="AD1565" s="40"/>
      <c r="AE1565" s="40"/>
      <c r="AG1565" s="45"/>
      <c r="AN1565" s="40"/>
      <c r="AO1565" s="40"/>
      <c r="AP1565" s="40"/>
      <c r="AQ1565" s="40"/>
      <c r="AR1565" s="40"/>
      <c r="AS1565" s="40"/>
      <c r="AT1565" s="40"/>
      <c r="AU1565" s="40"/>
      <c r="AV1565" s="40"/>
    </row>
    <row r="1566" spans="27:64" x14ac:dyDescent="0.2">
      <c r="AA1566" s="40"/>
      <c r="AB1566" s="40"/>
      <c r="AC1566" s="40"/>
      <c r="AD1566" s="40"/>
      <c r="AE1566" s="40"/>
      <c r="AG1566" s="45"/>
      <c r="AN1566" s="40"/>
      <c r="AO1566" s="40"/>
      <c r="AP1566" s="40"/>
      <c r="AQ1566" s="40"/>
      <c r="AR1566" s="40"/>
      <c r="AS1566" s="40"/>
      <c r="AT1566" s="40"/>
      <c r="AU1566" s="40"/>
      <c r="AV1566" s="40"/>
    </row>
    <row r="1567" spans="27:64" x14ac:dyDescent="0.2">
      <c r="AA1567" s="40"/>
      <c r="AB1567" s="40"/>
      <c r="AC1567" s="40"/>
      <c r="AD1567" s="40"/>
      <c r="AE1567" s="40"/>
      <c r="AG1567" s="45"/>
      <c r="AN1567" s="40"/>
      <c r="AO1567" s="40"/>
      <c r="AP1567" s="40"/>
      <c r="AQ1567" s="40"/>
      <c r="AR1567" s="40"/>
      <c r="AS1567" s="40"/>
      <c r="AT1567" s="40"/>
      <c r="AU1567" s="40"/>
      <c r="AV1567" s="40"/>
    </row>
    <row r="1568" spans="27:64" x14ac:dyDescent="0.2">
      <c r="AA1568" s="40"/>
      <c r="AB1568" s="40"/>
      <c r="AC1568" s="40"/>
      <c r="AD1568" s="40"/>
      <c r="AE1568" s="40"/>
      <c r="AG1568" s="45"/>
      <c r="AN1568" s="40"/>
      <c r="AO1568" s="40"/>
      <c r="AP1568" s="40"/>
      <c r="AQ1568" s="40"/>
      <c r="AR1568" s="40"/>
      <c r="AS1568" s="40"/>
      <c r="AT1568" s="40"/>
      <c r="AU1568" s="40"/>
      <c r="AV1568" s="40"/>
      <c r="AX1568" s="40"/>
    </row>
    <row r="1569" spans="27:64" x14ac:dyDescent="0.2">
      <c r="AA1569" s="40"/>
      <c r="AB1569" s="40"/>
      <c r="AC1569" s="40"/>
      <c r="AD1569" s="40"/>
      <c r="AE1569" s="40"/>
      <c r="AG1569" s="45"/>
      <c r="AN1569" s="40"/>
      <c r="AO1569" s="40"/>
      <c r="AP1569" s="40"/>
      <c r="AQ1569" s="40"/>
      <c r="AR1569" s="40"/>
      <c r="AS1569" s="40"/>
      <c r="AT1569" s="40"/>
      <c r="AU1569" s="40"/>
      <c r="AV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</row>
    <row r="1570" spans="27:64" x14ac:dyDescent="0.2">
      <c r="AA1570" s="40"/>
      <c r="AB1570" s="40"/>
      <c r="AC1570" s="40"/>
      <c r="AD1570" s="40"/>
      <c r="AE1570" s="40"/>
      <c r="AG1570" s="45"/>
      <c r="AN1570" s="40"/>
      <c r="AO1570" s="40"/>
      <c r="AP1570" s="40"/>
      <c r="AQ1570" s="40"/>
      <c r="AR1570" s="40"/>
      <c r="AS1570" s="40"/>
      <c r="AT1570" s="40"/>
      <c r="AU1570" s="40"/>
    </row>
    <row r="1571" spans="27:64" x14ac:dyDescent="0.2">
      <c r="AA1571" s="40"/>
      <c r="AB1571" s="40"/>
      <c r="AC1571" s="40"/>
      <c r="AD1571" s="40"/>
      <c r="AE1571" s="40"/>
      <c r="AG1571" s="45"/>
      <c r="AN1571" s="40"/>
      <c r="AO1571" s="40"/>
      <c r="AP1571" s="40"/>
      <c r="AQ1571" s="40"/>
      <c r="AR1571" s="40"/>
      <c r="AS1571" s="40"/>
      <c r="AT1571" s="40"/>
      <c r="AU1571" s="40"/>
      <c r="AV1571" s="40"/>
    </row>
    <row r="1572" spans="27:64" x14ac:dyDescent="0.2">
      <c r="AA1572" s="40"/>
      <c r="AB1572" s="40"/>
      <c r="AC1572" s="40"/>
      <c r="AD1572" s="40"/>
      <c r="AE1572" s="40"/>
      <c r="AG1572" s="45"/>
      <c r="AN1572" s="40"/>
      <c r="AO1572" s="40"/>
      <c r="AP1572" s="40"/>
      <c r="AQ1572" s="40"/>
      <c r="AR1572" s="40"/>
      <c r="AS1572" s="40"/>
      <c r="AT1572" s="40"/>
      <c r="AU1572" s="40"/>
      <c r="AV1572" s="40"/>
    </row>
    <row r="1573" spans="27:64" x14ac:dyDescent="0.2">
      <c r="AA1573" s="40"/>
      <c r="AB1573" s="40"/>
      <c r="AC1573" s="40"/>
      <c r="AD1573" s="40"/>
      <c r="AE1573" s="40"/>
      <c r="AG1573" s="45"/>
      <c r="AN1573" s="40"/>
      <c r="AO1573" s="40"/>
      <c r="AP1573" s="40"/>
      <c r="AQ1573" s="40"/>
      <c r="AR1573" s="40"/>
      <c r="AS1573" s="40"/>
      <c r="AT1573" s="40"/>
      <c r="AU1573" s="40"/>
      <c r="AV1573" s="40"/>
      <c r="AX1573" s="40"/>
    </row>
    <row r="1574" spans="27:64" x14ac:dyDescent="0.2">
      <c r="AA1574" s="40"/>
      <c r="AB1574" s="40"/>
      <c r="AC1574" s="40"/>
      <c r="AD1574" s="40"/>
      <c r="AE1574" s="40"/>
      <c r="AG1574" s="45"/>
      <c r="AN1574" s="40"/>
      <c r="AO1574" s="40"/>
      <c r="AP1574" s="40"/>
      <c r="AQ1574" s="40"/>
      <c r="AR1574" s="40"/>
      <c r="AS1574" s="40"/>
      <c r="AT1574" s="40"/>
      <c r="AU1574" s="40"/>
      <c r="AV1574" s="40"/>
    </row>
    <row r="1575" spans="27:64" x14ac:dyDescent="0.2">
      <c r="AA1575" s="40"/>
      <c r="AB1575" s="40"/>
      <c r="AC1575" s="40"/>
      <c r="AD1575" s="40"/>
      <c r="AE1575" s="40"/>
      <c r="AG1575" s="45"/>
      <c r="AN1575" s="40"/>
      <c r="AO1575" s="40"/>
      <c r="AP1575" s="40"/>
      <c r="AQ1575" s="40"/>
      <c r="AR1575" s="40"/>
      <c r="AS1575" s="40"/>
      <c r="AT1575" s="40"/>
      <c r="AU1575" s="40"/>
    </row>
    <row r="1576" spans="27:64" x14ac:dyDescent="0.2">
      <c r="AA1576" s="40"/>
      <c r="AB1576" s="40"/>
      <c r="AC1576" s="40"/>
      <c r="AD1576" s="40"/>
      <c r="AE1576" s="40"/>
      <c r="AG1576" s="45"/>
      <c r="AN1576" s="40"/>
      <c r="AO1576" s="40"/>
      <c r="AP1576" s="40"/>
      <c r="AQ1576" s="40"/>
      <c r="AR1576" s="40"/>
      <c r="AS1576" s="40"/>
      <c r="AT1576" s="40"/>
      <c r="AU1576" s="40"/>
    </row>
    <row r="1577" spans="27:64" x14ac:dyDescent="0.2">
      <c r="AA1577" s="40"/>
      <c r="AB1577" s="40"/>
      <c r="AC1577" s="40"/>
      <c r="AD1577" s="40"/>
      <c r="AE1577" s="40"/>
      <c r="AG1577" s="45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</row>
    <row r="1578" spans="27:64" x14ac:dyDescent="0.2">
      <c r="AA1578" s="40"/>
      <c r="AB1578" s="40"/>
      <c r="AC1578" s="40"/>
      <c r="AD1578" s="40"/>
      <c r="AE1578" s="40"/>
      <c r="AG1578" s="45"/>
      <c r="AN1578" s="40"/>
      <c r="AO1578" s="40"/>
      <c r="AP1578" s="40"/>
      <c r="AQ1578" s="40"/>
      <c r="AR1578" s="40"/>
      <c r="AS1578" s="40"/>
      <c r="AT1578" s="40"/>
      <c r="AU1578" s="40"/>
    </row>
    <row r="1579" spans="27:64" x14ac:dyDescent="0.2">
      <c r="AA1579" s="40"/>
      <c r="AB1579" s="40"/>
      <c r="AC1579" s="40"/>
      <c r="AD1579" s="40"/>
      <c r="AE1579" s="40"/>
      <c r="AG1579" s="45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</row>
    <row r="1580" spans="27:64" x14ac:dyDescent="0.2">
      <c r="AA1580" s="40"/>
      <c r="AB1580" s="40"/>
      <c r="AC1580" s="40"/>
      <c r="AD1580" s="40"/>
      <c r="AE1580" s="40"/>
      <c r="AG1580" s="45"/>
      <c r="AN1580" s="40"/>
      <c r="AO1580" s="40"/>
      <c r="AP1580" s="40"/>
      <c r="AQ1580" s="40"/>
      <c r="AR1580" s="40"/>
      <c r="AS1580" s="40"/>
      <c r="AT1580" s="40"/>
      <c r="AU1580" s="40"/>
      <c r="AV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</row>
    <row r="1581" spans="27:64" x14ac:dyDescent="0.2">
      <c r="AA1581" s="40"/>
      <c r="AB1581" s="40"/>
      <c r="AC1581" s="40"/>
      <c r="AD1581" s="40"/>
      <c r="AE1581" s="40"/>
      <c r="AG1581" s="45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</row>
    <row r="1582" spans="27:64" x14ac:dyDescent="0.2">
      <c r="AA1582" s="40"/>
      <c r="AB1582" s="40"/>
      <c r="AC1582" s="40"/>
      <c r="AD1582" s="40"/>
      <c r="AE1582" s="40"/>
      <c r="AG1582" s="45"/>
      <c r="AN1582" s="40"/>
      <c r="AO1582" s="40"/>
      <c r="AP1582" s="40"/>
      <c r="AQ1582" s="40"/>
      <c r="AR1582" s="40"/>
      <c r="AS1582" s="40"/>
      <c r="AT1582" s="40"/>
      <c r="AU1582" s="40"/>
      <c r="AV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</row>
    <row r="1583" spans="27:64" x14ac:dyDescent="0.2">
      <c r="AA1583" s="40"/>
      <c r="AB1583" s="40"/>
      <c r="AC1583" s="40"/>
      <c r="AD1583" s="40"/>
      <c r="AE1583" s="40"/>
      <c r="AG1583" s="45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</row>
    <row r="1584" spans="27:64" x14ac:dyDescent="0.2">
      <c r="AA1584" s="40"/>
      <c r="AB1584" s="40"/>
      <c r="AC1584" s="40"/>
      <c r="AD1584" s="40"/>
      <c r="AE1584" s="40"/>
      <c r="AG1584" s="45"/>
      <c r="AN1584" s="40"/>
      <c r="AO1584" s="40"/>
      <c r="AP1584" s="40"/>
      <c r="AQ1584" s="40"/>
      <c r="AR1584" s="40"/>
      <c r="AS1584" s="40"/>
      <c r="AT1584" s="40"/>
      <c r="AU1584" s="40"/>
      <c r="AV1584" s="40"/>
      <c r="AX1584" s="40"/>
    </row>
    <row r="1585" spans="27:64" x14ac:dyDescent="0.2">
      <c r="AA1585" s="40"/>
      <c r="AB1585" s="40"/>
      <c r="AC1585" s="40"/>
      <c r="AD1585" s="40"/>
      <c r="AE1585" s="40"/>
      <c r="AG1585" s="45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</row>
    <row r="1586" spans="27:64" x14ac:dyDescent="0.2">
      <c r="AA1586" s="40"/>
      <c r="AB1586" s="40"/>
      <c r="AC1586" s="40"/>
      <c r="AD1586" s="40"/>
      <c r="AE1586" s="40"/>
      <c r="AG1586" s="45"/>
      <c r="AN1586" s="40"/>
      <c r="AO1586" s="40"/>
      <c r="AP1586" s="40"/>
      <c r="AQ1586" s="40"/>
      <c r="AR1586" s="40"/>
      <c r="AS1586" s="40"/>
      <c r="AT1586" s="40"/>
      <c r="AU1586" s="40"/>
      <c r="AV1586" s="40"/>
      <c r="AX1586" s="40"/>
    </row>
    <row r="1587" spans="27:64" x14ac:dyDescent="0.2">
      <c r="AA1587" s="40"/>
      <c r="AB1587" s="40"/>
      <c r="AC1587" s="40"/>
      <c r="AD1587" s="40"/>
      <c r="AE1587" s="40"/>
      <c r="AG1587" s="45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</row>
    <row r="1588" spans="27:64" x14ac:dyDescent="0.2">
      <c r="AA1588" s="40"/>
      <c r="AB1588" s="40"/>
      <c r="AC1588" s="40"/>
      <c r="AD1588" s="40"/>
      <c r="AE1588" s="40"/>
      <c r="AG1588" s="45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</row>
    <row r="1589" spans="27:64" x14ac:dyDescent="0.2">
      <c r="AA1589" s="40"/>
      <c r="AB1589" s="40"/>
      <c r="AC1589" s="40"/>
      <c r="AD1589" s="40"/>
      <c r="AE1589" s="40"/>
      <c r="AG1589" s="45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</row>
    <row r="1590" spans="27:64" x14ac:dyDescent="0.2">
      <c r="AA1590" s="40"/>
      <c r="AB1590" s="40"/>
      <c r="AC1590" s="40"/>
      <c r="AD1590" s="40"/>
      <c r="AE1590" s="40"/>
      <c r="AG1590" s="45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</row>
    <row r="1591" spans="27:64" x14ac:dyDescent="0.2">
      <c r="AA1591" s="40"/>
      <c r="AB1591" s="40"/>
      <c r="AC1591" s="40"/>
      <c r="AD1591" s="40"/>
      <c r="AE1591" s="40"/>
      <c r="AG1591" s="45"/>
      <c r="AN1591" s="40"/>
      <c r="AO1591" s="40"/>
      <c r="AP1591" s="40"/>
      <c r="AQ1591" s="40"/>
      <c r="AR1591" s="40"/>
      <c r="AS1591" s="40"/>
      <c r="AT1591" s="40"/>
      <c r="AU1591" s="40"/>
      <c r="AV1591" s="40"/>
      <c r="AX1591" s="40"/>
    </row>
    <row r="1592" spans="27:64" x14ac:dyDescent="0.2">
      <c r="AA1592" s="40"/>
      <c r="AB1592" s="40"/>
      <c r="AC1592" s="40"/>
      <c r="AD1592" s="40"/>
      <c r="AE1592" s="40"/>
      <c r="AG1592" s="45"/>
      <c r="AN1592" s="40"/>
      <c r="AO1592" s="40"/>
      <c r="AP1592" s="40"/>
      <c r="AQ1592" s="40"/>
      <c r="AR1592" s="40"/>
      <c r="AS1592" s="40"/>
      <c r="AT1592" s="40"/>
      <c r="AU1592" s="40"/>
    </row>
    <row r="1593" spans="27:64" x14ac:dyDescent="0.2">
      <c r="AA1593" s="40"/>
      <c r="AB1593" s="40"/>
      <c r="AC1593" s="40"/>
      <c r="AD1593" s="40"/>
      <c r="AE1593" s="40"/>
      <c r="AG1593" s="45"/>
      <c r="AN1593" s="40"/>
      <c r="AO1593" s="40"/>
      <c r="AP1593" s="40"/>
      <c r="AQ1593" s="40"/>
      <c r="AR1593" s="40"/>
      <c r="AS1593" s="40"/>
      <c r="AT1593" s="40"/>
      <c r="AU1593" s="40"/>
    </row>
    <row r="1594" spans="27:64" x14ac:dyDescent="0.2">
      <c r="AA1594" s="40"/>
      <c r="AB1594" s="40"/>
      <c r="AC1594" s="40"/>
      <c r="AD1594" s="40"/>
      <c r="AE1594" s="40"/>
      <c r="AG1594" s="45"/>
      <c r="AN1594" s="40"/>
      <c r="AO1594" s="40"/>
      <c r="AP1594" s="40"/>
      <c r="AQ1594" s="40"/>
      <c r="AR1594" s="40"/>
      <c r="AS1594" s="40"/>
      <c r="AT1594" s="40"/>
      <c r="AU1594" s="40"/>
    </row>
    <row r="1595" spans="27:64" x14ac:dyDescent="0.2">
      <c r="AA1595" s="40"/>
      <c r="AB1595" s="40"/>
      <c r="AC1595" s="40"/>
      <c r="AD1595" s="40"/>
      <c r="AE1595" s="40"/>
      <c r="AG1595" s="45"/>
      <c r="AN1595" s="40"/>
      <c r="AO1595" s="40"/>
      <c r="AP1595" s="40"/>
      <c r="AQ1595" s="40"/>
      <c r="AR1595" s="40"/>
      <c r="AS1595" s="40"/>
      <c r="AT1595" s="40"/>
      <c r="AU1595" s="40"/>
      <c r="AV1595" s="40"/>
    </row>
    <row r="1596" spans="27:64" x14ac:dyDescent="0.2">
      <c r="AA1596" s="40"/>
      <c r="AB1596" s="40"/>
      <c r="AC1596" s="40"/>
      <c r="AD1596" s="40"/>
      <c r="AE1596" s="40"/>
      <c r="AG1596" s="45"/>
      <c r="AN1596" s="40"/>
      <c r="AO1596" s="40"/>
      <c r="AP1596" s="40"/>
      <c r="AQ1596" s="40"/>
      <c r="AR1596" s="40"/>
      <c r="AS1596" s="40"/>
      <c r="AT1596" s="40"/>
      <c r="AU1596" s="40"/>
      <c r="AV1596" s="40"/>
      <c r="AX1596" s="40"/>
    </row>
    <row r="1597" spans="27:64" x14ac:dyDescent="0.2">
      <c r="AA1597" s="40"/>
      <c r="AB1597" s="40"/>
      <c r="AC1597" s="40"/>
      <c r="AD1597" s="40"/>
      <c r="AE1597" s="40"/>
      <c r="AG1597" s="45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</row>
    <row r="1598" spans="27:64" x14ac:dyDescent="0.2">
      <c r="AA1598" s="40"/>
      <c r="AB1598" s="40"/>
      <c r="AC1598" s="40"/>
      <c r="AD1598" s="40"/>
      <c r="AE1598" s="40"/>
      <c r="AG1598" s="45"/>
      <c r="AN1598" s="40"/>
      <c r="AO1598" s="40"/>
      <c r="AP1598" s="40"/>
      <c r="AQ1598" s="40"/>
      <c r="AR1598" s="40"/>
      <c r="AS1598" s="40"/>
      <c r="AT1598" s="40"/>
      <c r="AU1598" s="40"/>
      <c r="AV1598" s="40"/>
    </row>
    <row r="1599" spans="27:64" x14ac:dyDescent="0.2">
      <c r="AA1599" s="40"/>
      <c r="AB1599" s="40"/>
      <c r="AC1599" s="40"/>
      <c r="AD1599" s="40"/>
      <c r="AE1599" s="40"/>
      <c r="AG1599" s="45"/>
      <c r="AN1599" s="40"/>
      <c r="AO1599" s="40"/>
      <c r="AP1599" s="40"/>
      <c r="AQ1599" s="40"/>
      <c r="AR1599" s="40"/>
      <c r="AS1599" s="40"/>
      <c r="AT1599" s="40"/>
      <c r="AU1599" s="40"/>
      <c r="AV1599" s="40"/>
      <c r="AX1599" s="40"/>
    </row>
    <row r="1600" spans="27:64" x14ac:dyDescent="0.2">
      <c r="AA1600" s="40"/>
      <c r="AB1600" s="40"/>
      <c r="AC1600" s="40"/>
      <c r="AD1600" s="40"/>
      <c r="AE1600" s="40"/>
      <c r="AG1600" s="45"/>
      <c r="AN1600" s="40"/>
      <c r="AO1600" s="40"/>
      <c r="AP1600" s="40"/>
      <c r="AQ1600" s="40"/>
      <c r="AR1600" s="40"/>
      <c r="AS1600" s="40"/>
      <c r="AT1600" s="40"/>
      <c r="AU1600" s="40"/>
    </row>
    <row r="1601" spans="27:64" x14ac:dyDescent="0.2">
      <c r="AA1601" s="40"/>
      <c r="AB1601" s="40"/>
      <c r="AC1601" s="40"/>
      <c r="AD1601" s="40"/>
      <c r="AE1601" s="40"/>
      <c r="AG1601" s="45"/>
      <c r="AN1601" s="40"/>
      <c r="AO1601" s="40"/>
      <c r="AP1601" s="40"/>
      <c r="AQ1601" s="40"/>
      <c r="AR1601" s="40"/>
      <c r="AS1601" s="40"/>
      <c r="AT1601" s="40"/>
      <c r="AU1601" s="40"/>
      <c r="AV1601" s="40"/>
      <c r="AX1601" s="40"/>
    </row>
    <row r="1602" spans="27:64" x14ac:dyDescent="0.2">
      <c r="AA1602" s="40"/>
      <c r="AB1602" s="40"/>
      <c r="AC1602" s="40"/>
      <c r="AD1602" s="40"/>
      <c r="AE1602" s="40"/>
      <c r="AG1602" s="45"/>
      <c r="AN1602" s="40"/>
      <c r="AO1602" s="40"/>
      <c r="AP1602" s="40"/>
      <c r="AQ1602" s="40"/>
      <c r="AR1602" s="40"/>
      <c r="AS1602" s="40"/>
      <c r="AT1602" s="40"/>
      <c r="AU1602" s="40"/>
    </row>
    <row r="1603" spans="27:64" x14ac:dyDescent="0.2">
      <c r="AA1603" s="40"/>
      <c r="AB1603" s="40"/>
      <c r="AC1603" s="40"/>
      <c r="AD1603" s="40"/>
      <c r="AE1603" s="40"/>
      <c r="AG1603" s="45"/>
      <c r="AN1603" s="40"/>
      <c r="AO1603" s="40"/>
      <c r="AP1603" s="40"/>
      <c r="AQ1603" s="40"/>
      <c r="AR1603" s="40"/>
      <c r="AS1603" s="40"/>
      <c r="AT1603" s="40"/>
      <c r="AU1603" s="40"/>
      <c r="AV1603" s="40"/>
    </row>
    <row r="1604" spans="27:64" x14ac:dyDescent="0.2">
      <c r="AA1604" s="40"/>
      <c r="AB1604" s="40"/>
      <c r="AC1604" s="40"/>
      <c r="AD1604" s="40"/>
      <c r="AE1604" s="40"/>
      <c r="AG1604" s="45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</row>
    <row r="1605" spans="27:64" x14ac:dyDescent="0.2">
      <c r="AA1605" s="40"/>
      <c r="AB1605" s="40"/>
      <c r="AC1605" s="40"/>
      <c r="AD1605" s="40"/>
      <c r="AE1605" s="40"/>
      <c r="AG1605" s="45"/>
      <c r="AN1605" s="40"/>
      <c r="AO1605" s="40"/>
      <c r="AP1605" s="40"/>
      <c r="AQ1605" s="40"/>
      <c r="AR1605" s="40"/>
      <c r="AS1605" s="40"/>
      <c r="AT1605" s="40"/>
      <c r="AU1605" s="40"/>
    </row>
    <row r="1606" spans="27:64" x14ac:dyDescent="0.2">
      <c r="AA1606" s="40"/>
      <c r="AB1606" s="40"/>
      <c r="AC1606" s="40"/>
      <c r="AD1606" s="40"/>
      <c r="AE1606" s="40"/>
      <c r="AG1606" s="45"/>
      <c r="AN1606" s="40"/>
      <c r="AO1606" s="40"/>
      <c r="AP1606" s="40"/>
      <c r="AQ1606" s="40"/>
      <c r="AR1606" s="40"/>
      <c r="AS1606" s="40"/>
      <c r="AT1606" s="40"/>
      <c r="AU1606" s="40"/>
      <c r="AV1606" s="40"/>
    </row>
    <row r="1607" spans="27:64" x14ac:dyDescent="0.2">
      <c r="AA1607" s="40"/>
      <c r="AB1607" s="40"/>
      <c r="AC1607" s="40"/>
      <c r="AD1607" s="40"/>
      <c r="AE1607" s="40"/>
      <c r="AG1607" s="45"/>
      <c r="AN1607" s="40"/>
      <c r="AO1607" s="40"/>
      <c r="AP1607" s="40"/>
      <c r="AQ1607" s="40"/>
      <c r="AR1607" s="40"/>
      <c r="AS1607" s="40"/>
      <c r="AT1607" s="40"/>
      <c r="AU1607" s="40"/>
    </row>
    <row r="1608" spans="27:64" x14ac:dyDescent="0.2">
      <c r="AA1608" s="40"/>
      <c r="AB1608" s="40"/>
      <c r="AC1608" s="40"/>
      <c r="AD1608" s="40"/>
      <c r="AE1608" s="40"/>
      <c r="AG1608" s="45"/>
      <c r="AN1608" s="40"/>
      <c r="AO1608" s="40"/>
      <c r="AP1608" s="40"/>
      <c r="AQ1608" s="40"/>
      <c r="AR1608" s="40"/>
      <c r="AS1608" s="40"/>
      <c r="AT1608" s="40"/>
      <c r="AU1608" s="40"/>
      <c r="AV1608" s="40"/>
      <c r="AX1608" s="40"/>
    </row>
    <row r="1609" spans="27:64" x14ac:dyDescent="0.2">
      <c r="AA1609" s="40"/>
      <c r="AB1609" s="40"/>
      <c r="AC1609" s="40"/>
      <c r="AD1609" s="40"/>
      <c r="AE1609" s="40"/>
      <c r="AG1609" s="45"/>
      <c r="AN1609" s="40"/>
      <c r="AO1609" s="40"/>
      <c r="AP1609" s="40"/>
      <c r="AQ1609" s="40"/>
      <c r="AR1609" s="40"/>
      <c r="AS1609" s="40"/>
      <c r="AT1609" s="40"/>
      <c r="AU1609" s="40"/>
      <c r="AV1609" s="40"/>
    </row>
    <row r="1610" spans="27:64" x14ac:dyDescent="0.2">
      <c r="AA1610" s="40"/>
      <c r="AB1610" s="40"/>
      <c r="AC1610" s="40"/>
      <c r="AD1610" s="40"/>
      <c r="AE1610" s="40"/>
      <c r="AG1610" s="45"/>
      <c r="AN1610" s="40"/>
      <c r="AO1610" s="40"/>
      <c r="AP1610" s="40"/>
      <c r="AQ1610" s="40"/>
      <c r="AR1610" s="40"/>
      <c r="AS1610" s="40"/>
      <c r="AT1610" s="40"/>
      <c r="AU1610" s="40"/>
    </row>
    <row r="1611" spans="27:64" x14ac:dyDescent="0.2">
      <c r="AA1611" s="40"/>
      <c r="AB1611" s="40"/>
      <c r="AC1611" s="40"/>
      <c r="AD1611" s="40"/>
      <c r="AE1611" s="40"/>
      <c r="AG1611" s="45"/>
      <c r="AN1611" s="40"/>
      <c r="AO1611" s="40"/>
      <c r="AP1611" s="40"/>
      <c r="AQ1611" s="40"/>
      <c r="AR1611" s="40"/>
      <c r="AS1611" s="40"/>
      <c r="AT1611" s="40"/>
      <c r="AU1611" s="40"/>
    </row>
    <row r="1612" spans="27:64" x14ac:dyDescent="0.2">
      <c r="AA1612" s="40"/>
      <c r="AB1612" s="40"/>
      <c r="AC1612" s="40"/>
      <c r="AD1612" s="40"/>
      <c r="AE1612" s="40"/>
      <c r="AG1612" s="45"/>
      <c r="AN1612" s="40"/>
      <c r="AO1612" s="40"/>
      <c r="AP1612" s="40"/>
      <c r="AQ1612" s="40"/>
      <c r="AR1612" s="40"/>
      <c r="AS1612" s="40"/>
      <c r="AT1612" s="40"/>
      <c r="AU1612" s="40"/>
      <c r="AV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</row>
    <row r="1613" spans="27:64" x14ac:dyDescent="0.2">
      <c r="AA1613" s="40"/>
      <c r="AB1613" s="40"/>
      <c r="AC1613" s="40"/>
      <c r="AD1613" s="40"/>
      <c r="AE1613" s="40"/>
      <c r="AG1613" s="45"/>
      <c r="AN1613" s="40"/>
      <c r="AO1613" s="40"/>
      <c r="AP1613" s="40"/>
      <c r="AQ1613" s="40"/>
      <c r="AR1613" s="40"/>
      <c r="AS1613" s="40"/>
      <c r="AT1613" s="40"/>
      <c r="AU1613" s="40"/>
      <c r="AV1613" s="40"/>
    </row>
    <row r="1614" spans="27:64" x14ac:dyDescent="0.2">
      <c r="AA1614" s="40"/>
      <c r="AB1614" s="40"/>
      <c r="AC1614" s="40"/>
      <c r="AD1614" s="40"/>
      <c r="AE1614" s="40"/>
      <c r="AG1614" s="45"/>
      <c r="AN1614" s="40"/>
      <c r="AO1614" s="40"/>
      <c r="AP1614" s="40"/>
      <c r="AQ1614" s="40"/>
      <c r="AR1614" s="40"/>
      <c r="AS1614" s="40"/>
      <c r="AT1614" s="40"/>
      <c r="AU1614" s="40"/>
      <c r="AV1614" s="40"/>
    </row>
    <row r="1615" spans="27:64" x14ac:dyDescent="0.2">
      <c r="AA1615" s="40"/>
      <c r="AB1615" s="40"/>
      <c r="AC1615" s="40"/>
      <c r="AD1615" s="40"/>
      <c r="AE1615" s="40"/>
      <c r="AG1615" s="45"/>
      <c r="AN1615" s="40"/>
      <c r="AO1615" s="40"/>
      <c r="AP1615" s="40"/>
      <c r="AQ1615" s="40"/>
      <c r="AR1615" s="40"/>
      <c r="AS1615" s="40"/>
      <c r="AT1615" s="40"/>
      <c r="AU1615" s="40"/>
      <c r="AV1615" s="40"/>
    </row>
    <row r="1616" spans="27:64" x14ac:dyDescent="0.2">
      <c r="AA1616" s="40"/>
      <c r="AB1616" s="40"/>
      <c r="AC1616" s="40"/>
      <c r="AD1616" s="40"/>
      <c r="AE1616" s="40"/>
      <c r="AG1616" s="45"/>
      <c r="AN1616" s="40"/>
      <c r="AO1616" s="40"/>
      <c r="AP1616" s="40"/>
      <c r="AQ1616" s="40"/>
      <c r="AR1616" s="40"/>
      <c r="AS1616" s="40"/>
      <c r="AT1616" s="40"/>
      <c r="AU1616" s="40"/>
      <c r="AV1616" s="40"/>
      <c r="AX1616" s="40"/>
    </row>
    <row r="1617" spans="27:64" x14ac:dyDescent="0.2">
      <c r="AA1617" s="40"/>
      <c r="AB1617" s="40"/>
      <c r="AC1617" s="40"/>
      <c r="AD1617" s="40"/>
      <c r="AE1617" s="40"/>
      <c r="AG1617" s="45"/>
      <c r="AN1617" s="40"/>
      <c r="AO1617" s="40"/>
      <c r="AP1617" s="40"/>
      <c r="AQ1617" s="40"/>
      <c r="AR1617" s="40"/>
      <c r="AS1617" s="40"/>
      <c r="AT1617" s="40"/>
      <c r="AU1617" s="40"/>
      <c r="AV1617" s="40"/>
    </row>
    <row r="1618" spans="27:64" x14ac:dyDescent="0.2">
      <c r="AA1618" s="40"/>
      <c r="AB1618" s="40"/>
      <c r="AC1618" s="40"/>
      <c r="AD1618" s="40"/>
      <c r="AE1618" s="40"/>
      <c r="AG1618" s="45"/>
      <c r="AN1618" s="40"/>
      <c r="AO1618" s="40"/>
      <c r="AP1618" s="40"/>
      <c r="AQ1618" s="40"/>
      <c r="AR1618" s="40"/>
      <c r="AS1618" s="40"/>
      <c r="AT1618" s="40"/>
      <c r="AU1618" s="40"/>
      <c r="AV1618" s="40"/>
    </row>
    <row r="1619" spans="27:64" x14ac:dyDescent="0.2">
      <c r="AA1619" s="40"/>
      <c r="AB1619" s="40"/>
      <c r="AC1619" s="40"/>
      <c r="AD1619" s="40"/>
      <c r="AE1619" s="40"/>
      <c r="AG1619" s="45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</row>
    <row r="1620" spans="27:64" x14ac:dyDescent="0.2">
      <c r="AA1620" s="40"/>
      <c r="AB1620" s="40"/>
      <c r="AC1620" s="40"/>
      <c r="AD1620" s="40"/>
      <c r="AE1620" s="40"/>
      <c r="AG1620" s="45"/>
      <c r="AN1620" s="40"/>
      <c r="AO1620" s="40"/>
      <c r="AP1620" s="40"/>
      <c r="AQ1620" s="40"/>
      <c r="AR1620" s="40"/>
      <c r="AS1620" s="40"/>
      <c r="AT1620" s="40"/>
      <c r="AU1620" s="40"/>
      <c r="AV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</row>
    <row r="1621" spans="27:64" x14ac:dyDescent="0.2">
      <c r="AA1621" s="40"/>
      <c r="AB1621" s="40"/>
      <c r="AC1621" s="40"/>
      <c r="AD1621" s="40"/>
      <c r="AE1621" s="40"/>
      <c r="AG1621" s="45"/>
      <c r="AN1621" s="40"/>
      <c r="AO1621" s="40"/>
      <c r="AP1621" s="40"/>
      <c r="AQ1621" s="40"/>
      <c r="AR1621" s="40"/>
      <c r="AS1621" s="40"/>
      <c r="AT1621" s="40"/>
      <c r="AU1621" s="40"/>
      <c r="AV1621" s="40"/>
      <c r="AX1621" s="40"/>
    </row>
    <row r="1622" spans="27:64" x14ac:dyDescent="0.2">
      <c r="AA1622" s="40"/>
      <c r="AB1622" s="40"/>
      <c r="AC1622" s="40"/>
      <c r="AD1622" s="40"/>
      <c r="AE1622" s="40"/>
      <c r="AG1622" s="45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</row>
    <row r="1623" spans="27:64" x14ac:dyDescent="0.2">
      <c r="AA1623" s="40"/>
      <c r="AB1623" s="40"/>
      <c r="AC1623" s="40"/>
      <c r="AD1623" s="40"/>
      <c r="AE1623" s="40"/>
      <c r="AG1623" s="45"/>
      <c r="AN1623" s="40"/>
      <c r="AO1623" s="40"/>
      <c r="AP1623" s="40"/>
      <c r="AQ1623" s="40"/>
      <c r="AR1623" s="40"/>
      <c r="AS1623" s="40"/>
      <c r="AT1623" s="40"/>
      <c r="AU1623" s="40"/>
    </row>
    <row r="1624" spans="27:64" x14ac:dyDescent="0.2">
      <c r="AA1624" s="40"/>
      <c r="AB1624" s="40"/>
      <c r="AC1624" s="40"/>
      <c r="AD1624" s="40"/>
      <c r="AE1624" s="40"/>
      <c r="AG1624" s="45"/>
      <c r="AN1624" s="40"/>
      <c r="AO1624" s="40"/>
      <c r="AP1624" s="40"/>
      <c r="AQ1624" s="40"/>
      <c r="AR1624" s="40"/>
      <c r="AS1624" s="40"/>
      <c r="AT1624" s="40"/>
      <c r="AU1624" s="40"/>
    </row>
    <row r="1625" spans="27:64" x14ac:dyDescent="0.2">
      <c r="AA1625" s="40"/>
      <c r="AB1625" s="40"/>
      <c r="AC1625" s="40"/>
      <c r="AD1625" s="40"/>
      <c r="AE1625" s="40"/>
      <c r="AG1625" s="45"/>
      <c r="AN1625" s="40"/>
      <c r="AO1625" s="40"/>
      <c r="AP1625" s="40"/>
      <c r="AQ1625" s="40"/>
      <c r="AR1625" s="40"/>
      <c r="AS1625" s="40"/>
      <c r="AT1625" s="40"/>
      <c r="AU1625" s="40"/>
      <c r="AV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</row>
    <row r="1626" spans="27:64" x14ac:dyDescent="0.2">
      <c r="AA1626" s="40"/>
      <c r="AB1626" s="40"/>
      <c r="AC1626" s="40"/>
      <c r="AD1626" s="40"/>
      <c r="AE1626" s="40"/>
      <c r="AG1626" s="45"/>
      <c r="AN1626" s="40"/>
      <c r="AO1626" s="40"/>
      <c r="AP1626" s="40"/>
      <c r="AQ1626" s="40"/>
      <c r="AR1626" s="40"/>
      <c r="AS1626" s="40"/>
      <c r="AT1626" s="40"/>
      <c r="AU1626" s="40"/>
      <c r="AV1626" s="40"/>
    </row>
    <row r="1627" spans="27:64" x14ac:dyDescent="0.2">
      <c r="AA1627" s="40"/>
      <c r="AB1627" s="40"/>
      <c r="AC1627" s="40"/>
      <c r="AD1627" s="40"/>
      <c r="AE1627" s="40"/>
      <c r="AG1627" s="45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</row>
    <row r="1628" spans="27:64" x14ac:dyDescent="0.2">
      <c r="AA1628" s="40"/>
      <c r="AB1628" s="40"/>
      <c r="AC1628" s="40"/>
      <c r="AD1628" s="40"/>
      <c r="AE1628" s="40"/>
      <c r="AG1628" s="45"/>
      <c r="AN1628" s="40"/>
      <c r="AO1628" s="40"/>
      <c r="AP1628" s="40"/>
      <c r="AQ1628" s="40"/>
      <c r="AR1628" s="40"/>
      <c r="AS1628" s="40"/>
      <c r="AT1628" s="40"/>
      <c r="AU1628" s="40"/>
    </row>
    <row r="1629" spans="27:64" x14ac:dyDescent="0.2">
      <c r="AA1629" s="40"/>
      <c r="AB1629" s="40"/>
      <c r="AC1629" s="40"/>
      <c r="AD1629" s="40"/>
      <c r="AE1629" s="40"/>
      <c r="AG1629" s="45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</row>
    <row r="1630" spans="27:64" x14ac:dyDescent="0.2">
      <c r="AA1630" s="40"/>
      <c r="AB1630" s="40"/>
      <c r="AC1630" s="40"/>
      <c r="AD1630" s="40"/>
      <c r="AE1630" s="40"/>
      <c r="AG1630" s="45"/>
      <c r="AN1630" s="40"/>
      <c r="AO1630" s="40"/>
      <c r="AP1630" s="40"/>
      <c r="AQ1630" s="40"/>
      <c r="AR1630" s="40"/>
      <c r="AS1630" s="40"/>
      <c r="AT1630" s="40"/>
      <c r="AU1630" s="40"/>
    </row>
    <row r="1631" spans="27:64" x14ac:dyDescent="0.2">
      <c r="AA1631" s="40"/>
      <c r="AB1631" s="40"/>
      <c r="AC1631" s="40"/>
      <c r="AD1631" s="40"/>
      <c r="AE1631" s="40"/>
      <c r="AG1631" s="45"/>
      <c r="AN1631" s="40"/>
      <c r="AO1631" s="40"/>
      <c r="AP1631" s="40"/>
      <c r="AQ1631" s="40"/>
      <c r="AR1631" s="40"/>
      <c r="AS1631" s="40"/>
      <c r="AT1631" s="40"/>
      <c r="AU1631" s="40"/>
    </row>
    <row r="1632" spans="27:64" x14ac:dyDescent="0.2">
      <c r="AA1632" s="40"/>
      <c r="AB1632" s="40"/>
      <c r="AC1632" s="40"/>
      <c r="AD1632" s="40"/>
      <c r="AE1632" s="40"/>
      <c r="AG1632" s="45"/>
      <c r="AN1632" s="40"/>
      <c r="AO1632" s="40"/>
      <c r="AP1632" s="40"/>
      <c r="AQ1632" s="40"/>
      <c r="AR1632" s="40"/>
      <c r="AS1632" s="40"/>
      <c r="AT1632" s="40"/>
      <c r="AU1632" s="40"/>
    </row>
    <row r="1633" spans="27:64" x14ac:dyDescent="0.2">
      <c r="AA1633" s="40"/>
      <c r="AB1633" s="40"/>
      <c r="AC1633" s="40"/>
      <c r="AD1633" s="40"/>
      <c r="AE1633" s="40"/>
      <c r="AG1633" s="45"/>
      <c r="AN1633" s="40"/>
      <c r="AO1633" s="40"/>
      <c r="AP1633" s="40"/>
      <c r="AQ1633" s="40"/>
      <c r="AR1633" s="40"/>
      <c r="AS1633" s="40"/>
      <c r="AT1633" s="40"/>
      <c r="AU1633" s="40"/>
    </row>
    <row r="1634" spans="27:64" x14ac:dyDescent="0.2">
      <c r="AA1634" s="40"/>
      <c r="AB1634" s="40"/>
      <c r="AC1634" s="40"/>
      <c r="AD1634" s="40"/>
      <c r="AE1634" s="40"/>
      <c r="AG1634" s="45"/>
      <c r="AN1634" s="40"/>
      <c r="AO1634" s="40"/>
      <c r="AP1634" s="40"/>
      <c r="AQ1634" s="40"/>
      <c r="AR1634" s="40"/>
      <c r="AS1634" s="40"/>
      <c r="AT1634" s="40"/>
      <c r="AU1634" s="40"/>
    </row>
    <row r="1635" spans="27:64" x14ac:dyDescent="0.2">
      <c r="AA1635" s="40"/>
      <c r="AB1635" s="40"/>
      <c r="AC1635" s="40"/>
      <c r="AD1635" s="40"/>
      <c r="AE1635" s="40"/>
      <c r="AG1635" s="45"/>
      <c r="AN1635" s="40"/>
      <c r="AO1635" s="40"/>
      <c r="AP1635" s="40"/>
      <c r="AQ1635" s="40"/>
      <c r="AR1635" s="40"/>
      <c r="AS1635" s="40"/>
      <c r="AT1635" s="40"/>
      <c r="AU1635" s="40"/>
      <c r="AV1635" s="40"/>
      <c r="AX1635" s="40"/>
    </row>
    <row r="1636" spans="27:64" x14ac:dyDescent="0.2">
      <c r="AA1636" s="40"/>
      <c r="AB1636" s="40"/>
      <c r="AC1636" s="40"/>
      <c r="AD1636" s="40"/>
      <c r="AE1636" s="40"/>
      <c r="AG1636" s="45"/>
      <c r="AN1636" s="40"/>
      <c r="AO1636" s="40"/>
      <c r="AP1636" s="40"/>
      <c r="AQ1636" s="40"/>
      <c r="AR1636" s="40"/>
      <c r="AS1636" s="40"/>
      <c r="AT1636" s="40"/>
      <c r="AU1636" s="40"/>
      <c r="AV1636" s="40"/>
      <c r="AX1636" s="40"/>
    </row>
    <row r="1637" spans="27:64" x14ac:dyDescent="0.2">
      <c r="AA1637" s="40"/>
      <c r="AB1637" s="40"/>
      <c r="AC1637" s="40"/>
      <c r="AD1637" s="40"/>
      <c r="AE1637" s="40"/>
      <c r="AG1637" s="45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</row>
    <row r="1638" spans="27:64" x14ac:dyDescent="0.2">
      <c r="AA1638" s="40"/>
      <c r="AB1638" s="40"/>
      <c r="AC1638" s="40"/>
      <c r="AD1638" s="40"/>
      <c r="AE1638" s="40"/>
      <c r="AG1638" s="45"/>
      <c r="AN1638" s="40"/>
      <c r="AO1638" s="40"/>
      <c r="AP1638" s="40"/>
      <c r="AQ1638" s="40"/>
      <c r="AR1638" s="40"/>
      <c r="AS1638" s="40"/>
      <c r="AT1638" s="40"/>
      <c r="AU1638" s="40"/>
    </row>
    <row r="1639" spans="27:64" x14ac:dyDescent="0.2">
      <c r="AA1639" s="40"/>
      <c r="AB1639" s="40"/>
      <c r="AC1639" s="40"/>
      <c r="AD1639" s="40"/>
      <c r="AE1639" s="40"/>
      <c r="AG1639" s="45"/>
      <c r="AN1639" s="40"/>
      <c r="AO1639" s="40"/>
      <c r="AP1639" s="40"/>
      <c r="AQ1639" s="40"/>
      <c r="AR1639" s="40"/>
      <c r="AS1639" s="40"/>
      <c r="AT1639" s="40"/>
      <c r="AU1639" s="40"/>
      <c r="AV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</row>
    <row r="1640" spans="27:64" x14ac:dyDescent="0.2">
      <c r="AA1640" s="40"/>
      <c r="AB1640" s="40"/>
      <c r="AC1640" s="40"/>
      <c r="AD1640" s="40"/>
      <c r="AE1640" s="40"/>
      <c r="AG1640" s="45"/>
      <c r="AN1640" s="40"/>
      <c r="AO1640" s="40"/>
      <c r="AP1640" s="40"/>
      <c r="AQ1640" s="40"/>
      <c r="AR1640" s="40"/>
      <c r="AS1640" s="40"/>
      <c r="AT1640" s="40"/>
      <c r="AU1640" s="40"/>
      <c r="AV1640" s="2"/>
    </row>
    <row r="1641" spans="27:64" x14ac:dyDescent="0.2">
      <c r="AA1641" s="40"/>
      <c r="AB1641" s="40"/>
      <c r="AC1641" s="40"/>
      <c r="AD1641" s="40"/>
      <c r="AE1641" s="40"/>
      <c r="AG1641" s="45"/>
      <c r="AN1641" s="40"/>
      <c r="AO1641" s="40"/>
      <c r="AP1641" s="40"/>
      <c r="AQ1641" s="40"/>
      <c r="AR1641" s="40"/>
      <c r="AS1641" s="40"/>
      <c r="AT1641" s="40"/>
      <c r="AU1641" s="40"/>
      <c r="AV1641" s="40"/>
    </row>
    <row r="1642" spans="27:64" x14ac:dyDescent="0.2">
      <c r="AA1642" s="40"/>
      <c r="AB1642" s="40"/>
      <c r="AC1642" s="40"/>
      <c r="AD1642" s="40"/>
      <c r="AE1642" s="40"/>
      <c r="AG1642" s="45"/>
      <c r="AN1642" s="40"/>
      <c r="AO1642" s="40"/>
      <c r="AP1642" s="40"/>
      <c r="AQ1642" s="40"/>
      <c r="AR1642" s="40"/>
      <c r="AS1642" s="40"/>
      <c r="AT1642" s="40"/>
      <c r="AU1642" s="40"/>
      <c r="AV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</row>
    <row r="1643" spans="27:64" x14ac:dyDescent="0.2">
      <c r="AA1643" s="40"/>
      <c r="AB1643" s="40"/>
      <c r="AC1643" s="40"/>
      <c r="AD1643" s="40"/>
      <c r="AE1643" s="40"/>
      <c r="AG1643" s="45"/>
      <c r="AN1643" s="40"/>
      <c r="AO1643" s="40"/>
      <c r="AP1643" s="40"/>
      <c r="AQ1643" s="40"/>
      <c r="AR1643" s="40"/>
      <c r="AS1643" s="40"/>
      <c r="AT1643" s="40"/>
      <c r="AU1643" s="40"/>
      <c r="AV1643" s="40"/>
    </row>
    <row r="1644" spans="27:64" x14ac:dyDescent="0.2">
      <c r="AA1644" s="40"/>
      <c r="AB1644" s="40"/>
      <c r="AC1644" s="40"/>
      <c r="AD1644" s="40"/>
      <c r="AE1644" s="40"/>
      <c r="AG1644" s="45"/>
      <c r="AN1644" s="40"/>
      <c r="AO1644" s="40"/>
      <c r="AP1644" s="40"/>
      <c r="AQ1644" s="40"/>
      <c r="AR1644" s="40"/>
      <c r="AS1644" s="40"/>
      <c r="AT1644" s="40"/>
      <c r="AU1644" s="40"/>
      <c r="AV1644" s="40"/>
    </row>
    <row r="1645" spans="27:64" x14ac:dyDescent="0.2">
      <c r="AA1645" s="40"/>
      <c r="AB1645" s="40"/>
      <c r="AC1645" s="40"/>
      <c r="AD1645" s="40"/>
      <c r="AE1645" s="40"/>
      <c r="AG1645" s="45"/>
      <c r="AN1645" s="40"/>
      <c r="AO1645" s="40"/>
      <c r="AP1645" s="40"/>
      <c r="AQ1645" s="40"/>
      <c r="AR1645" s="40"/>
      <c r="AS1645" s="40"/>
      <c r="AT1645" s="40"/>
      <c r="AU1645" s="40"/>
    </row>
    <row r="1646" spans="27:64" x14ac:dyDescent="0.2">
      <c r="AA1646" s="40"/>
      <c r="AB1646" s="40"/>
      <c r="AC1646" s="40"/>
      <c r="AD1646" s="40"/>
      <c r="AE1646" s="40"/>
      <c r="AG1646" s="45"/>
      <c r="AN1646" s="40"/>
      <c r="AO1646" s="40"/>
      <c r="AP1646" s="40"/>
      <c r="AQ1646" s="40"/>
      <c r="AR1646" s="40"/>
      <c r="AS1646" s="40"/>
      <c r="AT1646" s="40"/>
      <c r="AU1646" s="40"/>
    </row>
    <row r="1647" spans="27:64" x14ac:dyDescent="0.2">
      <c r="AA1647" s="40"/>
      <c r="AB1647" s="40"/>
      <c r="AC1647" s="40"/>
      <c r="AD1647" s="40"/>
      <c r="AE1647" s="40"/>
      <c r="AG1647" s="45"/>
      <c r="AN1647" s="40"/>
      <c r="AO1647" s="40"/>
      <c r="AP1647" s="40"/>
      <c r="AQ1647" s="40"/>
      <c r="AR1647" s="40"/>
      <c r="AS1647" s="40"/>
      <c r="AT1647" s="40"/>
      <c r="AU1647" s="40"/>
    </row>
    <row r="1648" spans="27:64" x14ac:dyDescent="0.2">
      <c r="AA1648" s="40"/>
      <c r="AB1648" s="40"/>
      <c r="AC1648" s="40"/>
      <c r="AD1648" s="40"/>
      <c r="AE1648" s="40"/>
      <c r="AG1648" s="45"/>
      <c r="AN1648" s="40"/>
      <c r="AO1648" s="40"/>
      <c r="AP1648" s="40"/>
      <c r="AQ1648" s="40"/>
      <c r="AR1648" s="40"/>
      <c r="AS1648" s="40"/>
      <c r="AT1648" s="40"/>
      <c r="AU1648" s="40"/>
    </row>
    <row r="1649" spans="27:64" x14ac:dyDescent="0.2">
      <c r="AA1649" s="40"/>
      <c r="AB1649" s="40"/>
      <c r="AC1649" s="40"/>
      <c r="AD1649" s="40"/>
      <c r="AE1649" s="40"/>
      <c r="AG1649" s="45"/>
      <c r="AN1649" s="40"/>
      <c r="AO1649" s="40"/>
      <c r="AP1649" s="40"/>
      <c r="AQ1649" s="40"/>
      <c r="AR1649" s="40"/>
      <c r="AS1649" s="40"/>
      <c r="AT1649" s="40"/>
      <c r="AU1649" s="40"/>
    </row>
    <row r="1650" spans="27:64" x14ac:dyDescent="0.2">
      <c r="AA1650" s="40"/>
      <c r="AB1650" s="40"/>
      <c r="AC1650" s="40"/>
      <c r="AD1650" s="40"/>
      <c r="AE1650" s="40"/>
      <c r="AG1650" s="45"/>
      <c r="AN1650" s="40"/>
      <c r="AO1650" s="40"/>
      <c r="AP1650" s="40"/>
      <c r="AQ1650" s="40"/>
      <c r="AR1650" s="40"/>
      <c r="AS1650" s="40"/>
      <c r="AT1650" s="40"/>
      <c r="AU1650" s="40"/>
    </row>
    <row r="1651" spans="27:64" x14ac:dyDescent="0.2">
      <c r="AA1651" s="40"/>
      <c r="AB1651" s="40"/>
      <c r="AC1651" s="40"/>
      <c r="AD1651" s="40"/>
      <c r="AE1651" s="40"/>
      <c r="AG1651" s="45"/>
      <c r="AN1651" s="40"/>
      <c r="AO1651" s="40"/>
      <c r="AP1651" s="40"/>
      <c r="AQ1651" s="40"/>
      <c r="AR1651" s="40"/>
      <c r="AS1651" s="40"/>
      <c r="AT1651" s="40"/>
      <c r="AU1651" s="40"/>
    </row>
    <row r="1652" spans="27:64" x14ac:dyDescent="0.2">
      <c r="AA1652" s="40"/>
      <c r="AB1652" s="40"/>
      <c r="AC1652" s="40"/>
      <c r="AD1652" s="40"/>
      <c r="AE1652" s="40"/>
      <c r="AG1652" s="45"/>
      <c r="AN1652" s="40"/>
      <c r="AO1652" s="40"/>
      <c r="AP1652" s="40"/>
      <c r="AQ1652" s="40"/>
      <c r="AR1652" s="40"/>
      <c r="AS1652" s="40"/>
      <c r="AT1652" s="40"/>
      <c r="AU1652" s="40"/>
      <c r="AV1652" s="40"/>
    </row>
    <row r="1653" spans="27:64" x14ac:dyDescent="0.2">
      <c r="AA1653" s="40"/>
      <c r="AB1653" s="40"/>
      <c r="AC1653" s="40"/>
      <c r="AD1653" s="40"/>
      <c r="AE1653" s="40"/>
      <c r="AG1653" s="45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</row>
    <row r="1654" spans="27:64" x14ac:dyDescent="0.2">
      <c r="AA1654" s="40"/>
      <c r="AB1654" s="40"/>
      <c r="AC1654" s="40"/>
      <c r="AD1654" s="40"/>
      <c r="AE1654" s="40"/>
      <c r="AG1654" s="45"/>
      <c r="AN1654" s="40"/>
      <c r="AO1654" s="40"/>
      <c r="AP1654" s="40"/>
      <c r="AQ1654" s="40"/>
      <c r="AR1654" s="40"/>
      <c r="AS1654" s="40"/>
      <c r="AT1654" s="40"/>
      <c r="AU1654" s="40"/>
    </row>
    <row r="1655" spans="27:64" x14ac:dyDescent="0.2">
      <c r="AA1655" s="40"/>
      <c r="AB1655" s="40"/>
      <c r="AC1655" s="40"/>
      <c r="AD1655" s="40"/>
      <c r="AE1655" s="40"/>
      <c r="AG1655" s="45"/>
      <c r="AN1655" s="40"/>
      <c r="AO1655" s="40"/>
      <c r="AP1655" s="40"/>
      <c r="AQ1655" s="40"/>
      <c r="AR1655" s="40"/>
      <c r="AS1655" s="40"/>
      <c r="AT1655" s="40"/>
      <c r="AU1655" s="40"/>
    </row>
    <row r="1656" spans="27:64" x14ac:dyDescent="0.2">
      <c r="AA1656" s="40"/>
      <c r="AB1656" s="40"/>
      <c r="AC1656" s="40"/>
      <c r="AD1656" s="40"/>
      <c r="AE1656" s="40"/>
      <c r="AG1656" s="45"/>
      <c r="AN1656" s="40"/>
      <c r="AO1656" s="40"/>
      <c r="AP1656" s="40"/>
      <c r="AQ1656" s="40"/>
      <c r="AR1656" s="40"/>
      <c r="AS1656" s="40"/>
      <c r="AT1656" s="40"/>
      <c r="AU1656" s="40"/>
    </row>
    <row r="1657" spans="27:64" x14ac:dyDescent="0.2">
      <c r="AA1657" s="40"/>
      <c r="AB1657" s="40"/>
      <c r="AC1657" s="40"/>
      <c r="AD1657" s="40"/>
      <c r="AE1657" s="40"/>
      <c r="AG1657" s="45"/>
      <c r="AN1657" s="40"/>
      <c r="AO1657" s="40"/>
      <c r="AP1657" s="40"/>
      <c r="AQ1657" s="40"/>
      <c r="AR1657" s="40"/>
      <c r="AS1657" s="40"/>
      <c r="AT1657" s="40"/>
      <c r="AU1657" s="40"/>
    </row>
    <row r="1658" spans="27:64" x14ac:dyDescent="0.2">
      <c r="AA1658" s="40"/>
      <c r="AB1658" s="40"/>
      <c r="AC1658" s="40"/>
      <c r="AD1658" s="40"/>
      <c r="AE1658" s="40"/>
      <c r="AG1658" s="45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</row>
    <row r="1659" spans="27:64" x14ac:dyDescent="0.2">
      <c r="AA1659" s="40"/>
      <c r="AB1659" s="40"/>
      <c r="AC1659" s="40"/>
      <c r="AD1659" s="40"/>
      <c r="AE1659" s="40"/>
      <c r="AG1659" s="45"/>
      <c r="AN1659" s="40"/>
      <c r="AO1659" s="40"/>
      <c r="AP1659" s="40"/>
      <c r="AQ1659" s="40"/>
      <c r="AR1659" s="40"/>
      <c r="AS1659" s="40"/>
      <c r="AT1659" s="40"/>
      <c r="AU1659" s="40"/>
    </row>
    <row r="1660" spans="27:64" x14ac:dyDescent="0.2">
      <c r="AA1660" s="40"/>
      <c r="AB1660" s="40"/>
      <c r="AC1660" s="40"/>
      <c r="AD1660" s="40"/>
      <c r="AE1660" s="40"/>
      <c r="AG1660" s="45"/>
      <c r="AN1660" s="40"/>
      <c r="AO1660" s="40"/>
      <c r="AP1660" s="40"/>
      <c r="AQ1660" s="40"/>
      <c r="AR1660" s="40"/>
      <c r="AS1660" s="40"/>
      <c r="AT1660" s="40"/>
      <c r="AU1660" s="40"/>
    </row>
    <row r="1661" spans="27:64" x14ac:dyDescent="0.2">
      <c r="AA1661" s="40"/>
      <c r="AB1661" s="40"/>
      <c r="AC1661" s="40"/>
      <c r="AD1661" s="40"/>
      <c r="AE1661" s="40"/>
      <c r="AG1661" s="45"/>
      <c r="AN1661" s="40"/>
      <c r="AO1661" s="40"/>
      <c r="AP1661" s="40"/>
      <c r="AQ1661" s="40"/>
      <c r="AR1661" s="40"/>
      <c r="AS1661" s="40"/>
      <c r="AT1661" s="40"/>
      <c r="AU1661" s="40"/>
      <c r="AV1661" s="40"/>
      <c r="AX1661" s="40"/>
    </row>
    <row r="1662" spans="27:64" x14ac:dyDescent="0.2">
      <c r="AA1662" s="40"/>
      <c r="AB1662" s="40"/>
      <c r="AC1662" s="40"/>
      <c r="AD1662" s="40"/>
      <c r="AE1662" s="40"/>
      <c r="AG1662" s="45"/>
      <c r="AN1662" s="40"/>
      <c r="AO1662" s="40"/>
      <c r="AP1662" s="40"/>
      <c r="AQ1662" s="40"/>
      <c r="AR1662" s="40"/>
      <c r="AS1662" s="40"/>
      <c r="AT1662" s="40"/>
      <c r="AU1662" s="40"/>
      <c r="AV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</row>
    <row r="1663" spans="27:64" x14ac:dyDescent="0.2">
      <c r="AA1663" s="40"/>
      <c r="AB1663" s="40"/>
      <c r="AC1663" s="40"/>
      <c r="AD1663" s="40"/>
      <c r="AE1663" s="40"/>
      <c r="AG1663" s="45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</row>
    <row r="1664" spans="27:64" x14ac:dyDescent="0.2">
      <c r="AA1664" s="40"/>
      <c r="AB1664" s="40"/>
      <c r="AC1664" s="40"/>
      <c r="AD1664" s="40"/>
      <c r="AE1664" s="40"/>
      <c r="AG1664" s="45"/>
      <c r="AN1664" s="40"/>
      <c r="AO1664" s="40"/>
      <c r="AP1664" s="40"/>
      <c r="AQ1664" s="40"/>
      <c r="AR1664" s="40"/>
      <c r="AS1664" s="40"/>
      <c r="AT1664" s="40"/>
      <c r="AU1664" s="40"/>
      <c r="AV1664" s="40"/>
    </row>
    <row r="1665" spans="27:64" x14ac:dyDescent="0.2">
      <c r="AA1665" s="40"/>
      <c r="AB1665" s="40"/>
      <c r="AC1665" s="40"/>
      <c r="AD1665" s="40"/>
      <c r="AE1665" s="40"/>
      <c r="AG1665" s="45"/>
      <c r="AN1665" s="40"/>
      <c r="AO1665" s="40"/>
      <c r="AP1665" s="40"/>
      <c r="AQ1665" s="40"/>
      <c r="AR1665" s="40"/>
      <c r="AS1665" s="40"/>
      <c r="AT1665" s="40"/>
      <c r="AU1665" s="40"/>
    </row>
    <row r="1666" spans="27:64" x14ac:dyDescent="0.2">
      <c r="AA1666" s="40"/>
      <c r="AB1666" s="40"/>
      <c r="AC1666" s="40"/>
      <c r="AD1666" s="40"/>
      <c r="AE1666" s="40"/>
      <c r="AG1666" s="45"/>
      <c r="AN1666" s="40"/>
      <c r="AO1666" s="40"/>
      <c r="AP1666" s="40"/>
      <c r="AQ1666" s="40"/>
      <c r="AR1666" s="40"/>
      <c r="AS1666" s="40"/>
      <c r="AT1666" s="40"/>
      <c r="AU1666" s="40"/>
      <c r="AV1666" s="40"/>
    </row>
    <row r="1667" spans="27:64" x14ac:dyDescent="0.2">
      <c r="AA1667" s="40"/>
      <c r="AB1667" s="40"/>
      <c r="AC1667" s="40"/>
      <c r="AD1667" s="40"/>
      <c r="AE1667" s="40"/>
      <c r="AG1667" s="45"/>
      <c r="AN1667" s="40"/>
      <c r="AO1667" s="40"/>
      <c r="AP1667" s="40"/>
      <c r="AQ1667" s="40"/>
      <c r="AR1667" s="40"/>
      <c r="AS1667" s="40"/>
      <c r="AT1667" s="40"/>
      <c r="AU1667" s="40"/>
      <c r="AV1667" s="40"/>
    </row>
    <row r="1668" spans="27:64" x14ac:dyDescent="0.2">
      <c r="AA1668" s="40"/>
      <c r="AB1668" s="40"/>
      <c r="AC1668" s="40"/>
      <c r="AD1668" s="40"/>
      <c r="AE1668" s="40"/>
      <c r="AG1668" s="45"/>
      <c r="AN1668" s="40"/>
      <c r="AO1668" s="40"/>
      <c r="AP1668" s="40"/>
      <c r="AQ1668" s="40"/>
      <c r="AR1668" s="40"/>
      <c r="AS1668" s="40"/>
      <c r="AT1668" s="40"/>
      <c r="AU1668" s="40"/>
    </row>
    <row r="1669" spans="27:64" x14ac:dyDescent="0.2">
      <c r="AA1669" s="40"/>
      <c r="AB1669" s="40"/>
      <c r="AC1669" s="40"/>
      <c r="AD1669" s="40"/>
      <c r="AE1669" s="40"/>
      <c r="AG1669" s="45"/>
      <c r="AN1669" s="40"/>
      <c r="AO1669" s="40"/>
      <c r="AP1669" s="40"/>
      <c r="AQ1669" s="40"/>
      <c r="AR1669" s="40"/>
      <c r="AS1669" s="40"/>
      <c r="AT1669" s="40"/>
      <c r="AU1669" s="40"/>
      <c r="AV1669" s="40"/>
      <c r="AX1669" s="40"/>
    </row>
    <row r="1670" spans="27:64" x14ac:dyDescent="0.2">
      <c r="AA1670" s="40"/>
      <c r="AB1670" s="40"/>
      <c r="AC1670" s="40"/>
      <c r="AD1670" s="40"/>
      <c r="AE1670" s="40"/>
      <c r="AG1670" s="45"/>
      <c r="AN1670" s="40"/>
      <c r="AO1670" s="40"/>
      <c r="AP1670" s="40"/>
      <c r="AQ1670" s="40"/>
      <c r="AR1670" s="40"/>
      <c r="AS1670" s="40"/>
      <c r="AT1670" s="40"/>
      <c r="AU1670" s="40"/>
    </row>
    <row r="1671" spans="27:64" x14ac:dyDescent="0.2">
      <c r="AA1671" s="40"/>
      <c r="AB1671" s="40"/>
      <c r="AC1671" s="40"/>
      <c r="AD1671" s="40"/>
      <c r="AE1671" s="40"/>
      <c r="AG1671" s="45"/>
      <c r="AN1671" s="40"/>
      <c r="AO1671" s="40"/>
      <c r="AP1671" s="40"/>
      <c r="AQ1671" s="40"/>
      <c r="AR1671" s="40"/>
      <c r="AS1671" s="40"/>
      <c r="AT1671" s="40"/>
      <c r="AU1671" s="40"/>
    </row>
    <row r="1672" spans="27:64" x14ac:dyDescent="0.2">
      <c r="AA1672" s="40"/>
      <c r="AB1672" s="40"/>
      <c r="AC1672" s="40"/>
      <c r="AD1672" s="40"/>
      <c r="AE1672" s="40"/>
      <c r="AG1672" s="45"/>
      <c r="AN1672" s="40"/>
      <c r="AO1672" s="40"/>
      <c r="AP1672" s="40"/>
      <c r="AQ1672" s="40"/>
      <c r="AR1672" s="40"/>
      <c r="AS1672" s="40"/>
      <c r="AT1672" s="40"/>
      <c r="AU1672" s="40"/>
    </row>
    <row r="1673" spans="27:64" x14ac:dyDescent="0.2">
      <c r="AA1673" s="40"/>
      <c r="AB1673" s="40"/>
      <c r="AC1673" s="40"/>
      <c r="AD1673" s="40"/>
      <c r="AE1673" s="40"/>
      <c r="AG1673" s="45"/>
      <c r="AN1673" s="40"/>
      <c r="AO1673" s="40"/>
      <c r="AP1673" s="40"/>
      <c r="AQ1673" s="40"/>
      <c r="AR1673" s="40"/>
      <c r="AS1673" s="40"/>
      <c r="AT1673" s="40"/>
      <c r="AU1673" s="40"/>
      <c r="AV1673" s="40"/>
      <c r="AX1673" s="40"/>
    </row>
    <row r="1674" spans="27:64" x14ac:dyDescent="0.2">
      <c r="AA1674" s="40"/>
      <c r="AB1674" s="40"/>
      <c r="AC1674" s="40"/>
      <c r="AD1674" s="40"/>
      <c r="AE1674" s="40"/>
      <c r="AG1674" s="45"/>
      <c r="AN1674" s="40"/>
      <c r="AO1674" s="40"/>
      <c r="AP1674" s="40"/>
      <c r="AQ1674" s="40"/>
      <c r="AR1674" s="40"/>
      <c r="AS1674" s="40"/>
      <c r="AT1674" s="40"/>
      <c r="AU1674" s="40"/>
      <c r="AV1674" s="40"/>
    </row>
    <row r="1675" spans="27:64" x14ac:dyDescent="0.2">
      <c r="AA1675" s="40"/>
      <c r="AB1675" s="40"/>
      <c r="AC1675" s="40"/>
      <c r="AD1675" s="40"/>
      <c r="AE1675" s="40"/>
      <c r="AG1675" s="45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</row>
    <row r="1676" spans="27:64" x14ac:dyDescent="0.2">
      <c r="AA1676" s="40"/>
      <c r="AB1676" s="40"/>
      <c r="AC1676" s="40"/>
      <c r="AD1676" s="40"/>
      <c r="AE1676" s="40"/>
      <c r="AG1676" s="45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</row>
    <row r="1677" spans="27:64" x14ac:dyDescent="0.2">
      <c r="AA1677" s="40"/>
      <c r="AB1677" s="40"/>
      <c r="AC1677" s="40"/>
      <c r="AD1677" s="40"/>
      <c r="AE1677" s="40"/>
      <c r="AG1677" s="45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</row>
    <row r="1678" spans="27:64" x14ac:dyDescent="0.2">
      <c r="AA1678" s="40"/>
      <c r="AB1678" s="40"/>
      <c r="AC1678" s="40"/>
      <c r="AD1678" s="40"/>
      <c r="AE1678" s="40"/>
      <c r="AG1678" s="45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</row>
    <row r="1679" spans="27:64" x14ac:dyDescent="0.2">
      <c r="AA1679" s="40"/>
      <c r="AB1679" s="40"/>
      <c r="AC1679" s="40"/>
      <c r="AD1679" s="40"/>
      <c r="AE1679" s="40"/>
      <c r="AG1679" s="45"/>
      <c r="AN1679" s="40"/>
      <c r="AO1679" s="40"/>
      <c r="AP1679" s="40"/>
      <c r="AQ1679" s="40"/>
      <c r="AR1679" s="40"/>
      <c r="AS1679" s="40"/>
      <c r="AT1679" s="40"/>
      <c r="AU1679" s="40"/>
      <c r="AV1679" s="40"/>
      <c r="AX1679" s="40"/>
    </row>
    <row r="1680" spans="27:64" x14ac:dyDescent="0.2">
      <c r="AA1680" s="40"/>
      <c r="AB1680" s="40"/>
      <c r="AC1680" s="40"/>
      <c r="AD1680" s="40"/>
      <c r="AE1680" s="40"/>
      <c r="AG1680" s="45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</row>
    <row r="1681" spans="27:64" x14ac:dyDescent="0.2">
      <c r="AA1681" s="40"/>
      <c r="AB1681" s="40"/>
      <c r="AC1681" s="40"/>
      <c r="AD1681" s="40"/>
      <c r="AE1681" s="40"/>
      <c r="AG1681" s="45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</row>
    <row r="1682" spans="27:64" x14ac:dyDescent="0.2">
      <c r="AA1682" s="40"/>
      <c r="AB1682" s="40"/>
      <c r="AC1682" s="40"/>
      <c r="AD1682" s="40"/>
      <c r="AE1682" s="40"/>
      <c r="AG1682" s="45"/>
      <c r="AN1682" s="40"/>
      <c r="AO1682" s="40"/>
      <c r="AP1682" s="40"/>
      <c r="AQ1682" s="40"/>
      <c r="AR1682" s="40"/>
      <c r="AS1682" s="40"/>
      <c r="AT1682" s="40"/>
      <c r="AU1682" s="40"/>
      <c r="AV1682" s="40"/>
      <c r="AX1682" s="40"/>
    </row>
    <row r="1683" spans="27:64" x14ac:dyDescent="0.2">
      <c r="AA1683" s="40"/>
      <c r="AB1683" s="40"/>
      <c r="AC1683" s="40"/>
      <c r="AD1683" s="40"/>
      <c r="AE1683" s="40"/>
      <c r="AG1683" s="45"/>
      <c r="AN1683" s="40"/>
      <c r="AO1683" s="40"/>
      <c r="AP1683" s="40"/>
      <c r="AQ1683" s="40"/>
      <c r="AR1683" s="40"/>
      <c r="AS1683" s="40"/>
      <c r="AT1683" s="40"/>
      <c r="AU1683" s="40"/>
      <c r="AV1683" s="40"/>
      <c r="AX1683" s="40"/>
    </row>
    <row r="1684" spans="27:64" x14ac:dyDescent="0.2">
      <c r="AA1684" s="40"/>
      <c r="AB1684" s="40"/>
      <c r="AC1684" s="40"/>
      <c r="AD1684" s="40"/>
      <c r="AE1684" s="40"/>
      <c r="AG1684" s="45"/>
      <c r="AN1684" s="40"/>
      <c r="AO1684" s="40"/>
      <c r="AP1684" s="40"/>
      <c r="AQ1684" s="40"/>
      <c r="AR1684" s="40"/>
      <c r="AS1684" s="40"/>
      <c r="AT1684" s="40"/>
      <c r="AU1684" s="40"/>
      <c r="AV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</row>
    <row r="1685" spans="27:64" x14ac:dyDescent="0.2">
      <c r="AA1685" s="40"/>
      <c r="AB1685" s="40"/>
      <c r="AC1685" s="40"/>
      <c r="AD1685" s="40"/>
      <c r="AE1685" s="40"/>
      <c r="AG1685" s="45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</row>
    <row r="1686" spans="27:64" x14ac:dyDescent="0.2">
      <c r="AA1686" s="40"/>
      <c r="AB1686" s="40"/>
      <c r="AC1686" s="40"/>
      <c r="AD1686" s="40"/>
      <c r="AE1686" s="40"/>
      <c r="AG1686" s="45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</row>
    <row r="1687" spans="27:64" x14ac:dyDescent="0.2">
      <c r="AA1687" s="40"/>
      <c r="AB1687" s="40"/>
      <c r="AC1687" s="40"/>
      <c r="AD1687" s="40"/>
      <c r="AE1687" s="40"/>
      <c r="AG1687" s="45"/>
      <c r="AN1687" s="40"/>
      <c r="AO1687" s="40"/>
      <c r="AP1687" s="40"/>
      <c r="AQ1687" s="40"/>
      <c r="AR1687" s="40"/>
      <c r="AS1687" s="40"/>
      <c r="AT1687" s="40"/>
      <c r="AU1687" s="40"/>
      <c r="AV1687" s="40"/>
    </row>
    <row r="1688" spans="27:64" x14ac:dyDescent="0.2">
      <c r="AA1688" s="40"/>
      <c r="AB1688" s="40"/>
      <c r="AC1688" s="40"/>
      <c r="AD1688" s="40"/>
      <c r="AE1688" s="40"/>
      <c r="AG1688" s="45"/>
      <c r="AN1688" s="40"/>
      <c r="AO1688" s="40"/>
      <c r="AP1688" s="40"/>
      <c r="AQ1688" s="40"/>
      <c r="AR1688" s="40"/>
      <c r="AS1688" s="40"/>
      <c r="AT1688" s="40"/>
      <c r="AU1688" s="40"/>
      <c r="AV1688" s="40"/>
    </row>
    <row r="1689" spans="27:64" x14ac:dyDescent="0.2">
      <c r="AA1689" s="40"/>
      <c r="AB1689" s="40"/>
      <c r="AC1689" s="40"/>
      <c r="AD1689" s="40"/>
      <c r="AE1689" s="40"/>
      <c r="AG1689" s="45"/>
      <c r="AN1689" s="40"/>
      <c r="AO1689" s="40"/>
      <c r="AP1689" s="40"/>
      <c r="AQ1689" s="40"/>
      <c r="AR1689" s="40"/>
      <c r="AS1689" s="40"/>
      <c r="AT1689" s="40"/>
      <c r="AU1689" s="40"/>
      <c r="AV1689" s="40"/>
    </row>
    <row r="1690" spans="27:64" x14ac:dyDescent="0.2">
      <c r="AA1690" s="40"/>
      <c r="AB1690" s="40"/>
      <c r="AC1690" s="40"/>
      <c r="AD1690" s="40"/>
      <c r="AE1690" s="40"/>
      <c r="AG1690" s="45"/>
      <c r="AN1690" s="40"/>
      <c r="AO1690" s="40"/>
      <c r="AP1690" s="40"/>
      <c r="AQ1690" s="40"/>
      <c r="AR1690" s="40"/>
      <c r="AS1690" s="40"/>
      <c r="AT1690" s="40"/>
      <c r="AU1690" s="40"/>
      <c r="AV1690" s="40"/>
      <c r="AX1690" s="40"/>
    </row>
    <row r="1691" spans="27:64" x14ac:dyDescent="0.2">
      <c r="AA1691" s="40"/>
      <c r="AB1691" s="40"/>
      <c r="AC1691" s="40"/>
      <c r="AD1691" s="40"/>
      <c r="AE1691" s="40"/>
      <c r="AG1691" s="45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</row>
    <row r="1692" spans="27:64" x14ac:dyDescent="0.2">
      <c r="AA1692" s="40"/>
      <c r="AB1692" s="40"/>
      <c r="AC1692" s="40"/>
      <c r="AD1692" s="40"/>
      <c r="AE1692" s="40"/>
      <c r="AG1692" s="45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</row>
    <row r="1693" spans="27:64" x14ac:dyDescent="0.2">
      <c r="AA1693" s="40"/>
      <c r="AB1693" s="40"/>
      <c r="AC1693" s="40"/>
      <c r="AD1693" s="40"/>
      <c r="AE1693" s="40"/>
      <c r="AG1693" s="45"/>
      <c r="AN1693" s="40"/>
      <c r="AO1693" s="40"/>
      <c r="AP1693" s="40"/>
      <c r="AQ1693" s="40"/>
      <c r="AR1693" s="40"/>
      <c r="AS1693" s="40"/>
      <c r="AT1693" s="40"/>
      <c r="AU1693" s="40"/>
    </row>
    <row r="1694" spans="27:64" x14ac:dyDescent="0.2">
      <c r="AA1694" s="40"/>
      <c r="AB1694" s="40"/>
      <c r="AC1694" s="40"/>
      <c r="AD1694" s="40"/>
      <c r="AE1694" s="40"/>
      <c r="AG1694" s="45"/>
      <c r="AN1694" s="40"/>
      <c r="AO1694" s="40"/>
      <c r="AP1694" s="40"/>
      <c r="AQ1694" s="40"/>
      <c r="AR1694" s="40"/>
      <c r="AS1694" s="40"/>
      <c r="AT1694" s="40"/>
      <c r="AU1694" s="40"/>
      <c r="AV1694" s="40"/>
      <c r="AX1694" s="40"/>
    </row>
    <row r="1695" spans="27:64" x14ac:dyDescent="0.2">
      <c r="AA1695" s="40"/>
      <c r="AB1695" s="40"/>
      <c r="AC1695" s="40"/>
      <c r="AD1695" s="40"/>
      <c r="AE1695" s="40"/>
      <c r="AG1695" s="45"/>
      <c r="AN1695" s="40"/>
      <c r="AO1695" s="40"/>
      <c r="AP1695" s="40"/>
      <c r="AQ1695" s="40"/>
      <c r="AR1695" s="40"/>
      <c r="AS1695" s="40"/>
      <c r="AT1695" s="40"/>
      <c r="AU1695" s="40"/>
      <c r="AV1695" s="40"/>
    </row>
    <row r="1696" spans="27:64" x14ac:dyDescent="0.2">
      <c r="AA1696" s="40"/>
      <c r="AB1696" s="40"/>
      <c r="AC1696" s="40"/>
      <c r="AD1696" s="40"/>
      <c r="AE1696" s="40"/>
      <c r="AG1696" s="45"/>
      <c r="AN1696" s="40"/>
      <c r="AO1696" s="40"/>
      <c r="AP1696" s="40"/>
      <c r="AQ1696" s="40"/>
      <c r="AR1696" s="40"/>
      <c r="AS1696" s="40"/>
      <c r="AT1696" s="40"/>
      <c r="AU1696" s="40"/>
      <c r="AV1696" s="40"/>
    </row>
    <row r="1697" spans="27:64" x14ac:dyDescent="0.2">
      <c r="AA1697" s="40"/>
      <c r="AB1697" s="40"/>
      <c r="AC1697" s="40"/>
      <c r="AD1697" s="40"/>
      <c r="AE1697" s="40"/>
      <c r="AG1697" s="45"/>
      <c r="AN1697" s="40"/>
      <c r="AO1697" s="40"/>
      <c r="AP1697" s="40"/>
      <c r="AQ1697" s="40"/>
      <c r="AR1697" s="40"/>
      <c r="AS1697" s="40"/>
      <c r="AT1697" s="40"/>
      <c r="AU1697" s="40"/>
    </row>
    <row r="1698" spans="27:64" x14ac:dyDescent="0.2">
      <c r="AA1698" s="40"/>
      <c r="AB1698" s="40"/>
      <c r="AC1698" s="40"/>
      <c r="AD1698" s="40"/>
      <c r="AE1698" s="40"/>
      <c r="AG1698" s="45"/>
      <c r="AN1698" s="40"/>
      <c r="AO1698" s="40"/>
      <c r="AP1698" s="40"/>
      <c r="AQ1698" s="40"/>
      <c r="AR1698" s="40"/>
      <c r="AS1698" s="40"/>
      <c r="AT1698" s="40"/>
      <c r="AU1698" s="40"/>
    </row>
    <row r="1699" spans="27:64" x14ac:dyDescent="0.2">
      <c r="AA1699" s="40"/>
      <c r="AB1699" s="40"/>
      <c r="AC1699" s="40"/>
      <c r="AD1699" s="40"/>
      <c r="AE1699" s="40"/>
      <c r="AG1699" s="45"/>
      <c r="AN1699" s="40"/>
      <c r="AO1699" s="40"/>
      <c r="AP1699" s="40"/>
      <c r="AQ1699" s="40"/>
      <c r="AR1699" s="40"/>
      <c r="AS1699" s="40"/>
      <c r="AT1699" s="40"/>
      <c r="AU1699" s="40"/>
    </row>
    <row r="1700" spans="27:64" x14ac:dyDescent="0.2">
      <c r="AA1700" s="40"/>
      <c r="AB1700" s="40"/>
      <c r="AC1700" s="40"/>
      <c r="AD1700" s="40"/>
      <c r="AE1700" s="40"/>
      <c r="AG1700" s="45"/>
      <c r="AN1700" s="40"/>
      <c r="AO1700" s="40"/>
      <c r="AP1700" s="40"/>
      <c r="AQ1700" s="40"/>
      <c r="AR1700" s="40"/>
      <c r="AS1700" s="40"/>
      <c r="AT1700" s="40"/>
      <c r="AU1700" s="40"/>
    </row>
    <row r="1701" spans="27:64" x14ac:dyDescent="0.2">
      <c r="AA1701" s="40"/>
      <c r="AB1701" s="40"/>
      <c r="AC1701" s="40"/>
      <c r="AD1701" s="40"/>
      <c r="AE1701" s="40"/>
      <c r="AG1701" s="45"/>
      <c r="AN1701" s="40"/>
      <c r="AO1701" s="40"/>
      <c r="AP1701" s="40"/>
      <c r="AQ1701" s="40"/>
      <c r="AR1701" s="40"/>
      <c r="AS1701" s="40"/>
      <c r="AT1701" s="40"/>
      <c r="AU1701" s="40"/>
    </row>
    <row r="1702" spans="27:64" x14ac:dyDescent="0.2">
      <c r="AA1702" s="40"/>
      <c r="AB1702" s="40"/>
      <c r="AC1702" s="40"/>
      <c r="AD1702" s="40"/>
      <c r="AE1702" s="40"/>
      <c r="AG1702" s="45"/>
      <c r="AN1702" s="40"/>
      <c r="AO1702" s="40"/>
      <c r="AP1702" s="40"/>
      <c r="AQ1702" s="40"/>
      <c r="AR1702" s="40"/>
      <c r="AS1702" s="40"/>
      <c r="AT1702" s="40"/>
      <c r="AU1702" s="40"/>
    </row>
    <row r="1703" spans="27:64" x14ac:dyDescent="0.2">
      <c r="AA1703" s="40"/>
      <c r="AB1703" s="40"/>
      <c r="AC1703" s="40"/>
      <c r="AD1703" s="40"/>
      <c r="AE1703" s="40"/>
      <c r="AG1703" s="45"/>
      <c r="AN1703" s="40"/>
      <c r="AO1703" s="40"/>
      <c r="AP1703" s="40"/>
      <c r="AQ1703" s="40"/>
      <c r="AR1703" s="40"/>
      <c r="AS1703" s="40"/>
      <c r="AT1703" s="40"/>
      <c r="AU1703" s="40"/>
    </row>
    <row r="1704" spans="27:64" x14ac:dyDescent="0.2">
      <c r="AA1704" s="40"/>
      <c r="AB1704" s="40"/>
      <c r="AC1704" s="40"/>
      <c r="AD1704" s="40"/>
      <c r="AE1704" s="40"/>
      <c r="AG1704" s="45"/>
      <c r="AN1704" s="40"/>
      <c r="AO1704" s="40"/>
      <c r="AP1704" s="40"/>
      <c r="AQ1704" s="40"/>
      <c r="AR1704" s="40"/>
      <c r="AS1704" s="40"/>
      <c r="AT1704" s="40"/>
      <c r="AU1704" s="40"/>
    </row>
    <row r="1705" spans="27:64" x14ac:dyDescent="0.2">
      <c r="AA1705" s="40"/>
      <c r="AB1705" s="40"/>
      <c r="AC1705" s="40"/>
      <c r="AD1705" s="40"/>
      <c r="AE1705" s="40"/>
      <c r="AG1705" s="45"/>
      <c r="AN1705" s="40"/>
      <c r="AO1705" s="40"/>
      <c r="AP1705" s="40"/>
      <c r="AQ1705" s="40"/>
      <c r="AR1705" s="40"/>
      <c r="AS1705" s="40"/>
      <c r="AT1705" s="40"/>
      <c r="AU1705" s="40"/>
      <c r="AV1705" s="40"/>
    </row>
    <row r="1706" spans="27:64" x14ac:dyDescent="0.2">
      <c r="AA1706" s="40"/>
      <c r="AB1706" s="40"/>
      <c r="AC1706" s="40"/>
      <c r="AD1706" s="40"/>
      <c r="AE1706" s="40"/>
      <c r="AG1706" s="45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</row>
    <row r="1707" spans="27:64" x14ac:dyDescent="0.2">
      <c r="AA1707" s="40"/>
      <c r="AB1707" s="40"/>
      <c r="AC1707" s="40"/>
      <c r="AD1707" s="40"/>
      <c r="AE1707" s="40"/>
      <c r="AG1707" s="45"/>
      <c r="AN1707" s="40"/>
      <c r="AO1707" s="40"/>
      <c r="AP1707" s="40"/>
      <c r="AQ1707" s="40"/>
      <c r="AR1707" s="40"/>
      <c r="AS1707" s="40"/>
      <c r="AT1707" s="40"/>
      <c r="AU1707" s="40"/>
      <c r="AV1707" s="40"/>
    </row>
    <row r="1708" spans="27:64" x14ac:dyDescent="0.2">
      <c r="AA1708" s="40"/>
      <c r="AB1708" s="40"/>
      <c r="AC1708" s="40"/>
      <c r="AD1708" s="40"/>
      <c r="AE1708" s="40"/>
      <c r="AG1708" s="45"/>
      <c r="AN1708" s="40"/>
      <c r="AO1708" s="40"/>
      <c r="AP1708" s="40"/>
      <c r="AQ1708" s="40"/>
      <c r="AR1708" s="40"/>
      <c r="AS1708" s="40"/>
      <c r="AT1708" s="40"/>
      <c r="AU1708" s="40"/>
      <c r="AV1708" s="40"/>
    </row>
    <row r="1709" spans="27:64" x14ac:dyDescent="0.2">
      <c r="AA1709" s="40"/>
      <c r="AB1709" s="40"/>
      <c r="AC1709" s="40"/>
      <c r="AD1709" s="40"/>
      <c r="AE1709" s="40"/>
      <c r="AG1709" s="45"/>
      <c r="AN1709" s="40"/>
      <c r="AO1709" s="40"/>
      <c r="AP1709" s="40"/>
      <c r="AQ1709" s="40"/>
      <c r="AR1709" s="40"/>
      <c r="AS1709" s="40"/>
      <c r="AT1709" s="40"/>
      <c r="AU1709" s="40"/>
      <c r="AV1709" s="40"/>
      <c r="AX1709" s="40"/>
    </row>
    <row r="1710" spans="27:64" x14ac:dyDescent="0.2">
      <c r="AA1710" s="40"/>
      <c r="AB1710" s="40"/>
      <c r="AC1710" s="40"/>
      <c r="AD1710" s="40"/>
      <c r="AE1710" s="40"/>
      <c r="AG1710" s="45"/>
      <c r="AN1710" s="40"/>
      <c r="AO1710" s="40"/>
      <c r="AP1710" s="40"/>
      <c r="AQ1710" s="40"/>
      <c r="AR1710" s="40"/>
      <c r="AS1710" s="40"/>
      <c r="AT1710" s="40"/>
      <c r="AU1710" s="40"/>
      <c r="AV1710" s="40"/>
    </row>
    <row r="1711" spans="27:64" x14ac:dyDescent="0.2">
      <c r="AA1711" s="40"/>
      <c r="AB1711" s="40"/>
      <c r="AC1711" s="40"/>
      <c r="AD1711" s="40"/>
      <c r="AE1711" s="40"/>
      <c r="AG1711" s="45"/>
      <c r="AN1711" s="40"/>
      <c r="AO1711" s="40"/>
      <c r="AP1711" s="40"/>
      <c r="AQ1711" s="40"/>
      <c r="AR1711" s="40"/>
      <c r="AS1711" s="40"/>
      <c r="AT1711" s="40"/>
      <c r="AU1711" s="40"/>
    </row>
    <row r="1712" spans="27:64" x14ac:dyDescent="0.2">
      <c r="AA1712" s="40"/>
      <c r="AB1712" s="40"/>
      <c r="AC1712" s="40"/>
      <c r="AD1712" s="40"/>
      <c r="AE1712" s="40"/>
      <c r="AG1712" s="45"/>
      <c r="AN1712" s="40"/>
      <c r="AO1712" s="40"/>
      <c r="AP1712" s="40"/>
      <c r="AQ1712" s="40"/>
      <c r="AR1712" s="40"/>
      <c r="AS1712" s="40"/>
      <c r="AT1712" s="40"/>
      <c r="AU1712" s="40"/>
      <c r="AV1712" s="40"/>
      <c r="AX1712" s="40"/>
    </row>
    <row r="1713" spans="27:64" x14ac:dyDescent="0.2">
      <c r="AA1713" s="40"/>
      <c r="AB1713" s="40"/>
      <c r="AC1713" s="40"/>
      <c r="AD1713" s="40"/>
      <c r="AE1713" s="40"/>
      <c r="AG1713" s="45"/>
      <c r="AN1713" s="40"/>
      <c r="AO1713" s="40"/>
      <c r="AP1713" s="40"/>
      <c r="AQ1713" s="40"/>
      <c r="AR1713" s="40"/>
      <c r="AS1713" s="40"/>
      <c r="AT1713" s="40"/>
      <c r="AU1713" s="40"/>
      <c r="AV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</row>
    <row r="1714" spans="27:64" x14ac:dyDescent="0.2">
      <c r="AA1714" s="40"/>
      <c r="AB1714" s="40"/>
      <c r="AC1714" s="40"/>
      <c r="AD1714" s="40"/>
      <c r="AE1714" s="40"/>
      <c r="AG1714" s="45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</row>
    <row r="1715" spans="27:64" x14ac:dyDescent="0.2">
      <c r="AA1715" s="40"/>
      <c r="AB1715" s="40"/>
      <c r="AC1715" s="40"/>
      <c r="AD1715" s="40"/>
      <c r="AE1715" s="40"/>
      <c r="AG1715" s="45"/>
      <c r="AN1715" s="40"/>
      <c r="AO1715" s="40"/>
      <c r="AP1715" s="40"/>
      <c r="AQ1715" s="40"/>
      <c r="AR1715" s="40"/>
      <c r="AS1715" s="40"/>
      <c r="AT1715" s="40"/>
      <c r="AU1715" s="40"/>
      <c r="AV1715" s="40"/>
    </row>
    <row r="1716" spans="27:64" x14ac:dyDescent="0.2">
      <c r="AA1716" s="40"/>
      <c r="AB1716" s="40"/>
      <c r="AC1716" s="40"/>
      <c r="AD1716" s="40"/>
      <c r="AE1716" s="40"/>
      <c r="AG1716" s="45"/>
      <c r="AN1716" s="40"/>
      <c r="AO1716" s="40"/>
      <c r="AP1716" s="40"/>
      <c r="AQ1716" s="40"/>
      <c r="AR1716" s="40"/>
      <c r="AS1716" s="40"/>
      <c r="AT1716" s="40"/>
      <c r="AU1716" s="40"/>
    </row>
    <row r="1717" spans="27:64" x14ac:dyDescent="0.2">
      <c r="AA1717" s="40"/>
      <c r="AB1717" s="40"/>
      <c r="AC1717" s="40"/>
      <c r="AD1717" s="40"/>
      <c r="AE1717" s="40"/>
      <c r="AG1717" s="45"/>
      <c r="AN1717" s="40"/>
      <c r="AO1717" s="40"/>
      <c r="AP1717" s="40"/>
      <c r="AQ1717" s="40"/>
      <c r="AR1717" s="40"/>
      <c r="AS1717" s="40"/>
      <c r="AT1717" s="40"/>
      <c r="AU1717" s="40"/>
      <c r="AV1717" s="40"/>
    </row>
    <row r="1718" spans="27:64" x14ac:dyDescent="0.2">
      <c r="AA1718" s="40"/>
      <c r="AB1718" s="40"/>
      <c r="AC1718" s="40"/>
      <c r="AD1718" s="40"/>
      <c r="AE1718" s="40"/>
      <c r="AG1718" s="45"/>
      <c r="AN1718" s="40"/>
      <c r="AO1718" s="40"/>
      <c r="AP1718" s="40"/>
      <c r="AQ1718" s="40"/>
      <c r="AR1718" s="40"/>
      <c r="AS1718" s="40"/>
      <c r="AT1718" s="40"/>
      <c r="AU1718" s="40"/>
      <c r="AV1718" s="40"/>
    </row>
    <row r="1719" spans="27:64" x14ac:dyDescent="0.2">
      <c r="AA1719" s="40"/>
      <c r="AB1719" s="40"/>
      <c r="AC1719" s="40"/>
      <c r="AD1719" s="40"/>
      <c r="AE1719" s="40"/>
      <c r="AG1719" s="45"/>
      <c r="AN1719" s="40"/>
      <c r="AO1719" s="40"/>
      <c r="AP1719" s="40"/>
      <c r="AQ1719" s="40"/>
      <c r="AR1719" s="40"/>
      <c r="AS1719" s="40"/>
      <c r="AT1719" s="40"/>
      <c r="AU1719" s="40"/>
      <c r="AV1719" s="40"/>
    </row>
    <row r="1720" spans="27:64" x14ac:dyDescent="0.2">
      <c r="AA1720" s="40"/>
      <c r="AB1720" s="40"/>
      <c r="AC1720" s="40"/>
      <c r="AD1720" s="40"/>
      <c r="AE1720" s="40"/>
      <c r="AG1720" s="45"/>
      <c r="AN1720" s="40"/>
      <c r="AO1720" s="40"/>
      <c r="AP1720" s="40"/>
      <c r="AQ1720" s="40"/>
      <c r="AR1720" s="40"/>
      <c r="AS1720" s="40"/>
      <c r="AT1720" s="40"/>
      <c r="AU1720" s="40"/>
      <c r="AV1720" s="40"/>
    </row>
    <row r="1721" spans="27:64" x14ac:dyDescent="0.2">
      <c r="AA1721" s="40"/>
      <c r="AB1721" s="40"/>
      <c r="AC1721" s="40"/>
      <c r="AD1721" s="40"/>
      <c r="AE1721" s="40"/>
      <c r="AG1721" s="45"/>
      <c r="AN1721" s="40"/>
      <c r="AO1721" s="40"/>
      <c r="AP1721" s="40"/>
      <c r="AQ1721" s="40"/>
      <c r="AR1721" s="40"/>
      <c r="AS1721" s="40"/>
      <c r="AT1721" s="40"/>
      <c r="AU1721" s="40"/>
      <c r="AV1721" s="40"/>
    </row>
    <row r="1722" spans="27:64" x14ac:dyDescent="0.2">
      <c r="AA1722" s="40"/>
      <c r="AB1722" s="40"/>
      <c r="AC1722" s="40"/>
      <c r="AD1722" s="40"/>
      <c r="AE1722" s="40"/>
      <c r="AG1722" s="45"/>
      <c r="AN1722" s="40"/>
      <c r="AO1722" s="40"/>
      <c r="AP1722" s="40"/>
      <c r="AQ1722" s="40"/>
      <c r="AR1722" s="40"/>
      <c r="AS1722" s="40"/>
      <c r="AT1722" s="40"/>
      <c r="AU1722" s="40"/>
      <c r="AV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</row>
    <row r="1723" spans="27:64" x14ac:dyDescent="0.2">
      <c r="AA1723" s="40"/>
      <c r="AB1723" s="40"/>
      <c r="AC1723" s="40"/>
      <c r="AD1723" s="40"/>
      <c r="AE1723" s="40"/>
      <c r="AG1723" s="45"/>
      <c r="AN1723" s="40"/>
      <c r="AO1723" s="40"/>
      <c r="AP1723" s="40"/>
      <c r="AQ1723" s="40"/>
      <c r="AR1723" s="40"/>
      <c r="AS1723" s="40"/>
      <c r="AT1723" s="40"/>
      <c r="AU1723" s="40"/>
    </row>
    <row r="1724" spans="27:64" x14ac:dyDescent="0.2">
      <c r="AA1724" s="40"/>
      <c r="AB1724" s="40"/>
      <c r="AC1724" s="40"/>
      <c r="AD1724" s="40"/>
      <c r="AE1724" s="40"/>
      <c r="AG1724" s="45"/>
      <c r="AN1724" s="40"/>
      <c r="AO1724" s="40"/>
      <c r="AP1724" s="40"/>
      <c r="AQ1724" s="40"/>
      <c r="AR1724" s="40"/>
      <c r="AS1724" s="40"/>
      <c r="AT1724" s="40"/>
      <c r="AU1724" s="40"/>
      <c r="AV1724" s="40"/>
    </row>
    <row r="1725" spans="27:64" x14ac:dyDescent="0.2">
      <c r="AA1725" s="40"/>
      <c r="AB1725" s="40"/>
      <c r="AC1725" s="40"/>
      <c r="AD1725" s="40"/>
      <c r="AE1725" s="40"/>
      <c r="AG1725" s="45"/>
      <c r="AN1725" s="40"/>
      <c r="AO1725" s="40"/>
      <c r="AP1725" s="40"/>
      <c r="AQ1725" s="40"/>
      <c r="AR1725" s="40"/>
      <c r="AS1725" s="40"/>
      <c r="AT1725" s="40"/>
      <c r="AU1725" s="40"/>
      <c r="AV1725" s="40"/>
    </row>
    <row r="1726" spans="27:64" x14ac:dyDescent="0.2">
      <c r="AA1726" s="40"/>
      <c r="AB1726" s="40"/>
      <c r="AC1726" s="40"/>
      <c r="AD1726" s="40"/>
      <c r="AE1726" s="40"/>
      <c r="AG1726" s="45"/>
      <c r="AN1726" s="40"/>
      <c r="AO1726" s="40"/>
      <c r="AP1726" s="40"/>
      <c r="AQ1726" s="40"/>
      <c r="AR1726" s="40"/>
      <c r="AS1726" s="40"/>
      <c r="AT1726" s="40"/>
      <c r="AU1726" s="40"/>
    </row>
    <row r="1727" spans="27:64" x14ac:dyDescent="0.2">
      <c r="AA1727" s="40"/>
      <c r="AB1727" s="40"/>
      <c r="AC1727" s="40"/>
      <c r="AD1727" s="40"/>
      <c r="AE1727" s="40"/>
      <c r="AG1727" s="45"/>
      <c r="AN1727" s="40"/>
      <c r="AO1727" s="40"/>
      <c r="AP1727" s="40"/>
      <c r="AQ1727" s="40"/>
      <c r="AR1727" s="40"/>
      <c r="AS1727" s="40"/>
      <c r="AT1727" s="40"/>
      <c r="AU1727" s="40"/>
      <c r="AV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</row>
    <row r="1728" spans="27:64" x14ac:dyDescent="0.2">
      <c r="AA1728" s="40"/>
      <c r="AB1728" s="40"/>
      <c r="AC1728" s="40"/>
      <c r="AD1728" s="40"/>
      <c r="AE1728" s="40"/>
      <c r="AG1728" s="45"/>
      <c r="AN1728" s="40"/>
      <c r="AO1728" s="40"/>
      <c r="AP1728" s="40"/>
      <c r="AQ1728" s="40"/>
      <c r="AR1728" s="40"/>
      <c r="AS1728" s="40"/>
      <c r="AT1728" s="40"/>
      <c r="AU1728" s="40"/>
      <c r="AV1728" s="40"/>
    </row>
    <row r="1729" spans="27:64" x14ac:dyDescent="0.2">
      <c r="AA1729" s="40"/>
      <c r="AB1729" s="40"/>
      <c r="AC1729" s="40"/>
      <c r="AD1729" s="40"/>
      <c r="AE1729" s="40"/>
      <c r="AG1729" s="45"/>
      <c r="AN1729" s="40"/>
      <c r="AO1729" s="40"/>
      <c r="AP1729" s="40"/>
      <c r="AQ1729" s="40"/>
      <c r="AR1729" s="40"/>
      <c r="AS1729" s="40"/>
      <c r="AT1729" s="40"/>
      <c r="AU1729" s="40"/>
    </row>
    <row r="1730" spans="27:64" x14ac:dyDescent="0.2">
      <c r="AA1730" s="40"/>
      <c r="AB1730" s="40"/>
      <c r="AC1730" s="40"/>
      <c r="AD1730" s="40"/>
      <c r="AE1730" s="40"/>
      <c r="AG1730" s="45"/>
      <c r="AN1730" s="40"/>
      <c r="AO1730" s="40"/>
      <c r="AP1730" s="40"/>
      <c r="AQ1730" s="40"/>
      <c r="AR1730" s="40"/>
      <c r="AS1730" s="40"/>
      <c r="AT1730" s="40"/>
      <c r="AU1730" s="40"/>
    </row>
    <row r="1731" spans="27:64" x14ac:dyDescent="0.2">
      <c r="AA1731" s="40"/>
      <c r="AB1731" s="40"/>
      <c r="AC1731" s="40"/>
      <c r="AD1731" s="40"/>
      <c r="AE1731" s="40"/>
      <c r="AG1731" s="45"/>
      <c r="AN1731" s="40"/>
      <c r="AO1731" s="40"/>
      <c r="AP1731" s="40"/>
      <c r="AQ1731" s="40"/>
      <c r="AR1731" s="40"/>
      <c r="AS1731" s="40"/>
      <c r="AT1731" s="40"/>
      <c r="AU1731" s="40"/>
    </row>
    <row r="1732" spans="27:64" x14ac:dyDescent="0.2">
      <c r="AA1732" s="40"/>
      <c r="AB1732" s="40"/>
      <c r="AC1732" s="40"/>
      <c r="AD1732" s="40"/>
      <c r="AE1732" s="40"/>
      <c r="AG1732" s="45"/>
      <c r="AN1732" s="40"/>
      <c r="AO1732" s="40"/>
      <c r="AP1732" s="40"/>
      <c r="AQ1732" s="40"/>
      <c r="AR1732" s="40"/>
      <c r="AS1732" s="40"/>
      <c r="AT1732" s="40"/>
      <c r="AU1732" s="40"/>
      <c r="AV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</row>
    <row r="1733" spans="27:64" x14ac:dyDescent="0.2">
      <c r="AA1733" s="40"/>
      <c r="AB1733" s="40"/>
      <c r="AC1733" s="40"/>
      <c r="AD1733" s="40"/>
      <c r="AE1733" s="40"/>
      <c r="AG1733" s="45"/>
      <c r="AN1733" s="40"/>
      <c r="AO1733" s="40"/>
      <c r="AP1733" s="40"/>
      <c r="AQ1733" s="40"/>
      <c r="AR1733" s="40"/>
      <c r="AS1733" s="40"/>
      <c r="AT1733" s="40"/>
      <c r="AU1733" s="40"/>
    </row>
    <row r="1734" spans="27:64" x14ac:dyDescent="0.2">
      <c r="AA1734" s="40"/>
      <c r="AB1734" s="40"/>
      <c r="AC1734" s="40"/>
      <c r="AD1734" s="40"/>
      <c r="AE1734" s="40"/>
      <c r="AG1734" s="45"/>
      <c r="AN1734" s="40"/>
      <c r="AO1734" s="40"/>
      <c r="AP1734" s="40"/>
      <c r="AQ1734" s="40"/>
      <c r="AR1734" s="40"/>
      <c r="AS1734" s="40"/>
      <c r="AT1734" s="40"/>
      <c r="AU1734" s="40"/>
      <c r="AV1734" s="40"/>
      <c r="AX1734" s="40"/>
    </row>
    <row r="1735" spans="27:64" x14ac:dyDescent="0.2">
      <c r="AA1735" s="40"/>
      <c r="AB1735" s="40"/>
      <c r="AC1735" s="40"/>
      <c r="AD1735" s="40"/>
      <c r="AE1735" s="40"/>
      <c r="AG1735" s="45"/>
      <c r="AN1735" s="40"/>
      <c r="AO1735" s="40"/>
      <c r="AP1735" s="40"/>
      <c r="AQ1735" s="40"/>
      <c r="AR1735" s="40"/>
      <c r="AS1735" s="40"/>
      <c r="AT1735" s="40"/>
      <c r="AU1735" s="40"/>
    </row>
    <row r="1736" spans="27:64" x14ac:dyDescent="0.2">
      <c r="AA1736" s="40"/>
      <c r="AB1736" s="40"/>
      <c r="AC1736" s="40"/>
      <c r="AD1736" s="40"/>
      <c r="AE1736" s="40"/>
      <c r="AG1736" s="45"/>
      <c r="AN1736" s="40"/>
      <c r="AO1736" s="40"/>
      <c r="AP1736" s="40"/>
      <c r="AQ1736" s="40"/>
      <c r="AR1736" s="40"/>
      <c r="AS1736" s="40"/>
      <c r="AT1736" s="40"/>
      <c r="AU1736" s="40"/>
    </row>
    <row r="1737" spans="27:64" x14ac:dyDescent="0.2">
      <c r="AA1737" s="40"/>
      <c r="AB1737" s="40"/>
      <c r="AC1737" s="40"/>
      <c r="AD1737" s="40"/>
      <c r="AE1737" s="40"/>
      <c r="AG1737" s="45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</row>
    <row r="1738" spans="27:64" x14ac:dyDescent="0.2">
      <c r="AA1738" s="40"/>
      <c r="AB1738" s="40"/>
      <c r="AC1738" s="40"/>
      <c r="AD1738" s="40"/>
      <c r="AE1738" s="40"/>
      <c r="AG1738" s="45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</row>
    <row r="1739" spans="27:64" x14ac:dyDescent="0.2">
      <c r="AA1739" s="40"/>
      <c r="AB1739" s="40"/>
      <c r="AC1739" s="40"/>
      <c r="AD1739" s="40"/>
      <c r="AE1739" s="40"/>
      <c r="AG1739" s="45"/>
      <c r="AN1739" s="40"/>
      <c r="AO1739" s="40"/>
      <c r="AP1739" s="40"/>
      <c r="AQ1739" s="40"/>
      <c r="AR1739" s="40"/>
      <c r="AS1739" s="40"/>
      <c r="AT1739" s="40"/>
      <c r="AU1739" s="40"/>
    </row>
    <row r="1740" spans="27:64" x14ac:dyDescent="0.2">
      <c r="AA1740" s="40"/>
      <c r="AB1740" s="40"/>
      <c r="AC1740" s="40"/>
      <c r="AD1740" s="40"/>
      <c r="AE1740" s="40"/>
      <c r="AG1740" s="45"/>
      <c r="AN1740" s="40"/>
      <c r="AO1740" s="40"/>
      <c r="AP1740" s="40"/>
      <c r="AQ1740" s="40"/>
      <c r="AR1740" s="40"/>
      <c r="AS1740" s="40"/>
      <c r="AT1740" s="40"/>
      <c r="AU1740" s="40"/>
    </row>
    <row r="1741" spans="27:64" x14ac:dyDescent="0.2">
      <c r="AA1741" s="40"/>
      <c r="AB1741" s="40"/>
      <c r="AC1741" s="40"/>
      <c r="AD1741" s="40"/>
      <c r="AE1741" s="40"/>
      <c r="AG1741" s="45"/>
      <c r="AN1741" s="40"/>
      <c r="AO1741" s="40"/>
      <c r="AP1741" s="40"/>
      <c r="AQ1741" s="40"/>
      <c r="AR1741" s="40"/>
      <c r="AS1741" s="40"/>
      <c r="AT1741" s="40"/>
      <c r="AU1741" s="40"/>
      <c r="AV1741" s="40"/>
    </row>
    <row r="1742" spans="27:64" x14ac:dyDescent="0.2">
      <c r="AA1742" s="40"/>
      <c r="AB1742" s="40"/>
      <c r="AC1742" s="40"/>
      <c r="AD1742" s="40"/>
      <c r="AE1742" s="40"/>
      <c r="AG1742" s="45"/>
      <c r="AN1742" s="40"/>
      <c r="AO1742" s="40"/>
      <c r="AP1742" s="40"/>
      <c r="AQ1742" s="40"/>
      <c r="AR1742" s="40"/>
      <c r="AS1742" s="40"/>
      <c r="AT1742" s="40"/>
      <c r="AU1742" s="40"/>
    </row>
    <row r="1743" spans="27:64" x14ac:dyDescent="0.2">
      <c r="AA1743" s="40"/>
      <c r="AB1743" s="40"/>
      <c r="AC1743" s="40"/>
      <c r="AD1743" s="40"/>
      <c r="AE1743" s="40"/>
      <c r="AG1743" s="45"/>
      <c r="AN1743" s="40"/>
      <c r="AO1743" s="40"/>
      <c r="AP1743" s="40"/>
      <c r="AQ1743" s="40"/>
      <c r="AR1743" s="40"/>
      <c r="AS1743" s="40"/>
      <c r="AT1743" s="40"/>
      <c r="AU1743" s="40"/>
    </row>
    <row r="1744" spans="27:64" x14ac:dyDescent="0.2">
      <c r="AA1744" s="40"/>
      <c r="AB1744" s="40"/>
      <c r="AC1744" s="40"/>
      <c r="AD1744" s="40"/>
      <c r="AE1744" s="40"/>
      <c r="AG1744" s="45"/>
      <c r="AN1744" s="40"/>
      <c r="AO1744" s="40"/>
      <c r="AP1744" s="40"/>
      <c r="AQ1744" s="40"/>
      <c r="AR1744" s="40"/>
      <c r="AS1744" s="40"/>
      <c r="AT1744" s="40"/>
      <c r="AU1744" s="40"/>
    </row>
    <row r="1745" spans="27:64" x14ac:dyDescent="0.2">
      <c r="AA1745" s="40"/>
      <c r="AB1745" s="40"/>
      <c r="AC1745" s="40"/>
      <c r="AD1745" s="40"/>
      <c r="AE1745" s="40"/>
      <c r="AG1745" s="45"/>
      <c r="AN1745" s="40"/>
      <c r="AO1745" s="40"/>
      <c r="AP1745" s="40"/>
      <c r="AQ1745" s="40"/>
      <c r="AR1745" s="40"/>
      <c r="AS1745" s="40"/>
      <c r="AT1745" s="40"/>
      <c r="AU1745" s="40"/>
    </row>
    <row r="1746" spans="27:64" x14ac:dyDescent="0.2">
      <c r="AA1746" s="40"/>
      <c r="AB1746" s="40"/>
      <c r="AC1746" s="40"/>
      <c r="AD1746" s="40"/>
      <c r="AE1746" s="40"/>
      <c r="AG1746" s="45"/>
      <c r="AN1746" s="40"/>
      <c r="AO1746" s="40"/>
      <c r="AP1746" s="40"/>
      <c r="AQ1746" s="40"/>
      <c r="AR1746" s="40"/>
      <c r="AS1746" s="40"/>
      <c r="AT1746" s="40"/>
      <c r="AU1746" s="40"/>
    </row>
    <row r="1747" spans="27:64" x14ac:dyDescent="0.2">
      <c r="AA1747" s="40"/>
      <c r="AB1747" s="40"/>
      <c r="AC1747" s="40"/>
      <c r="AD1747" s="40"/>
      <c r="AE1747" s="40"/>
      <c r="AG1747" s="45"/>
      <c r="AN1747" s="40"/>
      <c r="AO1747" s="40"/>
      <c r="AP1747" s="40"/>
      <c r="AQ1747" s="40"/>
      <c r="AR1747" s="40"/>
      <c r="AS1747" s="40"/>
      <c r="AT1747" s="40"/>
      <c r="AU1747" s="40"/>
      <c r="AV1747" s="40"/>
    </row>
    <row r="1748" spans="27:64" x14ac:dyDescent="0.2">
      <c r="AA1748" s="40"/>
      <c r="AB1748" s="40"/>
      <c r="AC1748" s="40"/>
      <c r="AD1748" s="40"/>
      <c r="AE1748" s="40"/>
      <c r="AG1748" s="45"/>
      <c r="AN1748" s="40"/>
      <c r="AO1748" s="40"/>
      <c r="AP1748" s="40"/>
      <c r="AQ1748" s="40"/>
      <c r="AR1748" s="40"/>
      <c r="AS1748" s="40"/>
      <c r="AT1748" s="40"/>
      <c r="AU1748" s="40"/>
    </row>
    <row r="1749" spans="27:64" x14ac:dyDescent="0.2">
      <c r="AA1749" s="40"/>
      <c r="AB1749" s="40"/>
      <c r="AC1749" s="40"/>
      <c r="AD1749" s="40"/>
      <c r="AE1749" s="40"/>
      <c r="AG1749" s="45"/>
      <c r="AN1749" s="40"/>
      <c r="AO1749" s="40"/>
      <c r="AP1749" s="40"/>
      <c r="AQ1749" s="40"/>
      <c r="AR1749" s="40"/>
      <c r="AS1749" s="40"/>
      <c r="AT1749" s="40"/>
      <c r="AU1749" s="40"/>
    </row>
    <row r="1750" spans="27:64" x14ac:dyDescent="0.2">
      <c r="AA1750" s="40"/>
      <c r="AB1750" s="40"/>
      <c r="AC1750" s="40"/>
      <c r="AD1750" s="40"/>
      <c r="AE1750" s="40"/>
      <c r="AG1750" s="45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</row>
    <row r="1751" spans="27:64" x14ac:dyDescent="0.2">
      <c r="AA1751" s="40"/>
      <c r="AB1751" s="40"/>
      <c r="AC1751" s="40"/>
      <c r="AD1751" s="40"/>
      <c r="AE1751" s="40"/>
      <c r="AG1751" s="45"/>
      <c r="AN1751" s="40"/>
      <c r="AO1751" s="40"/>
      <c r="AP1751" s="40"/>
      <c r="AQ1751" s="40"/>
      <c r="AR1751" s="40"/>
      <c r="AS1751" s="40"/>
      <c r="AT1751" s="40"/>
      <c r="AU1751" s="40"/>
    </row>
    <row r="1752" spans="27:64" x14ac:dyDescent="0.2">
      <c r="AA1752" s="40"/>
      <c r="AB1752" s="40"/>
      <c r="AC1752" s="40"/>
      <c r="AD1752" s="40"/>
      <c r="AE1752" s="40"/>
      <c r="AG1752" s="45"/>
      <c r="AN1752" s="40"/>
      <c r="AO1752" s="40"/>
      <c r="AP1752" s="40"/>
      <c r="AQ1752" s="40"/>
      <c r="AR1752" s="40"/>
      <c r="AS1752" s="40"/>
      <c r="AT1752" s="40"/>
      <c r="AU1752" s="40"/>
    </row>
    <row r="1753" spans="27:64" x14ac:dyDescent="0.2">
      <c r="AA1753" s="40"/>
      <c r="AB1753" s="40"/>
      <c r="AC1753" s="40"/>
      <c r="AD1753" s="40"/>
      <c r="AE1753" s="40"/>
      <c r="AG1753" s="45"/>
      <c r="AN1753" s="40"/>
      <c r="AO1753" s="40"/>
      <c r="AP1753" s="40"/>
      <c r="AQ1753" s="40"/>
      <c r="AR1753" s="40"/>
      <c r="AS1753" s="40"/>
      <c r="AT1753" s="40"/>
      <c r="AU1753" s="40"/>
    </row>
    <row r="1754" spans="27:64" x14ac:dyDescent="0.2">
      <c r="AA1754" s="40"/>
      <c r="AB1754" s="40"/>
      <c r="AC1754" s="40"/>
      <c r="AD1754" s="40"/>
      <c r="AE1754" s="40"/>
      <c r="AG1754" s="45"/>
      <c r="AN1754" s="40"/>
      <c r="AO1754" s="40"/>
      <c r="AP1754" s="40"/>
      <c r="AQ1754" s="40"/>
      <c r="AR1754" s="40"/>
      <c r="AS1754" s="40"/>
      <c r="AT1754" s="40"/>
      <c r="AU1754" s="40"/>
    </row>
    <row r="1755" spans="27:64" x14ac:dyDescent="0.2">
      <c r="AA1755" s="40"/>
      <c r="AB1755" s="40"/>
      <c r="AC1755" s="40"/>
      <c r="AD1755" s="40"/>
      <c r="AE1755" s="40"/>
      <c r="AG1755" s="45"/>
      <c r="AN1755" s="40"/>
      <c r="AO1755" s="40"/>
      <c r="AP1755" s="40"/>
      <c r="AQ1755" s="40"/>
      <c r="AR1755" s="40"/>
      <c r="AS1755" s="40"/>
      <c r="AT1755" s="40"/>
      <c r="AU1755" s="40"/>
    </row>
    <row r="1756" spans="27:64" x14ac:dyDescent="0.2">
      <c r="AA1756" s="40"/>
      <c r="AB1756" s="40"/>
      <c r="AC1756" s="40"/>
      <c r="AD1756" s="40"/>
      <c r="AE1756" s="40"/>
      <c r="AG1756" s="45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</row>
    <row r="1757" spans="27:64" x14ac:dyDescent="0.2">
      <c r="AA1757" s="40"/>
      <c r="AB1757" s="40"/>
      <c r="AC1757" s="40"/>
      <c r="AD1757" s="40"/>
      <c r="AE1757" s="40"/>
      <c r="AG1757" s="45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</row>
    <row r="1758" spans="27:64" x14ac:dyDescent="0.2">
      <c r="AA1758" s="40"/>
      <c r="AB1758" s="40"/>
      <c r="AC1758" s="40"/>
      <c r="AD1758" s="40"/>
      <c r="AE1758" s="40"/>
      <c r="AG1758" s="45"/>
      <c r="AN1758" s="40"/>
      <c r="AO1758" s="40"/>
      <c r="AP1758" s="40"/>
      <c r="AQ1758" s="40"/>
      <c r="AR1758" s="40"/>
      <c r="AS1758" s="40"/>
      <c r="AT1758" s="40"/>
      <c r="AU1758" s="40"/>
      <c r="AV1758" s="40"/>
    </row>
    <row r="1759" spans="27:64" x14ac:dyDescent="0.2">
      <c r="AA1759" s="40"/>
      <c r="AB1759" s="40"/>
      <c r="AC1759" s="40"/>
      <c r="AD1759" s="40"/>
      <c r="AE1759" s="40"/>
      <c r="AG1759" s="45"/>
      <c r="AN1759" s="40"/>
      <c r="AO1759" s="40"/>
      <c r="AP1759" s="40"/>
      <c r="AQ1759" s="40"/>
      <c r="AR1759" s="40"/>
      <c r="AS1759" s="40"/>
      <c r="AT1759" s="40"/>
      <c r="AU1759" s="40"/>
      <c r="AV1759" s="40"/>
    </row>
    <row r="1760" spans="27:64" x14ac:dyDescent="0.2">
      <c r="AA1760" s="40"/>
      <c r="AB1760" s="40"/>
      <c r="AC1760" s="40"/>
      <c r="AD1760" s="40"/>
      <c r="AE1760" s="40"/>
      <c r="AG1760" s="45"/>
      <c r="AN1760" s="40"/>
      <c r="AO1760" s="40"/>
      <c r="AP1760" s="40"/>
      <c r="AQ1760" s="40"/>
      <c r="AR1760" s="40"/>
      <c r="AS1760" s="40"/>
      <c r="AT1760" s="40"/>
      <c r="AU1760" s="40"/>
    </row>
    <row r="1761" spans="27:64" x14ac:dyDescent="0.2">
      <c r="AA1761" s="40"/>
      <c r="AB1761" s="40"/>
      <c r="AC1761" s="40"/>
      <c r="AD1761" s="40"/>
      <c r="AE1761" s="40"/>
      <c r="AG1761" s="45"/>
      <c r="AN1761" s="40"/>
      <c r="AO1761" s="40"/>
      <c r="AP1761" s="40"/>
      <c r="AQ1761" s="40"/>
      <c r="AR1761" s="40"/>
      <c r="AS1761" s="40"/>
      <c r="AT1761" s="40"/>
      <c r="AU1761" s="40"/>
    </row>
    <row r="1762" spans="27:64" x14ac:dyDescent="0.2">
      <c r="AA1762" s="40"/>
      <c r="AB1762" s="40"/>
      <c r="AC1762" s="40"/>
      <c r="AD1762" s="40"/>
      <c r="AE1762" s="40"/>
      <c r="AG1762" s="45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</row>
    <row r="1763" spans="27:64" x14ac:dyDescent="0.2">
      <c r="AA1763" s="40"/>
      <c r="AB1763" s="40"/>
      <c r="AC1763" s="40"/>
      <c r="AD1763" s="40"/>
      <c r="AE1763" s="40"/>
      <c r="AG1763" s="45"/>
      <c r="AN1763" s="40"/>
      <c r="AO1763" s="40"/>
      <c r="AP1763" s="40"/>
      <c r="AQ1763" s="40"/>
      <c r="AR1763" s="40"/>
      <c r="AS1763" s="40"/>
      <c r="AT1763" s="40"/>
      <c r="AU1763" s="40"/>
      <c r="AV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</row>
    <row r="1764" spans="27:64" x14ac:dyDescent="0.2">
      <c r="AA1764" s="40"/>
      <c r="AB1764" s="40"/>
      <c r="AC1764" s="40"/>
      <c r="AD1764" s="40"/>
      <c r="AE1764" s="40"/>
      <c r="AG1764" s="45"/>
      <c r="AN1764" s="40"/>
      <c r="AO1764" s="40"/>
      <c r="AP1764" s="40"/>
      <c r="AQ1764" s="40"/>
      <c r="AR1764" s="40"/>
      <c r="AS1764" s="40"/>
      <c r="AT1764" s="40"/>
      <c r="AU1764" s="40"/>
    </row>
    <row r="1765" spans="27:64" x14ac:dyDescent="0.2">
      <c r="AA1765" s="40"/>
      <c r="AB1765" s="40"/>
      <c r="AC1765" s="40"/>
      <c r="AD1765" s="40"/>
      <c r="AE1765" s="40"/>
      <c r="AG1765" s="45"/>
      <c r="AN1765" s="40"/>
      <c r="AO1765" s="40"/>
      <c r="AP1765" s="40"/>
      <c r="AQ1765" s="40"/>
      <c r="AR1765" s="40"/>
      <c r="AS1765" s="40"/>
      <c r="AT1765" s="40"/>
      <c r="AU1765" s="40"/>
      <c r="AV1765" s="40"/>
    </row>
    <row r="1766" spans="27:64" x14ac:dyDescent="0.2">
      <c r="AA1766" s="40"/>
      <c r="AB1766" s="40"/>
      <c r="AC1766" s="40"/>
      <c r="AD1766" s="40"/>
      <c r="AE1766" s="40"/>
      <c r="AG1766" s="45"/>
      <c r="AN1766" s="40"/>
      <c r="AO1766" s="40"/>
      <c r="AP1766" s="40"/>
      <c r="AQ1766" s="40"/>
      <c r="AR1766" s="40"/>
      <c r="AS1766" s="40"/>
      <c r="AT1766" s="40"/>
      <c r="AU1766" s="40"/>
    </row>
    <row r="1767" spans="27:64" x14ac:dyDescent="0.2">
      <c r="AA1767" s="40"/>
      <c r="AB1767" s="40"/>
      <c r="AC1767" s="40"/>
      <c r="AD1767" s="40"/>
      <c r="AE1767" s="40"/>
      <c r="AG1767" s="45"/>
      <c r="AN1767" s="40"/>
      <c r="AO1767" s="40"/>
      <c r="AP1767" s="40"/>
      <c r="AQ1767" s="40"/>
      <c r="AR1767" s="40"/>
      <c r="AS1767" s="40"/>
      <c r="AT1767" s="40"/>
      <c r="AU1767" s="40"/>
      <c r="AV1767" s="40"/>
    </row>
    <row r="1768" spans="27:64" x14ac:dyDescent="0.2">
      <c r="AA1768" s="40"/>
      <c r="AB1768" s="40"/>
      <c r="AC1768" s="40"/>
      <c r="AD1768" s="40"/>
      <c r="AE1768" s="40"/>
      <c r="AG1768" s="45"/>
      <c r="AN1768" s="40"/>
      <c r="AO1768" s="40"/>
      <c r="AP1768" s="40"/>
      <c r="AQ1768" s="40"/>
      <c r="AR1768" s="40"/>
      <c r="AS1768" s="40"/>
      <c r="AT1768" s="40"/>
      <c r="AU1768" s="40"/>
    </row>
    <row r="1769" spans="27:64" x14ac:dyDescent="0.2">
      <c r="AA1769" s="40"/>
      <c r="AB1769" s="40"/>
      <c r="AC1769" s="40"/>
      <c r="AD1769" s="40"/>
      <c r="AE1769" s="40"/>
      <c r="AG1769" s="45"/>
      <c r="AN1769" s="40"/>
      <c r="AO1769" s="40"/>
      <c r="AP1769" s="40"/>
      <c r="AQ1769" s="40"/>
      <c r="AR1769" s="40"/>
      <c r="AS1769" s="40"/>
      <c r="AT1769" s="40"/>
      <c r="AU1769" s="40"/>
      <c r="AV1769" s="40"/>
    </row>
    <row r="1770" spans="27:64" x14ac:dyDescent="0.2">
      <c r="AA1770" s="40"/>
      <c r="AB1770" s="40"/>
      <c r="AC1770" s="40"/>
      <c r="AD1770" s="40"/>
      <c r="AE1770" s="40"/>
      <c r="AG1770" s="45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</row>
    <row r="1771" spans="27:64" x14ac:dyDescent="0.2">
      <c r="AA1771" s="40"/>
      <c r="AB1771" s="40"/>
      <c r="AC1771" s="40"/>
      <c r="AD1771" s="40"/>
      <c r="AE1771" s="40"/>
      <c r="AG1771" s="45"/>
      <c r="AN1771" s="40"/>
      <c r="AO1771" s="40"/>
      <c r="AP1771" s="40"/>
      <c r="AQ1771" s="40"/>
      <c r="AR1771" s="40"/>
      <c r="AS1771" s="40"/>
      <c r="AT1771" s="40"/>
      <c r="AU1771" s="40"/>
    </row>
    <row r="1772" spans="27:64" x14ac:dyDescent="0.2">
      <c r="AA1772" s="40"/>
      <c r="AB1772" s="40"/>
      <c r="AC1772" s="40"/>
      <c r="AD1772" s="40"/>
      <c r="AE1772" s="40"/>
      <c r="AG1772" s="45"/>
      <c r="AN1772" s="40"/>
      <c r="AO1772" s="40"/>
      <c r="AP1772" s="40"/>
      <c r="AQ1772" s="40"/>
      <c r="AR1772" s="40"/>
      <c r="AS1772" s="40"/>
      <c r="AT1772" s="40"/>
      <c r="AU1772" s="40"/>
    </row>
    <row r="1773" spans="27:64" x14ac:dyDescent="0.2">
      <c r="AA1773" s="40"/>
      <c r="AB1773" s="40"/>
      <c r="AC1773" s="40"/>
      <c r="AD1773" s="40"/>
      <c r="AE1773" s="40"/>
      <c r="AG1773" s="45"/>
      <c r="AN1773" s="40"/>
      <c r="AO1773" s="40"/>
      <c r="AP1773" s="40"/>
      <c r="AQ1773" s="40"/>
      <c r="AR1773" s="40"/>
      <c r="AS1773" s="40"/>
      <c r="AT1773" s="40"/>
      <c r="AU1773" s="40"/>
    </row>
    <row r="1774" spans="27:64" x14ac:dyDescent="0.2">
      <c r="AA1774" s="40"/>
      <c r="AB1774" s="40"/>
      <c r="AC1774" s="40"/>
      <c r="AD1774" s="40"/>
      <c r="AE1774" s="40"/>
      <c r="AG1774" s="45"/>
      <c r="AN1774" s="40"/>
      <c r="AO1774" s="40"/>
      <c r="AP1774" s="40"/>
      <c r="AQ1774" s="40"/>
      <c r="AR1774" s="40"/>
      <c r="AS1774" s="40"/>
      <c r="AT1774" s="40"/>
      <c r="AU1774" s="40"/>
    </row>
    <row r="1775" spans="27:64" x14ac:dyDescent="0.2">
      <c r="AA1775" s="40"/>
      <c r="AB1775" s="40"/>
      <c r="AC1775" s="40"/>
      <c r="AD1775" s="40"/>
      <c r="AE1775" s="40"/>
      <c r="AG1775" s="45"/>
      <c r="AN1775" s="40"/>
      <c r="AO1775" s="40"/>
      <c r="AP1775" s="40"/>
      <c r="AQ1775" s="40"/>
      <c r="AR1775" s="40"/>
      <c r="AS1775" s="40"/>
      <c r="AT1775" s="40"/>
      <c r="AU1775" s="40"/>
    </row>
    <row r="1776" spans="27:64" x14ac:dyDescent="0.2">
      <c r="AA1776" s="40"/>
      <c r="AB1776" s="40"/>
      <c r="AC1776" s="40"/>
      <c r="AD1776" s="40"/>
      <c r="AE1776" s="40"/>
      <c r="AG1776" s="45"/>
      <c r="AN1776" s="40"/>
      <c r="AO1776" s="40"/>
      <c r="AP1776" s="40"/>
      <c r="AQ1776" s="40"/>
      <c r="AR1776" s="40"/>
      <c r="AS1776" s="40"/>
      <c r="AT1776" s="40"/>
      <c r="AU1776" s="40"/>
    </row>
    <row r="1777" spans="27:48" x14ac:dyDescent="0.2">
      <c r="AA1777" s="40"/>
      <c r="AB1777" s="40"/>
      <c r="AC1777" s="40"/>
      <c r="AD1777" s="40"/>
      <c r="AE1777" s="40"/>
      <c r="AG1777" s="45"/>
      <c r="AN1777" s="40"/>
      <c r="AO1777" s="40"/>
      <c r="AP1777" s="40"/>
      <c r="AQ1777" s="40"/>
      <c r="AR1777" s="40"/>
      <c r="AS1777" s="40"/>
      <c r="AT1777" s="40"/>
      <c r="AU1777" s="40"/>
    </row>
    <row r="1778" spans="27:48" x14ac:dyDescent="0.2">
      <c r="AA1778" s="40"/>
      <c r="AB1778" s="40"/>
      <c r="AC1778" s="40"/>
      <c r="AD1778" s="40"/>
      <c r="AE1778" s="40"/>
      <c r="AG1778" s="45"/>
      <c r="AN1778" s="40"/>
      <c r="AO1778" s="40"/>
      <c r="AP1778" s="40"/>
      <c r="AQ1778" s="40"/>
      <c r="AR1778" s="40"/>
      <c r="AS1778" s="40"/>
      <c r="AT1778" s="40"/>
      <c r="AU1778" s="40"/>
    </row>
    <row r="1779" spans="27:48" x14ac:dyDescent="0.2">
      <c r="AA1779" s="40"/>
      <c r="AB1779" s="40"/>
      <c r="AC1779" s="40"/>
      <c r="AD1779" s="40"/>
      <c r="AE1779" s="40"/>
      <c r="AG1779" s="45"/>
      <c r="AN1779" s="40"/>
      <c r="AO1779" s="40"/>
      <c r="AP1779" s="40"/>
      <c r="AQ1779" s="40"/>
      <c r="AR1779" s="40"/>
      <c r="AS1779" s="40"/>
      <c r="AT1779" s="40"/>
      <c r="AU1779" s="40"/>
    </row>
    <row r="1780" spans="27:48" x14ac:dyDescent="0.2">
      <c r="AA1780" s="40"/>
      <c r="AB1780" s="40"/>
      <c r="AC1780" s="40"/>
      <c r="AD1780" s="40"/>
      <c r="AE1780" s="40"/>
      <c r="AG1780" s="45"/>
      <c r="AN1780" s="40"/>
      <c r="AO1780" s="40"/>
      <c r="AP1780" s="40"/>
      <c r="AQ1780" s="40"/>
      <c r="AR1780" s="40"/>
      <c r="AS1780" s="40"/>
      <c r="AT1780" s="40"/>
      <c r="AU1780" s="40"/>
    </row>
    <row r="1781" spans="27:48" x14ac:dyDescent="0.2">
      <c r="AA1781" s="40"/>
      <c r="AB1781" s="40"/>
      <c r="AC1781" s="40"/>
      <c r="AD1781" s="40"/>
      <c r="AE1781" s="40"/>
      <c r="AG1781" s="45"/>
      <c r="AN1781" s="40"/>
      <c r="AO1781" s="40"/>
      <c r="AP1781" s="40"/>
      <c r="AQ1781" s="40"/>
      <c r="AR1781" s="40"/>
      <c r="AS1781" s="40"/>
      <c r="AT1781" s="40"/>
      <c r="AU1781" s="40"/>
      <c r="AV1781" s="40"/>
    </row>
    <row r="1782" spans="27:48" x14ac:dyDescent="0.2">
      <c r="AA1782" s="40"/>
      <c r="AB1782" s="40"/>
      <c r="AC1782" s="40"/>
      <c r="AD1782" s="40"/>
      <c r="AE1782" s="40"/>
      <c r="AG1782" s="45"/>
      <c r="AN1782" s="40"/>
      <c r="AO1782" s="40"/>
      <c r="AP1782" s="40"/>
      <c r="AQ1782" s="40"/>
      <c r="AR1782" s="40"/>
      <c r="AS1782" s="40"/>
      <c r="AT1782" s="40"/>
      <c r="AU1782" s="40"/>
    </row>
    <row r="1783" spans="27:48" x14ac:dyDescent="0.2">
      <c r="AA1783" s="40"/>
      <c r="AB1783" s="40"/>
      <c r="AC1783" s="40"/>
      <c r="AD1783" s="40"/>
      <c r="AE1783" s="40"/>
      <c r="AG1783" s="45"/>
      <c r="AN1783" s="40"/>
      <c r="AO1783" s="40"/>
      <c r="AP1783" s="40"/>
      <c r="AQ1783" s="40"/>
      <c r="AR1783" s="40"/>
      <c r="AS1783" s="40"/>
      <c r="AT1783" s="40"/>
      <c r="AU1783" s="40"/>
    </row>
    <row r="1784" spans="27:48" x14ac:dyDescent="0.2">
      <c r="AA1784" s="40"/>
      <c r="AB1784" s="40"/>
      <c r="AC1784" s="40"/>
      <c r="AD1784" s="40"/>
      <c r="AE1784" s="40"/>
      <c r="AG1784" s="45"/>
      <c r="AN1784" s="40"/>
      <c r="AO1784" s="40"/>
      <c r="AP1784" s="40"/>
      <c r="AQ1784" s="40"/>
      <c r="AR1784" s="40"/>
      <c r="AS1784" s="40"/>
      <c r="AT1784" s="40"/>
      <c r="AU1784" s="40"/>
    </row>
    <row r="1785" spans="27:48" x14ac:dyDescent="0.2">
      <c r="AA1785" s="40"/>
      <c r="AB1785" s="40"/>
      <c r="AC1785" s="40"/>
      <c r="AD1785" s="40"/>
      <c r="AE1785" s="40"/>
      <c r="AG1785" s="45"/>
      <c r="AN1785" s="40"/>
      <c r="AO1785" s="40"/>
      <c r="AP1785" s="40"/>
      <c r="AQ1785" s="40"/>
      <c r="AR1785" s="40"/>
      <c r="AS1785" s="40"/>
      <c r="AT1785" s="40"/>
      <c r="AU1785" s="40"/>
    </row>
    <row r="1786" spans="27:48" x14ac:dyDescent="0.2">
      <c r="AA1786" s="40"/>
      <c r="AB1786" s="40"/>
      <c r="AC1786" s="40"/>
      <c r="AD1786" s="40"/>
      <c r="AE1786" s="40"/>
      <c r="AG1786" s="45"/>
      <c r="AN1786" s="40"/>
      <c r="AO1786" s="40"/>
      <c r="AP1786" s="40"/>
      <c r="AQ1786" s="40"/>
      <c r="AR1786" s="40"/>
      <c r="AS1786" s="40"/>
      <c r="AT1786" s="40"/>
      <c r="AU1786" s="40"/>
      <c r="AV1786" s="40"/>
    </row>
    <row r="1787" spans="27:48" x14ac:dyDescent="0.2">
      <c r="AA1787" s="40"/>
      <c r="AB1787" s="40"/>
      <c r="AC1787" s="40"/>
      <c r="AD1787" s="40"/>
      <c r="AE1787" s="40"/>
      <c r="AG1787" s="45"/>
      <c r="AN1787" s="40"/>
      <c r="AO1787" s="40"/>
      <c r="AP1787" s="40"/>
      <c r="AQ1787" s="40"/>
      <c r="AR1787" s="40"/>
      <c r="AS1787" s="40"/>
      <c r="AT1787" s="40"/>
      <c r="AU1787" s="40"/>
    </row>
    <row r="1788" spans="27:48" x14ac:dyDescent="0.2">
      <c r="AA1788" s="40"/>
      <c r="AB1788" s="40"/>
      <c r="AC1788" s="40"/>
      <c r="AD1788" s="40"/>
      <c r="AE1788" s="40"/>
      <c r="AG1788" s="45"/>
      <c r="AN1788" s="40"/>
      <c r="AO1788" s="40"/>
      <c r="AP1788" s="40"/>
      <c r="AQ1788" s="40"/>
      <c r="AR1788" s="40"/>
      <c r="AS1788" s="40"/>
      <c r="AT1788" s="40"/>
      <c r="AU1788" s="40"/>
    </row>
    <row r="1789" spans="27:48" x14ac:dyDescent="0.2">
      <c r="AA1789" s="40"/>
      <c r="AB1789" s="40"/>
      <c r="AC1789" s="40"/>
      <c r="AD1789" s="40"/>
      <c r="AE1789" s="40"/>
      <c r="AG1789" s="45"/>
      <c r="AN1789" s="40"/>
      <c r="AO1789" s="40"/>
      <c r="AP1789" s="40"/>
      <c r="AQ1789" s="40"/>
      <c r="AR1789" s="40"/>
      <c r="AS1789" s="40"/>
      <c r="AT1789" s="40"/>
      <c r="AU1789" s="40"/>
    </row>
    <row r="1790" spans="27:48" x14ac:dyDescent="0.2">
      <c r="AA1790" s="40"/>
      <c r="AB1790" s="40"/>
      <c r="AC1790" s="40"/>
      <c r="AD1790" s="40"/>
      <c r="AE1790" s="40"/>
      <c r="AG1790" s="45"/>
      <c r="AN1790" s="40"/>
      <c r="AO1790" s="40"/>
      <c r="AP1790" s="40"/>
      <c r="AQ1790" s="40"/>
      <c r="AR1790" s="40"/>
      <c r="AS1790" s="40"/>
      <c r="AT1790" s="40"/>
      <c r="AU1790" s="40"/>
    </row>
    <row r="1791" spans="27:48" x14ac:dyDescent="0.2">
      <c r="AA1791" s="40"/>
      <c r="AB1791" s="40"/>
      <c r="AC1791" s="40"/>
      <c r="AD1791" s="40"/>
      <c r="AE1791" s="40"/>
      <c r="AG1791" s="45"/>
      <c r="AN1791" s="40"/>
      <c r="AO1791" s="40"/>
      <c r="AP1791" s="40"/>
      <c r="AQ1791" s="40"/>
      <c r="AR1791" s="40"/>
      <c r="AS1791" s="40"/>
      <c r="AT1791" s="40"/>
      <c r="AU1791" s="40"/>
    </row>
    <row r="1792" spans="27:48" x14ac:dyDescent="0.2">
      <c r="AA1792" s="40"/>
      <c r="AB1792" s="40"/>
      <c r="AC1792" s="40"/>
      <c r="AD1792" s="40"/>
      <c r="AE1792" s="40"/>
      <c r="AG1792" s="45"/>
      <c r="AN1792" s="40"/>
      <c r="AO1792" s="40"/>
      <c r="AP1792" s="40"/>
      <c r="AQ1792" s="40"/>
      <c r="AR1792" s="40"/>
      <c r="AS1792" s="40"/>
      <c r="AT1792" s="40"/>
      <c r="AU1792" s="40"/>
    </row>
    <row r="1793" spans="27:64" x14ac:dyDescent="0.2">
      <c r="AA1793" s="40"/>
      <c r="AB1793" s="40"/>
      <c r="AC1793" s="40"/>
      <c r="AD1793" s="40"/>
      <c r="AE1793" s="40"/>
      <c r="AG1793" s="45"/>
      <c r="AN1793" s="40"/>
      <c r="AO1793" s="40"/>
      <c r="AP1793" s="40"/>
      <c r="AQ1793" s="40"/>
      <c r="AR1793" s="40"/>
      <c r="AS1793" s="40"/>
      <c r="AT1793" s="40"/>
      <c r="AU1793" s="40"/>
    </row>
    <row r="1794" spans="27:64" x14ac:dyDescent="0.2">
      <c r="AA1794" s="40"/>
      <c r="AB1794" s="40"/>
      <c r="AC1794" s="40"/>
      <c r="AD1794" s="40"/>
      <c r="AE1794" s="40"/>
      <c r="AG1794" s="45"/>
      <c r="AN1794" s="40"/>
      <c r="AO1794" s="40"/>
      <c r="AP1794" s="40"/>
      <c r="AQ1794" s="40"/>
      <c r="AR1794" s="40"/>
      <c r="AS1794" s="40"/>
      <c r="AT1794" s="40"/>
      <c r="AU1794" s="40"/>
    </row>
    <row r="1795" spans="27:64" x14ac:dyDescent="0.2">
      <c r="AA1795" s="40"/>
      <c r="AB1795" s="40"/>
      <c r="AC1795" s="40"/>
      <c r="AD1795" s="40"/>
      <c r="AE1795" s="40"/>
      <c r="AG1795" s="45"/>
      <c r="AN1795" s="40"/>
      <c r="AO1795" s="40"/>
      <c r="AP1795" s="40"/>
      <c r="AQ1795" s="40"/>
      <c r="AR1795" s="40"/>
      <c r="AS1795" s="40"/>
      <c r="AT1795" s="40"/>
      <c r="AU1795" s="40"/>
      <c r="AV1795" s="40"/>
    </row>
    <row r="1796" spans="27:64" x14ac:dyDescent="0.2">
      <c r="AA1796" s="40"/>
      <c r="AB1796" s="40"/>
      <c r="AC1796" s="40"/>
      <c r="AD1796" s="40"/>
      <c r="AE1796" s="40"/>
      <c r="AG1796" s="45"/>
      <c r="AN1796" s="40"/>
      <c r="AO1796" s="40"/>
      <c r="AP1796" s="40"/>
      <c r="AQ1796" s="40"/>
      <c r="AR1796" s="40"/>
      <c r="AS1796" s="40"/>
      <c r="AT1796" s="40"/>
      <c r="AU1796" s="40"/>
    </row>
    <row r="1797" spans="27:64" x14ac:dyDescent="0.2">
      <c r="AA1797" s="40"/>
      <c r="AB1797" s="40"/>
      <c r="AC1797" s="40"/>
      <c r="AD1797" s="40"/>
      <c r="AE1797" s="40"/>
      <c r="AG1797" s="45"/>
      <c r="AN1797" s="40"/>
      <c r="AO1797" s="40"/>
      <c r="AP1797" s="40"/>
      <c r="AQ1797" s="40"/>
      <c r="AR1797" s="40"/>
      <c r="AS1797" s="40"/>
      <c r="AT1797" s="40"/>
      <c r="AU1797" s="40"/>
      <c r="AV1797" s="40"/>
      <c r="AX1797" s="40"/>
    </row>
    <row r="1798" spans="27:64" x14ac:dyDescent="0.2">
      <c r="AA1798" s="40"/>
      <c r="AB1798" s="40"/>
      <c r="AC1798" s="40"/>
      <c r="AD1798" s="40"/>
      <c r="AE1798" s="40"/>
      <c r="AG1798" s="45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</row>
    <row r="1799" spans="27:64" x14ac:dyDescent="0.2">
      <c r="AA1799" s="40"/>
      <c r="AB1799" s="40"/>
      <c r="AC1799" s="40"/>
      <c r="AD1799" s="40"/>
      <c r="AE1799" s="40"/>
      <c r="AG1799" s="45"/>
      <c r="AN1799" s="40"/>
      <c r="AO1799" s="40"/>
      <c r="AP1799" s="40"/>
      <c r="AQ1799" s="40"/>
      <c r="AR1799" s="40"/>
      <c r="AS1799" s="40"/>
      <c r="AT1799" s="40"/>
      <c r="AU1799" s="40"/>
    </row>
    <row r="1800" spans="27:64" x14ac:dyDescent="0.2">
      <c r="AA1800" s="40"/>
      <c r="AB1800" s="40"/>
      <c r="AC1800" s="40"/>
      <c r="AD1800" s="40"/>
      <c r="AE1800" s="40"/>
      <c r="AG1800" s="45"/>
      <c r="AN1800" s="40"/>
      <c r="AO1800" s="40"/>
      <c r="AP1800" s="40"/>
      <c r="AQ1800" s="40"/>
      <c r="AR1800" s="40"/>
      <c r="AS1800" s="40"/>
      <c r="AT1800" s="40"/>
      <c r="AU1800" s="40"/>
    </row>
    <row r="1801" spans="27:64" x14ac:dyDescent="0.2">
      <c r="AA1801" s="40"/>
      <c r="AB1801" s="40"/>
      <c r="AC1801" s="40"/>
      <c r="AD1801" s="40"/>
      <c r="AE1801" s="40"/>
      <c r="AG1801" s="45"/>
      <c r="AN1801" s="40"/>
      <c r="AO1801" s="40"/>
      <c r="AP1801" s="40"/>
      <c r="AQ1801" s="40"/>
      <c r="AR1801" s="40"/>
      <c r="AS1801" s="40"/>
      <c r="AT1801" s="40"/>
      <c r="AU1801" s="40"/>
      <c r="AV1801" s="40"/>
      <c r="AX1801" s="40"/>
    </row>
    <row r="1802" spans="27:64" x14ac:dyDescent="0.2">
      <c r="AA1802" s="40"/>
      <c r="AB1802" s="40"/>
      <c r="AC1802" s="40"/>
      <c r="AD1802" s="40"/>
      <c r="AE1802" s="40"/>
      <c r="AG1802" s="45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</row>
    <row r="1803" spans="27:64" x14ac:dyDescent="0.2">
      <c r="AA1803" s="40"/>
      <c r="AB1803" s="40"/>
      <c r="AC1803" s="40"/>
      <c r="AD1803" s="40"/>
      <c r="AE1803" s="40"/>
      <c r="AG1803" s="45"/>
      <c r="AN1803" s="40"/>
      <c r="AO1803" s="40"/>
      <c r="AP1803" s="40"/>
      <c r="AQ1803" s="40"/>
      <c r="AR1803" s="40"/>
      <c r="AS1803" s="40"/>
      <c r="AT1803" s="40"/>
      <c r="AU1803" s="40"/>
    </row>
    <row r="1804" spans="27:64" x14ac:dyDescent="0.2">
      <c r="AA1804" s="40"/>
      <c r="AB1804" s="40"/>
      <c r="AC1804" s="40"/>
      <c r="AD1804" s="40"/>
      <c r="AE1804" s="40"/>
      <c r="AG1804" s="45"/>
      <c r="AN1804" s="40"/>
      <c r="AO1804" s="40"/>
      <c r="AP1804" s="40"/>
      <c r="AQ1804" s="40"/>
      <c r="AR1804" s="40"/>
      <c r="AS1804" s="40"/>
      <c r="AT1804" s="40"/>
      <c r="AU1804" s="40"/>
    </row>
    <row r="1805" spans="27:64" x14ac:dyDescent="0.2">
      <c r="AA1805" s="40"/>
      <c r="AB1805" s="40"/>
      <c r="AC1805" s="40"/>
      <c r="AD1805" s="40"/>
      <c r="AE1805" s="40"/>
      <c r="AG1805" s="45"/>
      <c r="AN1805" s="40"/>
      <c r="AO1805" s="40"/>
      <c r="AP1805" s="40"/>
      <c r="AQ1805" s="40"/>
      <c r="AR1805" s="40"/>
      <c r="AS1805" s="40"/>
      <c r="AT1805" s="40"/>
      <c r="AU1805" s="40"/>
    </row>
    <row r="1806" spans="27:64" x14ac:dyDescent="0.2">
      <c r="AA1806" s="40"/>
      <c r="AB1806" s="40"/>
      <c r="AC1806" s="40"/>
      <c r="AD1806" s="40"/>
      <c r="AE1806" s="40"/>
      <c r="AG1806" s="45"/>
      <c r="AN1806" s="40"/>
      <c r="AO1806" s="40"/>
      <c r="AP1806" s="40"/>
      <c r="AQ1806" s="40"/>
      <c r="AR1806" s="40"/>
      <c r="AS1806" s="40"/>
      <c r="AT1806" s="40"/>
      <c r="AU1806" s="40"/>
    </row>
    <row r="1807" spans="27:64" x14ac:dyDescent="0.2">
      <c r="AA1807" s="40"/>
      <c r="AB1807" s="40"/>
      <c r="AC1807" s="40"/>
      <c r="AD1807" s="40"/>
      <c r="AE1807" s="40"/>
      <c r="AG1807" s="45"/>
      <c r="AN1807" s="40"/>
      <c r="AO1807" s="40"/>
      <c r="AP1807" s="40"/>
      <c r="AQ1807" s="40"/>
      <c r="AR1807" s="40"/>
      <c r="AS1807" s="40"/>
      <c r="AT1807" s="40"/>
      <c r="AU1807" s="40"/>
      <c r="AV1807" s="40"/>
      <c r="AX1807" s="40"/>
    </row>
    <row r="1808" spans="27:64" x14ac:dyDescent="0.2">
      <c r="AA1808" s="40"/>
      <c r="AB1808" s="40"/>
      <c r="AC1808" s="40"/>
      <c r="AD1808" s="40"/>
      <c r="AE1808" s="40"/>
      <c r="AG1808" s="45"/>
      <c r="AN1808" s="40"/>
      <c r="AO1808" s="40"/>
      <c r="AP1808" s="40"/>
      <c r="AQ1808" s="40"/>
      <c r="AR1808" s="40"/>
      <c r="AS1808" s="40"/>
      <c r="AT1808" s="40"/>
      <c r="AU1808" s="40"/>
    </row>
    <row r="1809" spans="27:64" x14ac:dyDescent="0.2">
      <c r="AA1809" s="40"/>
      <c r="AB1809" s="40"/>
      <c r="AC1809" s="40"/>
      <c r="AD1809" s="40"/>
      <c r="AE1809" s="40"/>
      <c r="AG1809" s="45"/>
      <c r="AN1809" s="40"/>
      <c r="AO1809" s="40"/>
      <c r="AP1809" s="40"/>
      <c r="AQ1809" s="40"/>
      <c r="AR1809" s="40"/>
      <c r="AS1809" s="40"/>
      <c r="AT1809" s="40"/>
      <c r="AU1809" s="40"/>
    </row>
    <row r="1810" spans="27:64" x14ac:dyDescent="0.2">
      <c r="AA1810" s="40"/>
      <c r="AB1810" s="40"/>
      <c r="AC1810" s="40"/>
      <c r="AD1810" s="40"/>
      <c r="AE1810" s="40"/>
      <c r="AG1810" s="45"/>
      <c r="AN1810" s="40"/>
      <c r="AO1810" s="40"/>
      <c r="AP1810" s="40"/>
      <c r="AQ1810" s="40"/>
      <c r="AR1810" s="40"/>
      <c r="AS1810" s="40"/>
      <c r="AT1810" s="40"/>
      <c r="AU1810" s="40"/>
    </row>
    <row r="1811" spans="27:64" x14ac:dyDescent="0.2">
      <c r="AA1811" s="40"/>
      <c r="AB1811" s="40"/>
      <c r="AC1811" s="40"/>
      <c r="AD1811" s="40"/>
      <c r="AE1811" s="40"/>
      <c r="AG1811" s="45"/>
      <c r="AN1811" s="40"/>
      <c r="AO1811" s="40"/>
      <c r="AP1811" s="40"/>
      <c r="AQ1811" s="40"/>
      <c r="AR1811" s="40"/>
      <c r="AS1811" s="40"/>
      <c r="AT1811" s="40"/>
      <c r="AU1811" s="40"/>
    </row>
    <row r="1812" spans="27:64" x14ac:dyDescent="0.2">
      <c r="AA1812" s="40"/>
      <c r="AB1812" s="40"/>
      <c r="AC1812" s="40"/>
      <c r="AD1812" s="40"/>
      <c r="AE1812" s="40"/>
      <c r="AG1812" s="45"/>
      <c r="AN1812" s="40"/>
      <c r="AO1812" s="40"/>
      <c r="AP1812" s="40"/>
      <c r="AQ1812" s="40"/>
      <c r="AR1812" s="40"/>
      <c r="AS1812" s="40"/>
      <c r="AT1812" s="40"/>
      <c r="AU1812" s="40"/>
    </row>
    <row r="1813" spans="27:64" x14ac:dyDescent="0.2">
      <c r="AA1813" s="40"/>
      <c r="AB1813" s="40"/>
      <c r="AC1813" s="40"/>
      <c r="AD1813" s="40"/>
      <c r="AE1813" s="40"/>
      <c r="AG1813" s="45"/>
      <c r="AN1813" s="40"/>
      <c r="AO1813" s="40"/>
      <c r="AP1813" s="40"/>
      <c r="AQ1813" s="40"/>
      <c r="AR1813" s="40"/>
      <c r="AS1813" s="40"/>
      <c r="AT1813" s="40"/>
      <c r="AU1813" s="40"/>
    </row>
    <row r="1814" spans="27:64" x14ac:dyDescent="0.2">
      <c r="AA1814" s="40"/>
      <c r="AB1814" s="40"/>
      <c r="AC1814" s="40"/>
      <c r="AD1814" s="40"/>
      <c r="AE1814" s="40"/>
      <c r="AG1814" s="45"/>
      <c r="AN1814" s="40"/>
      <c r="AO1814" s="40"/>
      <c r="AP1814" s="40"/>
      <c r="AQ1814" s="40"/>
      <c r="AR1814" s="40"/>
      <c r="AS1814" s="40"/>
      <c r="AT1814" s="40"/>
      <c r="AU1814" s="40"/>
      <c r="AV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</row>
    <row r="1815" spans="27:64" x14ac:dyDescent="0.2">
      <c r="AA1815" s="40"/>
      <c r="AB1815" s="40"/>
      <c r="AC1815" s="40"/>
      <c r="AD1815" s="40"/>
      <c r="AE1815" s="40"/>
      <c r="AG1815" s="45"/>
      <c r="AN1815" s="40"/>
      <c r="AO1815" s="40"/>
      <c r="AP1815" s="40"/>
      <c r="AQ1815" s="40"/>
      <c r="AR1815" s="40"/>
      <c r="AS1815" s="40"/>
      <c r="AT1815" s="40"/>
      <c r="AU1815" s="40"/>
      <c r="AV1815" s="40"/>
    </row>
    <row r="1816" spans="27:64" x14ac:dyDescent="0.2">
      <c r="AA1816" s="40"/>
      <c r="AB1816" s="40"/>
      <c r="AC1816" s="40"/>
      <c r="AD1816" s="40"/>
      <c r="AE1816" s="40"/>
      <c r="AG1816" s="45"/>
      <c r="AN1816" s="40"/>
      <c r="AO1816" s="40"/>
      <c r="AP1816" s="40"/>
      <c r="AQ1816" s="40"/>
      <c r="AR1816" s="40"/>
      <c r="AS1816" s="40"/>
      <c r="AT1816" s="40"/>
      <c r="AU1816" s="40"/>
    </row>
    <row r="1817" spans="27:64" x14ac:dyDescent="0.2">
      <c r="AA1817" s="40"/>
      <c r="AB1817" s="40"/>
      <c r="AC1817" s="40"/>
      <c r="AD1817" s="40"/>
      <c r="AE1817" s="40"/>
      <c r="AG1817" s="45"/>
      <c r="AN1817" s="40"/>
      <c r="AO1817" s="40"/>
      <c r="AP1817" s="40"/>
      <c r="AQ1817" s="40"/>
      <c r="AR1817" s="40"/>
      <c r="AS1817" s="40"/>
      <c r="AT1817" s="40"/>
      <c r="AU1817" s="40"/>
      <c r="AV1817" s="40"/>
    </row>
    <row r="1818" spans="27:64" x14ac:dyDescent="0.2">
      <c r="AA1818" s="40"/>
      <c r="AB1818" s="40"/>
      <c r="AC1818" s="40"/>
      <c r="AD1818" s="40"/>
      <c r="AE1818" s="40"/>
      <c r="AG1818" s="45"/>
      <c r="AN1818" s="40"/>
      <c r="AO1818" s="40"/>
      <c r="AP1818" s="40"/>
      <c r="AQ1818" s="40"/>
      <c r="AR1818" s="40"/>
      <c r="AS1818" s="40"/>
      <c r="AT1818" s="40"/>
      <c r="AU1818" s="40"/>
    </row>
    <row r="1819" spans="27:64" x14ac:dyDescent="0.2">
      <c r="AA1819" s="40"/>
      <c r="AB1819" s="40"/>
      <c r="AC1819" s="40"/>
      <c r="AD1819" s="40"/>
      <c r="AE1819" s="40"/>
      <c r="AG1819" s="45"/>
      <c r="AN1819" s="40"/>
      <c r="AO1819" s="40"/>
      <c r="AP1819" s="40"/>
      <c r="AQ1819" s="40"/>
      <c r="AR1819" s="40"/>
      <c r="AS1819" s="40"/>
      <c r="AT1819" s="40"/>
      <c r="AU1819" s="40"/>
    </row>
    <row r="1820" spans="27:64" x14ac:dyDescent="0.2">
      <c r="AA1820" s="40"/>
      <c r="AB1820" s="40"/>
      <c r="AC1820" s="40"/>
      <c r="AD1820" s="40"/>
      <c r="AE1820" s="40"/>
      <c r="AG1820" s="45"/>
      <c r="AN1820" s="40"/>
      <c r="AO1820" s="40"/>
      <c r="AP1820" s="40"/>
      <c r="AQ1820" s="40"/>
      <c r="AR1820" s="40"/>
      <c r="AS1820" s="40"/>
      <c r="AT1820" s="40"/>
      <c r="AU1820" s="40"/>
    </row>
    <row r="1821" spans="27:64" x14ac:dyDescent="0.2">
      <c r="AA1821" s="40"/>
      <c r="AB1821" s="40"/>
      <c r="AC1821" s="40"/>
      <c r="AD1821" s="40"/>
      <c r="AE1821" s="40"/>
      <c r="AG1821" s="45"/>
      <c r="AN1821" s="40"/>
      <c r="AO1821" s="40"/>
      <c r="AP1821" s="40"/>
      <c r="AQ1821" s="40"/>
      <c r="AR1821" s="40"/>
      <c r="AS1821" s="40"/>
      <c r="AT1821" s="40"/>
      <c r="AU1821" s="40"/>
    </row>
    <row r="1822" spans="27:64" x14ac:dyDescent="0.2">
      <c r="AA1822" s="40"/>
      <c r="AB1822" s="40"/>
      <c r="AC1822" s="40"/>
      <c r="AD1822" s="40"/>
      <c r="AE1822" s="40"/>
      <c r="AG1822" s="45"/>
      <c r="AN1822" s="40"/>
      <c r="AO1822" s="40"/>
      <c r="AP1822" s="40"/>
      <c r="AQ1822" s="40"/>
      <c r="AR1822" s="40"/>
      <c r="AS1822" s="40"/>
      <c r="AT1822" s="40"/>
      <c r="AU1822" s="40"/>
    </row>
    <row r="1823" spans="27:64" x14ac:dyDescent="0.2">
      <c r="AA1823" s="40"/>
      <c r="AB1823" s="40"/>
      <c r="AC1823" s="40"/>
      <c r="AD1823" s="40"/>
      <c r="AE1823" s="40"/>
      <c r="AG1823" s="45"/>
      <c r="AN1823" s="40"/>
      <c r="AO1823" s="40"/>
      <c r="AP1823" s="40"/>
      <c r="AQ1823" s="40"/>
      <c r="AR1823" s="40"/>
      <c r="AS1823" s="40"/>
      <c r="AT1823" s="40"/>
      <c r="AU1823" s="40"/>
    </row>
    <row r="1824" spans="27:64" x14ac:dyDescent="0.2">
      <c r="AA1824" s="40"/>
      <c r="AB1824" s="40"/>
      <c r="AC1824" s="40"/>
      <c r="AD1824" s="40"/>
      <c r="AE1824" s="40"/>
      <c r="AG1824" s="45"/>
      <c r="AN1824" s="40"/>
      <c r="AO1824" s="40"/>
      <c r="AP1824" s="40"/>
      <c r="AQ1824" s="40"/>
      <c r="AR1824" s="40"/>
      <c r="AS1824" s="40"/>
      <c r="AT1824" s="40"/>
      <c r="AU1824" s="40"/>
    </row>
    <row r="1825" spans="27:64" x14ac:dyDescent="0.2">
      <c r="AA1825" s="40"/>
      <c r="AB1825" s="40"/>
      <c r="AC1825" s="40"/>
      <c r="AD1825" s="40"/>
      <c r="AE1825" s="40"/>
      <c r="AG1825" s="45"/>
      <c r="AN1825" s="40"/>
      <c r="AO1825" s="40"/>
      <c r="AP1825" s="40"/>
      <c r="AQ1825" s="40"/>
      <c r="AR1825" s="40"/>
      <c r="AS1825" s="40"/>
      <c r="AT1825" s="40"/>
      <c r="AU1825" s="40"/>
    </row>
    <row r="1826" spans="27:64" x14ac:dyDescent="0.2">
      <c r="AA1826" s="40"/>
      <c r="AB1826" s="40"/>
      <c r="AC1826" s="40"/>
      <c r="AD1826" s="40"/>
      <c r="AE1826" s="40"/>
      <c r="AG1826" s="45"/>
      <c r="AN1826" s="40"/>
      <c r="AO1826" s="40"/>
      <c r="AP1826" s="40"/>
      <c r="AQ1826" s="40"/>
      <c r="AR1826" s="40"/>
      <c r="AS1826" s="40"/>
      <c r="AT1826" s="40"/>
      <c r="AU1826" s="40"/>
    </row>
    <row r="1827" spans="27:64" x14ac:dyDescent="0.2">
      <c r="AA1827" s="40"/>
      <c r="AB1827" s="40"/>
      <c r="AC1827" s="40"/>
      <c r="AD1827" s="40"/>
      <c r="AE1827" s="40"/>
      <c r="AG1827" s="45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</row>
    <row r="1828" spans="27:64" x14ac:dyDescent="0.2">
      <c r="AA1828" s="40"/>
      <c r="AB1828" s="40"/>
      <c r="AC1828" s="40"/>
      <c r="AD1828" s="40"/>
      <c r="AE1828" s="40"/>
      <c r="AG1828" s="45"/>
      <c r="AN1828" s="40"/>
      <c r="AO1828" s="40"/>
      <c r="AP1828" s="40"/>
      <c r="AQ1828" s="40"/>
      <c r="AR1828" s="40"/>
      <c r="AS1828" s="40"/>
      <c r="AT1828" s="40"/>
      <c r="AU1828" s="40"/>
    </row>
    <row r="1829" spans="27:64" x14ac:dyDescent="0.2">
      <c r="AA1829" s="40"/>
      <c r="AB1829" s="40"/>
      <c r="AC1829" s="40"/>
      <c r="AD1829" s="40"/>
      <c r="AE1829" s="40"/>
      <c r="AG1829" s="45"/>
      <c r="AN1829" s="40"/>
      <c r="AO1829" s="40"/>
      <c r="AP1829" s="40"/>
      <c r="AQ1829" s="40"/>
      <c r="AR1829" s="40"/>
      <c r="AS1829" s="40"/>
      <c r="AT1829" s="40"/>
      <c r="AU1829" s="40"/>
    </row>
    <row r="1830" spans="27:64" x14ac:dyDescent="0.2">
      <c r="AA1830" s="40"/>
      <c r="AB1830" s="40"/>
      <c r="AC1830" s="40"/>
      <c r="AD1830" s="40"/>
      <c r="AE1830" s="40"/>
      <c r="AG1830" s="45"/>
      <c r="AN1830" s="40"/>
      <c r="AO1830" s="40"/>
      <c r="AP1830" s="40"/>
      <c r="AQ1830" s="40"/>
      <c r="AR1830" s="40"/>
      <c r="AS1830" s="40"/>
      <c r="AT1830" s="40"/>
      <c r="AU1830" s="40"/>
    </row>
    <row r="1831" spans="27:64" x14ac:dyDescent="0.2">
      <c r="AA1831" s="40"/>
      <c r="AB1831" s="40"/>
      <c r="AC1831" s="40"/>
      <c r="AD1831" s="40"/>
      <c r="AE1831" s="40"/>
      <c r="AG1831" s="45"/>
      <c r="AN1831" s="40"/>
      <c r="AO1831" s="40"/>
      <c r="AP1831" s="40"/>
      <c r="AQ1831" s="40"/>
      <c r="AR1831" s="40"/>
      <c r="AS1831" s="40"/>
      <c r="AT1831" s="40"/>
      <c r="AU1831" s="40"/>
    </row>
    <row r="1832" spans="27:64" x14ac:dyDescent="0.2">
      <c r="AA1832" s="40"/>
      <c r="AB1832" s="40"/>
      <c r="AC1832" s="40"/>
      <c r="AD1832" s="40"/>
      <c r="AE1832" s="40"/>
      <c r="AG1832" s="45"/>
      <c r="AN1832" s="40"/>
      <c r="AO1832" s="40"/>
      <c r="AP1832" s="40"/>
      <c r="AQ1832" s="40"/>
      <c r="AR1832" s="40"/>
      <c r="AS1832" s="40"/>
      <c r="AT1832" s="40"/>
      <c r="AU1832" s="40"/>
    </row>
    <row r="1833" spans="27:64" x14ac:dyDescent="0.2">
      <c r="AA1833" s="40"/>
      <c r="AB1833" s="40"/>
      <c r="AC1833" s="40"/>
      <c r="AD1833" s="40"/>
      <c r="AE1833" s="40"/>
      <c r="AG1833" s="45"/>
      <c r="AN1833" s="40"/>
      <c r="AO1833" s="40"/>
      <c r="AP1833" s="40"/>
      <c r="AQ1833" s="40"/>
      <c r="AR1833" s="40"/>
      <c r="AS1833" s="40"/>
      <c r="AT1833" s="40"/>
      <c r="AU1833" s="40"/>
    </row>
    <row r="1834" spans="27:64" x14ac:dyDescent="0.2">
      <c r="AA1834" s="40"/>
      <c r="AB1834" s="40"/>
      <c r="AC1834" s="40"/>
      <c r="AD1834" s="40"/>
      <c r="AE1834" s="40"/>
      <c r="AG1834" s="45"/>
      <c r="AN1834" s="40"/>
      <c r="AO1834" s="40"/>
      <c r="AP1834" s="40"/>
      <c r="AQ1834" s="40"/>
      <c r="AR1834" s="40"/>
      <c r="AS1834" s="40"/>
      <c r="AT1834" s="40"/>
      <c r="AU1834" s="40"/>
    </row>
    <row r="1835" spans="27:64" x14ac:dyDescent="0.2">
      <c r="AA1835" s="40"/>
      <c r="AB1835" s="40"/>
      <c r="AC1835" s="40"/>
      <c r="AD1835" s="40"/>
      <c r="AE1835" s="40"/>
      <c r="AG1835" s="45"/>
      <c r="AN1835" s="40"/>
      <c r="AO1835" s="40"/>
      <c r="AP1835" s="40"/>
      <c r="AQ1835" s="40"/>
      <c r="AR1835" s="40"/>
      <c r="AS1835" s="40"/>
      <c r="AT1835" s="40"/>
      <c r="AU1835" s="40"/>
    </row>
    <row r="1836" spans="27:64" x14ac:dyDescent="0.2">
      <c r="AA1836" s="40"/>
      <c r="AB1836" s="40"/>
      <c r="AC1836" s="40"/>
      <c r="AD1836" s="40"/>
      <c r="AE1836" s="40"/>
      <c r="AG1836" s="45"/>
      <c r="AN1836" s="40"/>
      <c r="AO1836" s="40"/>
      <c r="AP1836" s="40"/>
      <c r="AQ1836" s="40"/>
      <c r="AR1836" s="40"/>
      <c r="AS1836" s="40"/>
      <c r="AT1836" s="40"/>
      <c r="AU1836" s="40"/>
    </row>
    <row r="1837" spans="27:64" x14ac:dyDescent="0.2">
      <c r="AA1837" s="40"/>
      <c r="AB1837" s="40"/>
      <c r="AC1837" s="40"/>
      <c r="AD1837" s="40"/>
      <c r="AE1837" s="40"/>
      <c r="AG1837" s="45"/>
      <c r="AN1837" s="40"/>
      <c r="AO1837" s="40"/>
      <c r="AP1837" s="40"/>
      <c r="AQ1837" s="40"/>
      <c r="AR1837" s="40"/>
      <c r="AS1837" s="40"/>
      <c r="AT1837" s="40"/>
      <c r="AU1837" s="40"/>
    </row>
    <row r="1838" spans="27:64" x14ac:dyDescent="0.2">
      <c r="AA1838" s="40"/>
      <c r="AB1838" s="40"/>
      <c r="AC1838" s="40"/>
      <c r="AD1838" s="40"/>
      <c r="AE1838" s="40"/>
      <c r="AG1838" s="45"/>
      <c r="AN1838" s="40"/>
      <c r="AO1838" s="40"/>
      <c r="AP1838" s="40"/>
      <c r="AQ1838" s="40"/>
      <c r="AR1838" s="40"/>
      <c r="AS1838" s="40"/>
      <c r="AT1838" s="40"/>
      <c r="AU1838" s="40"/>
    </row>
    <row r="1839" spans="27:64" x14ac:dyDescent="0.2">
      <c r="AA1839" s="40"/>
      <c r="AB1839" s="40"/>
      <c r="AC1839" s="40"/>
      <c r="AD1839" s="40"/>
      <c r="AE1839" s="40"/>
      <c r="AG1839" s="45"/>
      <c r="AN1839" s="40"/>
      <c r="AO1839" s="40"/>
      <c r="AP1839" s="40"/>
      <c r="AQ1839" s="40"/>
      <c r="AR1839" s="40"/>
      <c r="AS1839" s="40"/>
      <c r="AT1839" s="40"/>
      <c r="AU1839" s="40"/>
    </row>
    <row r="1840" spans="27:64" x14ac:dyDescent="0.2">
      <c r="AA1840" s="40"/>
      <c r="AB1840" s="40"/>
      <c r="AC1840" s="40"/>
      <c r="AD1840" s="40"/>
      <c r="AE1840" s="40"/>
      <c r="AG1840" s="45"/>
      <c r="AN1840" s="40"/>
      <c r="AO1840" s="40"/>
      <c r="AP1840" s="40"/>
      <c r="AQ1840" s="40"/>
      <c r="AR1840" s="40"/>
      <c r="AS1840" s="40"/>
      <c r="AT1840" s="40"/>
      <c r="AU1840" s="40"/>
    </row>
    <row r="1841" spans="27:64" x14ac:dyDescent="0.2">
      <c r="AA1841" s="40"/>
      <c r="AB1841" s="40"/>
      <c r="AC1841" s="40"/>
      <c r="AD1841" s="40"/>
      <c r="AE1841" s="40"/>
      <c r="AG1841" s="45"/>
      <c r="AN1841" s="40"/>
      <c r="AO1841" s="40"/>
      <c r="AP1841" s="40"/>
      <c r="AQ1841" s="40"/>
      <c r="AR1841" s="40"/>
      <c r="AS1841" s="40"/>
      <c r="AT1841" s="40"/>
      <c r="AU1841" s="40"/>
    </row>
    <row r="1842" spans="27:64" x14ac:dyDescent="0.2">
      <c r="AA1842" s="40"/>
      <c r="AB1842" s="40"/>
      <c r="AC1842" s="40"/>
      <c r="AD1842" s="40"/>
      <c r="AE1842" s="40"/>
      <c r="AG1842" s="45"/>
      <c r="AN1842" s="40"/>
      <c r="AO1842" s="40"/>
      <c r="AP1842" s="40"/>
      <c r="AQ1842" s="40"/>
      <c r="AR1842" s="40"/>
      <c r="AS1842" s="40"/>
      <c r="AT1842" s="40"/>
      <c r="AU1842" s="40"/>
    </row>
    <row r="1843" spans="27:64" x14ac:dyDescent="0.2">
      <c r="AA1843" s="40"/>
      <c r="AB1843" s="40"/>
      <c r="AC1843" s="40"/>
      <c r="AD1843" s="40"/>
      <c r="AE1843" s="40"/>
      <c r="AG1843" s="45"/>
      <c r="AN1843" s="40"/>
      <c r="AO1843" s="40"/>
      <c r="AP1843" s="40"/>
      <c r="AQ1843" s="40"/>
      <c r="AR1843" s="40"/>
      <c r="AS1843" s="40"/>
      <c r="AT1843" s="40"/>
      <c r="AU1843" s="40"/>
    </row>
    <row r="1844" spans="27:64" x14ac:dyDescent="0.2">
      <c r="AA1844" s="40"/>
      <c r="AB1844" s="40"/>
      <c r="AC1844" s="40"/>
      <c r="AD1844" s="40"/>
      <c r="AE1844" s="40"/>
      <c r="AG1844" s="45"/>
      <c r="AN1844" s="40"/>
      <c r="AO1844" s="40"/>
      <c r="AP1844" s="40"/>
      <c r="AQ1844" s="40"/>
      <c r="AR1844" s="40"/>
      <c r="AS1844" s="40"/>
      <c r="AT1844" s="40"/>
      <c r="AU1844" s="40"/>
    </row>
    <row r="1845" spans="27:64" x14ac:dyDescent="0.2">
      <c r="AA1845" s="40"/>
      <c r="AB1845" s="40"/>
      <c r="AC1845" s="40"/>
      <c r="AD1845" s="40"/>
      <c r="AE1845" s="40"/>
      <c r="AG1845" s="45"/>
      <c r="AN1845" s="40"/>
      <c r="AO1845" s="40"/>
      <c r="AP1845" s="40"/>
      <c r="AQ1845" s="40"/>
      <c r="AR1845" s="40"/>
      <c r="AS1845" s="40"/>
      <c r="AT1845" s="40"/>
      <c r="AU1845" s="40"/>
    </row>
    <row r="1846" spans="27:64" x14ac:dyDescent="0.2">
      <c r="AA1846" s="40"/>
      <c r="AB1846" s="40"/>
      <c r="AC1846" s="40"/>
      <c r="AD1846" s="40"/>
      <c r="AE1846" s="40"/>
      <c r="AG1846" s="45"/>
      <c r="AN1846" s="40"/>
      <c r="AO1846" s="40"/>
      <c r="AP1846" s="40"/>
      <c r="AQ1846" s="40"/>
      <c r="AR1846" s="40"/>
      <c r="AS1846" s="40"/>
      <c r="AT1846" s="40"/>
      <c r="AU1846" s="40"/>
      <c r="AV1846" s="40"/>
    </row>
    <row r="1847" spans="27:64" x14ac:dyDescent="0.2">
      <c r="AA1847" s="40"/>
      <c r="AB1847" s="40"/>
      <c r="AC1847" s="40"/>
      <c r="AD1847" s="40"/>
      <c r="AE1847" s="40"/>
      <c r="AG1847" s="45"/>
      <c r="AN1847" s="40"/>
      <c r="AO1847" s="40"/>
      <c r="AP1847" s="40"/>
      <c r="AQ1847" s="40"/>
      <c r="AR1847" s="40"/>
      <c r="AS1847" s="40"/>
      <c r="AT1847" s="40"/>
      <c r="AU1847" s="40"/>
    </row>
    <row r="1848" spans="27:64" x14ac:dyDescent="0.2">
      <c r="AA1848" s="40"/>
      <c r="AB1848" s="40"/>
      <c r="AC1848" s="40"/>
      <c r="AD1848" s="40"/>
      <c r="AE1848" s="40"/>
      <c r="AG1848" s="45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</row>
    <row r="1849" spans="27:64" x14ac:dyDescent="0.2">
      <c r="AA1849" s="40"/>
      <c r="AB1849" s="40"/>
      <c r="AC1849" s="40"/>
      <c r="AD1849" s="40"/>
      <c r="AE1849" s="40"/>
      <c r="AG1849" s="45"/>
      <c r="AN1849" s="40"/>
      <c r="AO1849" s="40"/>
      <c r="AP1849" s="40"/>
      <c r="AQ1849" s="40"/>
      <c r="AR1849" s="40"/>
      <c r="AS1849" s="40"/>
      <c r="AT1849" s="40"/>
      <c r="AU1849" s="40"/>
      <c r="AV1849" s="40"/>
    </row>
    <row r="1850" spans="27:64" x14ac:dyDescent="0.2">
      <c r="AA1850" s="40"/>
      <c r="AB1850" s="40"/>
      <c r="AC1850" s="40"/>
      <c r="AD1850" s="40"/>
      <c r="AE1850" s="40"/>
      <c r="AG1850" s="45"/>
      <c r="AN1850" s="40"/>
      <c r="AO1850" s="40"/>
      <c r="AP1850" s="40"/>
      <c r="AQ1850" s="40"/>
      <c r="AR1850" s="40"/>
      <c r="AS1850" s="40"/>
      <c r="AT1850" s="40"/>
      <c r="AU1850" s="40"/>
    </row>
    <row r="1851" spans="27:64" x14ac:dyDescent="0.2">
      <c r="AA1851" s="40"/>
      <c r="AB1851" s="40"/>
      <c r="AC1851" s="40"/>
      <c r="AD1851" s="40"/>
      <c r="AE1851" s="40"/>
      <c r="AG1851" s="45"/>
      <c r="AN1851" s="40"/>
      <c r="AO1851" s="40"/>
      <c r="AP1851" s="40"/>
      <c r="AQ1851" s="40"/>
      <c r="AR1851" s="40"/>
      <c r="AS1851" s="40"/>
      <c r="AT1851" s="40"/>
      <c r="AU1851" s="40"/>
    </row>
    <row r="1852" spans="27:64" x14ac:dyDescent="0.2">
      <c r="AA1852" s="40"/>
      <c r="AB1852" s="40"/>
      <c r="AC1852" s="40"/>
      <c r="AD1852" s="40"/>
      <c r="AE1852" s="40"/>
      <c r="AG1852" s="45"/>
      <c r="AN1852" s="40"/>
      <c r="AO1852" s="40"/>
      <c r="AP1852" s="40"/>
      <c r="AQ1852" s="40"/>
      <c r="AR1852" s="40"/>
      <c r="AS1852" s="40"/>
      <c r="AT1852" s="40"/>
      <c r="AU1852" s="40"/>
    </row>
    <row r="1853" spans="27:64" x14ac:dyDescent="0.2">
      <c r="AA1853" s="40"/>
      <c r="AB1853" s="40"/>
      <c r="AC1853" s="40"/>
      <c r="AD1853" s="40"/>
      <c r="AE1853" s="40"/>
      <c r="AG1853" s="45"/>
      <c r="AN1853" s="40"/>
      <c r="AO1853" s="40"/>
      <c r="AP1853" s="40"/>
      <c r="AQ1853" s="40"/>
      <c r="AR1853" s="40"/>
      <c r="AS1853" s="40"/>
      <c r="AT1853" s="40"/>
      <c r="AU1853" s="40"/>
    </row>
    <row r="1854" spans="27:64" x14ac:dyDescent="0.2">
      <c r="AA1854" s="40"/>
      <c r="AB1854" s="40"/>
      <c r="AC1854" s="40"/>
      <c r="AD1854" s="40"/>
      <c r="AE1854" s="40"/>
      <c r="AG1854" s="45"/>
      <c r="AN1854" s="40"/>
      <c r="AO1854" s="40"/>
      <c r="AP1854" s="40"/>
      <c r="AQ1854" s="40"/>
      <c r="AR1854" s="40"/>
      <c r="AS1854" s="40"/>
      <c r="AT1854" s="40"/>
      <c r="AU1854" s="40"/>
    </row>
    <row r="1855" spans="27:64" x14ac:dyDescent="0.2">
      <c r="AA1855" s="40"/>
      <c r="AB1855" s="40"/>
      <c r="AC1855" s="40"/>
      <c r="AD1855" s="40"/>
      <c r="AE1855" s="40"/>
      <c r="AG1855" s="45"/>
      <c r="AN1855" s="40"/>
      <c r="AO1855" s="40"/>
      <c r="AP1855" s="40"/>
      <c r="AQ1855" s="40"/>
      <c r="AR1855" s="40"/>
      <c r="AS1855" s="40"/>
      <c r="AT1855" s="40"/>
      <c r="AU1855" s="40"/>
    </row>
    <row r="1856" spans="27:64" x14ac:dyDescent="0.2">
      <c r="AA1856" s="40"/>
      <c r="AB1856" s="40"/>
      <c r="AC1856" s="40"/>
      <c r="AD1856" s="40"/>
      <c r="AE1856" s="40"/>
      <c r="AG1856" s="45"/>
      <c r="AN1856" s="40"/>
      <c r="AO1856" s="40"/>
      <c r="AP1856" s="40"/>
      <c r="AQ1856" s="40"/>
      <c r="AR1856" s="40"/>
      <c r="AS1856" s="40"/>
      <c r="AT1856" s="40"/>
      <c r="AU1856" s="40"/>
    </row>
    <row r="1857" spans="27:47" x14ac:dyDescent="0.2">
      <c r="AA1857" s="40"/>
      <c r="AB1857" s="40"/>
      <c r="AC1857" s="40"/>
      <c r="AD1857" s="40"/>
      <c r="AE1857" s="40"/>
      <c r="AG1857" s="45"/>
      <c r="AN1857" s="40"/>
      <c r="AO1857" s="40"/>
      <c r="AP1857" s="40"/>
      <c r="AQ1857" s="40"/>
      <c r="AR1857" s="40"/>
      <c r="AS1857" s="40"/>
      <c r="AT1857" s="40"/>
      <c r="AU1857" s="40"/>
    </row>
    <row r="1858" spans="27:47" x14ac:dyDescent="0.2">
      <c r="AA1858" s="40"/>
      <c r="AB1858" s="40"/>
      <c r="AC1858" s="40"/>
      <c r="AD1858" s="40"/>
      <c r="AE1858" s="40"/>
      <c r="AG1858" s="45"/>
      <c r="AN1858" s="40"/>
      <c r="AO1858" s="40"/>
      <c r="AP1858" s="40"/>
      <c r="AQ1858" s="40"/>
      <c r="AR1858" s="40"/>
      <c r="AS1858" s="40"/>
      <c r="AT1858" s="40"/>
      <c r="AU1858" s="40"/>
    </row>
    <row r="1859" spans="27:47" x14ac:dyDescent="0.2">
      <c r="AA1859" s="40"/>
      <c r="AB1859" s="40"/>
      <c r="AC1859" s="40"/>
      <c r="AD1859" s="40"/>
      <c r="AE1859" s="40"/>
      <c r="AG1859" s="45"/>
      <c r="AN1859" s="40"/>
      <c r="AO1859" s="40"/>
      <c r="AP1859" s="40"/>
      <c r="AQ1859" s="40"/>
      <c r="AR1859" s="40"/>
      <c r="AS1859" s="40"/>
      <c r="AT1859" s="40"/>
      <c r="AU1859" s="40"/>
    </row>
    <row r="1860" spans="27:47" x14ac:dyDescent="0.2">
      <c r="AA1860" s="40"/>
      <c r="AB1860" s="40"/>
      <c r="AC1860" s="40"/>
      <c r="AD1860" s="40"/>
      <c r="AE1860" s="40"/>
      <c r="AG1860" s="45"/>
      <c r="AN1860" s="40"/>
      <c r="AO1860" s="40"/>
      <c r="AP1860" s="40"/>
      <c r="AQ1860" s="40"/>
      <c r="AR1860" s="40"/>
      <c r="AS1860" s="40"/>
      <c r="AT1860" s="40"/>
      <c r="AU1860" s="40"/>
    </row>
    <row r="1861" spans="27:47" x14ac:dyDescent="0.2">
      <c r="AA1861" s="40"/>
      <c r="AB1861" s="40"/>
      <c r="AC1861" s="40"/>
      <c r="AD1861" s="40"/>
      <c r="AE1861" s="40"/>
      <c r="AG1861" s="45"/>
      <c r="AN1861" s="40"/>
      <c r="AO1861" s="40"/>
      <c r="AP1861" s="40"/>
      <c r="AQ1861" s="40"/>
      <c r="AR1861" s="40"/>
      <c r="AS1861" s="40"/>
      <c r="AT1861" s="40"/>
      <c r="AU1861" s="40"/>
    </row>
    <row r="1862" spans="27:47" x14ac:dyDescent="0.2">
      <c r="AA1862" s="40"/>
      <c r="AB1862" s="40"/>
      <c r="AC1862" s="40"/>
      <c r="AD1862" s="40"/>
      <c r="AE1862" s="40"/>
      <c r="AG1862" s="45"/>
      <c r="AN1862" s="40"/>
      <c r="AO1862" s="40"/>
      <c r="AP1862" s="40"/>
      <c r="AQ1862" s="40"/>
      <c r="AR1862" s="40"/>
      <c r="AS1862" s="40"/>
      <c r="AT1862" s="40"/>
      <c r="AU1862" s="40"/>
    </row>
    <row r="1863" spans="27:47" x14ac:dyDescent="0.2">
      <c r="AA1863" s="40"/>
      <c r="AB1863" s="40"/>
      <c r="AC1863" s="40"/>
      <c r="AD1863" s="40"/>
      <c r="AE1863" s="40"/>
      <c r="AG1863" s="45"/>
      <c r="AN1863" s="40"/>
      <c r="AO1863" s="40"/>
      <c r="AP1863" s="40"/>
      <c r="AQ1863" s="40"/>
      <c r="AR1863" s="40"/>
      <c r="AS1863" s="40"/>
      <c r="AT1863" s="40"/>
      <c r="AU1863" s="40"/>
    </row>
    <row r="1864" spans="27:47" x14ac:dyDescent="0.2">
      <c r="AA1864" s="40"/>
      <c r="AB1864" s="40"/>
      <c r="AC1864" s="40"/>
      <c r="AD1864" s="40"/>
      <c r="AE1864" s="40"/>
      <c r="AG1864" s="45"/>
      <c r="AN1864" s="40"/>
      <c r="AO1864" s="40"/>
      <c r="AP1864" s="40"/>
      <c r="AQ1864" s="40"/>
      <c r="AR1864" s="40"/>
      <c r="AS1864" s="40"/>
      <c r="AT1864" s="40"/>
      <c r="AU1864" s="40"/>
    </row>
    <row r="1865" spans="27:47" x14ac:dyDescent="0.2">
      <c r="AA1865" s="40"/>
      <c r="AB1865" s="40"/>
      <c r="AC1865" s="40"/>
      <c r="AD1865" s="40"/>
      <c r="AE1865" s="40"/>
      <c r="AG1865" s="45"/>
      <c r="AN1865" s="40"/>
      <c r="AO1865" s="40"/>
      <c r="AP1865" s="40"/>
      <c r="AQ1865" s="40"/>
      <c r="AR1865" s="40"/>
      <c r="AS1865" s="40"/>
      <c r="AT1865" s="40"/>
      <c r="AU1865" s="40"/>
    </row>
    <row r="1866" spans="27:47" x14ac:dyDescent="0.2">
      <c r="AA1866" s="40"/>
      <c r="AB1866" s="40"/>
      <c r="AC1866" s="40"/>
      <c r="AD1866" s="40"/>
      <c r="AE1866" s="40"/>
      <c r="AG1866" s="45"/>
      <c r="AN1866" s="40"/>
      <c r="AO1866" s="40"/>
      <c r="AP1866" s="40"/>
      <c r="AQ1866" s="40"/>
      <c r="AR1866" s="40"/>
      <c r="AS1866" s="40"/>
      <c r="AT1866" s="40"/>
      <c r="AU1866" s="40"/>
    </row>
    <row r="1867" spans="27:47" x14ac:dyDescent="0.2">
      <c r="AA1867" s="40"/>
      <c r="AB1867" s="40"/>
      <c r="AC1867" s="40"/>
      <c r="AD1867" s="40"/>
      <c r="AE1867" s="40"/>
      <c r="AG1867" s="45"/>
      <c r="AN1867" s="40"/>
      <c r="AO1867" s="40"/>
      <c r="AP1867" s="40"/>
      <c r="AQ1867" s="40"/>
      <c r="AR1867" s="40"/>
      <c r="AS1867" s="40"/>
      <c r="AT1867" s="40"/>
      <c r="AU1867" s="40"/>
    </row>
    <row r="1868" spans="27:47" x14ac:dyDescent="0.2">
      <c r="AA1868" s="40"/>
      <c r="AB1868" s="40"/>
      <c r="AC1868" s="40"/>
      <c r="AD1868" s="40"/>
      <c r="AE1868" s="40"/>
      <c r="AG1868" s="45"/>
      <c r="AN1868" s="40"/>
      <c r="AO1868" s="40"/>
      <c r="AP1868" s="40"/>
      <c r="AQ1868" s="40"/>
      <c r="AR1868" s="40"/>
      <c r="AS1868" s="40"/>
      <c r="AT1868" s="40"/>
      <c r="AU1868" s="40"/>
    </row>
    <row r="1869" spans="27:47" x14ac:dyDescent="0.2">
      <c r="AA1869" s="40"/>
      <c r="AB1869" s="40"/>
      <c r="AC1869" s="40"/>
      <c r="AD1869" s="40"/>
      <c r="AE1869" s="40"/>
      <c r="AG1869" s="45"/>
      <c r="AN1869" s="40"/>
      <c r="AO1869" s="40"/>
      <c r="AP1869" s="40"/>
      <c r="AQ1869" s="40"/>
      <c r="AR1869" s="40"/>
      <c r="AS1869" s="40"/>
      <c r="AT1869" s="40"/>
      <c r="AU1869" s="40"/>
    </row>
    <row r="1870" spans="27:47" x14ac:dyDescent="0.2">
      <c r="AA1870" s="40"/>
      <c r="AB1870" s="40"/>
      <c r="AC1870" s="40"/>
      <c r="AD1870" s="40"/>
      <c r="AE1870" s="40"/>
      <c r="AG1870" s="45"/>
      <c r="AN1870" s="40"/>
      <c r="AO1870" s="40"/>
      <c r="AP1870" s="40"/>
      <c r="AQ1870" s="40"/>
      <c r="AR1870" s="40"/>
      <c r="AS1870" s="40"/>
      <c r="AT1870" s="40"/>
      <c r="AU1870" s="40"/>
    </row>
    <row r="1871" spans="27:47" x14ac:dyDescent="0.2">
      <c r="AA1871" s="40"/>
      <c r="AB1871" s="40"/>
      <c r="AC1871" s="40"/>
      <c r="AD1871" s="40"/>
      <c r="AE1871" s="40"/>
      <c r="AG1871" s="45"/>
      <c r="AN1871" s="40"/>
      <c r="AO1871" s="40"/>
      <c r="AP1871" s="40"/>
      <c r="AQ1871" s="40"/>
      <c r="AR1871" s="40"/>
      <c r="AS1871" s="40"/>
      <c r="AT1871" s="40"/>
      <c r="AU1871" s="40"/>
    </row>
    <row r="1872" spans="27:47" x14ac:dyDescent="0.2">
      <c r="AA1872" s="40"/>
      <c r="AB1872" s="40"/>
      <c r="AC1872" s="40"/>
      <c r="AD1872" s="40"/>
      <c r="AE1872" s="40"/>
      <c r="AG1872" s="45"/>
      <c r="AN1872" s="40"/>
      <c r="AO1872" s="40"/>
      <c r="AP1872" s="40"/>
      <c r="AQ1872" s="40"/>
      <c r="AR1872" s="40"/>
      <c r="AS1872" s="40"/>
      <c r="AT1872" s="40"/>
      <c r="AU1872" s="40"/>
    </row>
    <row r="1873" spans="27:47" x14ac:dyDescent="0.2">
      <c r="AA1873" s="40"/>
      <c r="AB1873" s="40"/>
      <c r="AC1873" s="40"/>
      <c r="AD1873" s="40"/>
      <c r="AE1873" s="40"/>
      <c r="AG1873" s="45"/>
      <c r="AN1873" s="40"/>
      <c r="AO1873" s="40"/>
      <c r="AP1873" s="40"/>
      <c r="AQ1873" s="40"/>
      <c r="AR1873" s="40"/>
      <c r="AS1873" s="40"/>
      <c r="AT1873" s="40"/>
      <c r="AU1873" s="40"/>
    </row>
    <row r="1874" spans="27:47" x14ac:dyDescent="0.2">
      <c r="AA1874" s="40"/>
      <c r="AB1874" s="40"/>
      <c r="AC1874" s="40"/>
      <c r="AD1874" s="40"/>
      <c r="AE1874" s="40"/>
      <c r="AG1874" s="45"/>
      <c r="AN1874" s="40"/>
      <c r="AO1874" s="40"/>
      <c r="AP1874" s="40"/>
      <c r="AQ1874" s="40"/>
      <c r="AR1874" s="40"/>
      <c r="AS1874" s="40"/>
      <c r="AT1874" s="40"/>
      <c r="AU1874" s="40"/>
    </row>
    <row r="1875" spans="27:47" x14ac:dyDescent="0.2">
      <c r="AA1875" s="40"/>
      <c r="AB1875" s="40"/>
      <c r="AC1875" s="40"/>
      <c r="AD1875" s="40"/>
      <c r="AE1875" s="40"/>
      <c r="AG1875" s="45"/>
      <c r="AN1875" s="40"/>
      <c r="AO1875" s="40"/>
      <c r="AP1875" s="40"/>
      <c r="AQ1875" s="40"/>
      <c r="AR1875" s="40"/>
      <c r="AS1875" s="40"/>
      <c r="AT1875" s="40"/>
      <c r="AU1875" s="40"/>
    </row>
    <row r="1876" spans="27:47" x14ac:dyDescent="0.2">
      <c r="AA1876" s="40"/>
      <c r="AB1876" s="40"/>
      <c r="AC1876" s="40"/>
      <c r="AD1876" s="40"/>
      <c r="AE1876" s="40"/>
      <c r="AG1876" s="45"/>
      <c r="AN1876" s="40"/>
      <c r="AO1876" s="40"/>
      <c r="AP1876" s="40"/>
      <c r="AQ1876" s="40"/>
      <c r="AR1876" s="40"/>
      <c r="AS1876" s="40"/>
      <c r="AT1876" s="40"/>
      <c r="AU1876" s="40"/>
    </row>
    <row r="1877" spans="27:47" x14ac:dyDescent="0.2">
      <c r="AA1877" s="40"/>
      <c r="AB1877" s="40"/>
      <c r="AC1877" s="40"/>
      <c r="AD1877" s="40"/>
      <c r="AE1877" s="40"/>
      <c r="AG1877" s="45"/>
      <c r="AN1877" s="40"/>
      <c r="AO1877" s="40"/>
      <c r="AP1877" s="40"/>
      <c r="AQ1877" s="40"/>
      <c r="AR1877" s="40"/>
      <c r="AS1877" s="40"/>
      <c r="AT1877" s="40"/>
      <c r="AU1877" s="40"/>
    </row>
    <row r="1878" spans="27:47" x14ac:dyDescent="0.2">
      <c r="AA1878" s="40"/>
      <c r="AB1878" s="40"/>
      <c r="AC1878" s="40"/>
      <c r="AD1878" s="40"/>
      <c r="AE1878" s="40"/>
      <c r="AG1878" s="45"/>
      <c r="AN1878" s="40"/>
      <c r="AO1878" s="40"/>
      <c r="AP1878" s="40"/>
      <c r="AQ1878" s="40"/>
      <c r="AR1878" s="40"/>
      <c r="AS1878" s="40"/>
      <c r="AT1878" s="40"/>
      <c r="AU1878" s="40"/>
    </row>
    <row r="1879" spans="27:47" x14ac:dyDescent="0.2">
      <c r="AA1879" s="40"/>
      <c r="AB1879" s="40"/>
      <c r="AC1879" s="40"/>
      <c r="AD1879" s="40"/>
      <c r="AE1879" s="40"/>
      <c r="AG1879" s="45"/>
      <c r="AN1879" s="40"/>
      <c r="AO1879" s="40"/>
      <c r="AP1879" s="40"/>
      <c r="AQ1879" s="40"/>
      <c r="AR1879" s="40"/>
      <c r="AS1879" s="40"/>
      <c r="AT1879" s="40"/>
      <c r="AU1879" s="40"/>
    </row>
    <row r="1880" spans="27:47" x14ac:dyDescent="0.2">
      <c r="AA1880" s="40"/>
      <c r="AB1880" s="40"/>
      <c r="AC1880" s="40"/>
      <c r="AD1880" s="40"/>
      <c r="AE1880" s="40"/>
      <c r="AG1880" s="45"/>
      <c r="AN1880" s="40"/>
      <c r="AO1880" s="40"/>
      <c r="AP1880" s="40"/>
      <c r="AQ1880" s="40"/>
      <c r="AR1880" s="40"/>
      <c r="AS1880" s="40"/>
      <c r="AT1880" s="40"/>
      <c r="AU1880" s="40"/>
    </row>
    <row r="1881" spans="27:47" x14ac:dyDescent="0.2">
      <c r="AA1881" s="40"/>
      <c r="AB1881" s="40"/>
      <c r="AC1881" s="40"/>
      <c r="AD1881" s="40"/>
      <c r="AE1881" s="40"/>
      <c r="AG1881" s="45"/>
      <c r="AN1881" s="40"/>
      <c r="AO1881" s="40"/>
      <c r="AP1881" s="40"/>
      <c r="AQ1881" s="40"/>
      <c r="AR1881" s="40"/>
      <c r="AS1881" s="40"/>
      <c r="AT1881" s="40"/>
      <c r="AU1881" s="40"/>
    </row>
    <row r="1882" spans="27:47" x14ac:dyDescent="0.2">
      <c r="AA1882" s="40"/>
      <c r="AB1882" s="40"/>
      <c r="AC1882" s="40"/>
      <c r="AD1882" s="40"/>
      <c r="AE1882" s="40"/>
      <c r="AG1882" s="45"/>
      <c r="AN1882" s="40"/>
      <c r="AO1882" s="40"/>
      <c r="AP1882" s="40"/>
      <c r="AQ1882" s="40"/>
      <c r="AR1882" s="40"/>
      <c r="AS1882" s="40"/>
      <c r="AT1882" s="40"/>
      <c r="AU1882" s="40"/>
    </row>
    <row r="1883" spans="27:47" x14ac:dyDescent="0.2">
      <c r="AA1883" s="40"/>
      <c r="AB1883" s="40"/>
      <c r="AC1883" s="40"/>
      <c r="AD1883" s="40"/>
      <c r="AE1883" s="40"/>
      <c r="AG1883" s="45"/>
      <c r="AN1883" s="40"/>
      <c r="AO1883" s="40"/>
      <c r="AP1883" s="40"/>
      <c r="AQ1883" s="40"/>
      <c r="AR1883" s="40"/>
      <c r="AS1883" s="40"/>
      <c r="AT1883" s="40"/>
      <c r="AU1883" s="40"/>
    </row>
    <row r="1884" spans="27:47" x14ac:dyDescent="0.2">
      <c r="AA1884" s="40"/>
      <c r="AB1884" s="40"/>
      <c r="AC1884" s="40"/>
      <c r="AD1884" s="40"/>
      <c r="AE1884" s="40"/>
      <c r="AG1884" s="45"/>
      <c r="AN1884" s="40"/>
      <c r="AO1884" s="40"/>
      <c r="AP1884" s="40"/>
      <c r="AQ1884" s="40"/>
      <c r="AR1884" s="40"/>
      <c r="AS1884" s="40"/>
      <c r="AT1884" s="40"/>
      <c r="AU1884" s="40"/>
    </row>
    <row r="1885" spans="27:47" x14ac:dyDescent="0.2">
      <c r="AA1885" s="40"/>
      <c r="AB1885" s="40"/>
      <c r="AC1885" s="40"/>
      <c r="AD1885" s="40"/>
      <c r="AE1885" s="40"/>
      <c r="AG1885" s="45"/>
      <c r="AN1885" s="40"/>
      <c r="AO1885" s="40"/>
      <c r="AP1885" s="40"/>
      <c r="AQ1885" s="40"/>
      <c r="AR1885" s="40"/>
      <c r="AS1885" s="40"/>
      <c r="AT1885" s="40"/>
      <c r="AU1885" s="40"/>
    </row>
    <row r="1886" spans="27:47" x14ac:dyDescent="0.2">
      <c r="AA1886" s="40"/>
      <c r="AB1886" s="40"/>
      <c r="AC1886" s="40"/>
      <c r="AD1886" s="40"/>
      <c r="AE1886" s="40"/>
      <c r="AG1886" s="45"/>
      <c r="AN1886" s="40"/>
      <c r="AO1886" s="40"/>
      <c r="AP1886" s="40"/>
      <c r="AQ1886" s="40"/>
      <c r="AR1886" s="40"/>
      <c r="AS1886" s="40"/>
      <c r="AT1886" s="40"/>
      <c r="AU1886" s="40"/>
    </row>
    <row r="1887" spans="27:47" x14ac:dyDescent="0.2">
      <c r="AA1887" s="40"/>
      <c r="AB1887" s="40"/>
      <c r="AC1887" s="40"/>
      <c r="AD1887" s="40"/>
      <c r="AE1887" s="40"/>
      <c r="AG1887" s="45"/>
      <c r="AN1887" s="40"/>
      <c r="AO1887" s="40"/>
      <c r="AP1887" s="40"/>
      <c r="AQ1887" s="40"/>
      <c r="AR1887" s="40"/>
      <c r="AS1887" s="40"/>
      <c r="AT1887" s="40"/>
      <c r="AU1887" s="40"/>
    </row>
    <row r="1888" spans="27:47" x14ac:dyDescent="0.2">
      <c r="AA1888" s="40"/>
      <c r="AB1888" s="40"/>
      <c r="AC1888" s="40"/>
      <c r="AD1888" s="40"/>
      <c r="AE1888" s="40"/>
      <c r="AG1888" s="45"/>
      <c r="AN1888" s="40"/>
      <c r="AO1888" s="40"/>
      <c r="AP1888" s="40"/>
      <c r="AQ1888" s="40"/>
      <c r="AR1888" s="40"/>
      <c r="AS1888" s="40"/>
      <c r="AT1888" s="40"/>
      <c r="AU1888" s="40"/>
    </row>
    <row r="1889" spans="27:47" x14ac:dyDescent="0.2">
      <c r="AA1889" s="40"/>
      <c r="AB1889" s="40"/>
      <c r="AC1889" s="40"/>
      <c r="AD1889" s="40"/>
      <c r="AE1889" s="40"/>
      <c r="AG1889" s="45"/>
      <c r="AN1889" s="40"/>
      <c r="AO1889" s="40"/>
      <c r="AP1889" s="40"/>
      <c r="AQ1889" s="40"/>
      <c r="AR1889" s="40"/>
      <c r="AS1889" s="40"/>
      <c r="AT1889" s="40"/>
      <c r="AU1889" s="40"/>
    </row>
    <row r="1890" spans="27:47" x14ac:dyDescent="0.2">
      <c r="AA1890" s="40"/>
      <c r="AB1890" s="40"/>
      <c r="AC1890" s="40"/>
      <c r="AD1890" s="40"/>
      <c r="AE1890" s="40"/>
      <c r="AG1890" s="45"/>
      <c r="AN1890" s="40"/>
      <c r="AO1890" s="40"/>
      <c r="AP1890" s="40"/>
      <c r="AQ1890" s="40"/>
      <c r="AR1890" s="40"/>
      <c r="AS1890" s="40"/>
      <c r="AT1890" s="40"/>
      <c r="AU1890" s="40"/>
    </row>
    <row r="1891" spans="27:47" x14ac:dyDescent="0.2">
      <c r="AA1891" s="40"/>
      <c r="AB1891" s="40"/>
      <c r="AC1891" s="40"/>
      <c r="AD1891" s="40"/>
      <c r="AE1891" s="40"/>
      <c r="AG1891" s="45"/>
      <c r="AN1891" s="40"/>
      <c r="AO1891" s="40"/>
      <c r="AP1891" s="40"/>
      <c r="AQ1891" s="40"/>
      <c r="AR1891" s="40"/>
      <c r="AS1891" s="40"/>
      <c r="AT1891" s="40"/>
      <c r="AU1891" s="40"/>
    </row>
    <row r="1892" spans="27:47" x14ac:dyDescent="0.2">
      <c r="AA1892" s="40"/>
      <c r="AB1892" s="40"/>
      <c r="AC1892" s="40"/>
      <c r="AD1892" s="40"/>
      <c r="AE1892" s="40"/>
      <c r="AG1892" s="45"/>
      <c r="AN1892" s="40"/>
      <c r="AO1892" s="40"/>
      <c r="AP1892" s="40"/>
      <c r="AQ1892" s="40"/>
      <c r="AR1892" s="40"/>
      <c r="AS1892" s="40"/>
      <c r="AT1892" s="40"/>
      <c r="AU1892" s="40"/>
    </row>
    <row r="1893" spans="27:47" x14ac:dyDescent="0.2">
      <c r="AA1893" s="40"/>
      <c r="AB1893" s="40"/>
      <c r="AC1893" s="40"/>
      <c r="AD1893" s="40"/>
      <c r="AE1893" s="40"/>
      <c r="AG1893" s="45"/>
      <c r="AN1893" s="40"/>
      <c r="AO1893" s="40"/>
      <c r="AP1893" s="40"/>
      <c r="AQ1893" s="40"/>
      <c r="AR1893" s="40"/>
      <c r="AS1893" s="40"/>
      <c r="AT1893" s="40"/>
      <c r="AU1893" s="40"/>
    </row>
    <row r="1894" spans="27:47" x14ac:dyDescent="0.2">
      <c r="AA1894" s="40"/>
      <c r="AB1894" s="40"/>
      <c r="AC1894" s="40"/>
      <c r="AD1894" s="40"/>
      <c r="AE1894" s="40"/>
      <c r="AG1894" s="45"/>
      <c r="AN1894" s="40"/>
      <c r="AO1894" s="40"/>
      <c r="AP1894" s="40"/>
      <c r="AQ1894" s="40"/>
      <c r="AR1894" s="40"/>
      <c r="AS1894" s="40"/>
      <c r="AT1894" s="40"/>
      <c r="AU1894" s="40"/>
    </row>
    <row r="1895" spans="27:47" x14ac:dyDescent="0.2">
      <c r="AA1895" s="40"/>
      <c r="AB1895" s="40"/>
      <c r="AC1895" s="40"/>
      <c r="AD1895" s="40"/>
      <c r="AE1895" s="40"/>
      <c r="AG1895" s="45"/>
      <c r="AN1895" s="40"/>
      <c r="AO1895" s="40"/>
      <c r="AP1895" s="40"/>
      <c r="AQ1895" s="40"/>
      <c r="AR1895" s="40"/>
      <c r="AS1895" s="40"/>
      <c r="AT1895" s="40"/>
      <c r="AU1895" s="40"/>
    </row>
    <row r="1896" spans="27:47" x14ac:dyDescent="0.2">
      <c r="AA1896" s="40"/>
      <c r="AB1896" s="40"/>
      <c r="AC1896" s="40"/>
      <c r="AD1896" s="40"/>
      <c r="AE1896" s="40"/>
      <c r="AG1896" s="45"/>
      <c r="AN1896" s="40"/>
      <c r="AO1896" s="40"/>
      <c r="AP1896" s="40"/>
      <c r="AQ1896" s="40"/>
      <c r="AR1896" s="40"/>
      <c r="AS1896" s="40"/>
      <c r="AT1896" s="40"/>
      <c r="AU1896" s="40"/>
    </row>
    <row r="1897" spans="27:47" x14ac:dyDescent="0.2">
      <c r="AA1897" s="40"/>
      <c r="AB1897" s="40"/>
      <c r="AC1897" s="40"/>
      <c r="AD1897" s="40"/>
      <c r="AE1897" s="40"/>
      <c r="AG1897" s="45"/>
      <c r="AN1897" s="40"/>
      <c r="AO1897" s="40"/>
      <c r="AP1897" s="40"/>
      <c r="AQ1897" s="40"/>
      <c r="AR1897" s="40"/>
      <c r="AS1897" s="40"/>
      <c r="AT1897" s="40"/>
      <c r="AU1897" s="40"/>
    </row>
    <row r="1898" spans="27:47" x14ac:dyDescent="0.2">
      <c r="AA1898" s="40"/>
      <c r="AB1898" s="40"/>
      <c r="AC1898" s="40"/>
      <c r="AD1898" s="40"/>
      <c r="AE1898" s="40"/>
      <c r="AG1898" s="45"/>
      <c r="AN1898" s="40"/>
      <c r="AO1898" s="40"/>
      <c r="AP1898" s="40"/>
      <c r="AQ1898" s="40"/>
      <c r="AR1898" s="40"/>
      <c r="AS1898" s="40"/>
      <c r="AT1898" s="40"/>
      <c r="AU1898" s="40"/>
    </row>
    <row r="1899" spans="27:47" x14ac:dyDescent="0.2">
      <c r="AA1899" s="40"/>
      <c r="AB1899" s="40"/>
      <c r="AC1899" s="40"/>
      <c r="AD1899" s="40"/>
      <c r="AE1899" s="40"/>
      <c r="AG1899" s="45"/>
      <c r="AN1899" s="40"/>
      <c r="AO1899" s="40"/>
      <c r="AP1899" s="40"/>
      <c r="AQ1899" s="40"/>
      <c r="AR1899" s="40"/>
      <c r="AS1899" s="40"/>
      <c r="AT1899" s="40"/>
      <c r="AU1899" s="40"/>
    </row>
    <row r="1900" spans="27:47" x14ac:dyDescent="0.2">
      <c r="AA1900" s="40"/>
      <c r="AB1900" s="40"/>
      <c r="AC1900" s="40"/>
      <c r="AD1900" s="40"/>
      <c r="AE1900" s="40"/>
      <c r="AG1900" s="45"/>
      <c r="AN1900" s="40"/>
      <c r="AO1900" s="40"/>
      <c r="AP1900" s="40"/>
      <c r="AQ1900" s="40"/>
      <c r="AR1900" s="40"/>
      <c r="AS1900" s="40"/>
      <c r="AT1900" s="40"/>
      <c r="AU1900" s="40"/>
    </row>
    <row r="1901" spans="27:47" x14ac:dyDescent="0.2">
      <c r="AA1901" s="40"/>
      <c r="AB1901" s="40"/>
      <c r="AC1901" s="40"/>
      <c r="AD1901" s="40"/>
      <c r="AE1901" s="40"/>
      <c r="AG1901" s="45"/>
      <c r="AN1901" s="40"/>
      <c r="AO1901" s="40"/>
      <c r="AP1901" s="40"/>
      <c r="AQ1901" s="40"/>
      <c r="AR1901" s="40"/>
      <c r="AS1901" s="40"/>
      <c r="AT1901" s="40"/>
      <c r="AU1901" s="40"/>
    </row>
    <row r="1902" spans="27:47" x14ac:dyDescent="0.2">
      <c r="AA1902" s="40"/>
      <c r="AB1902" s="40"/>
      <c r="AC1902" s="40"/>
      <c r="AD1902" s="40"/>
      <c r="AE1902" s="40"/>
      <c r="AG1902" s="45"/>
      <c r="AN1902" s="40"/>
      <c r="AO1902" s="40"/>
      <c r="AP1902" s="40"/>
      <c r="AQ1902" s="40"/>
      <c r="AR1902" s="40"/>
      <c r="AS1902" s="40"/>
      <c r="AT1902" s="40"/>
      <c r="AU1902" s="40"/>
    </row>
    <row r="1903" spans="27:47" x14ac:dyDescent="0.2">
      <c r="AA1903" s="40"/>
      <c r="AB1903" s="40"/>
      <c r="AC1903" s="40"/>
      <c r="AD1903" s="40"/>
      <c r="AE1903" s="40"/>
      <c r="AG1903" s="45"/>
      <c r="AN1903" s="40"/>
      <c r="AO1903" s="40"/>
      <c r="AP1903" s="40"/>
      <c r="AQ1903" s="40"/>
      <c r="AR1903" s="40"/>
      <c r="AS1903" s="40"/>
      <c r="AT1903" s="40"/>
      <c r="AU1903" s="40"/>
    </row>
    <row r="1904" spans="27:47" x14ac:dyDescent="0.2">
      <c r="AA1904" s="40"/>
      <c r="AB1904" s="40"/>
      <c r="AC1904" s="40"/>
      <c r="AD1904" s="40"/>
      <c r="AE1904" s="40"/>
      <c r="AG1904" s="45"/>
      <c r="AN1904" s="40"/>
      <c r="AO1904" s="40"/>
      <c r="AP1904" s="40"/>
      <c r="AQ1904" s="40"/>
      <c r="AR1904" s="40"/>
      <c r="AS1904" s="40"/>
      <c r="AT1904" s="40"/>
      <c r="AU1904" s="40"/>
    </row>
    <row r="1905" spans="27:48" x14ac:dyDescent="0.2">
      <c r="AA1905" s="40"/>
      <c r="AB1905" s="40"/>
      <c r="AC1905" s="40"/>
      <c r="AD1905" s="40"/>
      <c r="AE1905" s="40"/>
      <c r="AG1905" s="45"/>
      <c r="AN1905" s="40"/>
      <c r="AO1905" s="40"/>
      <c r="AP1905" s="40"/>
      <c r="AQ1905" s="40"/>
      <c r="AR1905" s="40"/>
      <c r="AS1905" s="40"/>
      <c r="AT1905" s="40"/>
      <c r="AU1905" s="40"/>
    </row>
    <row r="1906" spans="27:48" x14ac:dyDescent="0.2">
      <c r="AA1906" s="40"/>
      <c r="AB1906" s="40"/>
      <c r="AC1906" s="40"/>
      <c r="AD1906" s="40"/>
      <c r="AE1906" s="40"/>
      <c r="AG1906" s="45"/>
      <c r="AN1906" s="40"/>
      <c r="AO1906" s="40"/>
      <c r="AP1906" s="40"/>
      <c r="AQ1906" s="40"/>
      <c r="AR1906" s="40"/>
      <c r="AS1906" s="40"/>
      <c r="AT1906" s="40"/>
      <c r="AU1906" s="40"/>
    </row>
    <row r="1907" spans="27:48" x14ac:dyDescent="0.2">
      <c r="AA1907" s="40"/>
      <c r="AB1907" s="40"/>
      <c r="AC1907" s="40"/>
      <c r="AD1907" s="40"/>
      <c r="AE1907" s="40"/>
      <c r="AG1907" s="45"/>
      <c r="AN1907" s="40"/>
      <c r="AO1907" s="40"/>
      <c r="AP1907" s="40"/>
      <c r="AQ1907" s="40"/>
      <c r="AR1907" s="40"/>
      <c r="AS1907" s="40"/>
      <c r="AT1907" s="40"/>
      <c r="AU1907" s="40"/>
    </row>
    <row r="1908" spans="27:48" x14ac:dyDescent="0.2">
      <c r="AA1908" s="40"/>
      <c r="AB1908" s="40"/>
      <c r="AC1908" s="40"/>
      <c r="AD1908" s="40"/>
      <c r="AE1908" s="40"/>
      <c r="AG1908" s="45"/>
      <c r="AN1908" s="40"/>
      <c r="AO1908" s="40"/>
      <c r="AP1908" s="40"/>
      <c r="AQ1908" s="40"/>
      <c r="AR1908" s="40"/>
      <c r="AS1908" s="40"/>
      <c r="AT1908" s="40"/>
      <c r="AU1908" s="40"/>
    </row>
    <row r="1909" spans="27:48" x14ac:dyDescent="0.2">
      <c r="AA1909" s="40"/>
      <c r="AB1909" s="40"/>
      <c r="AC1909" s="40"/>
      <c r="AD1909" s="40"/>
      <c r="AE1909" s="40"/>
      <c r="AG1909" s="45"/>
      <c r="AN1909" s="40"/>
      <c r="AO1909" s="40"/>
      <c r="AP1909" s="40"/>
      <c r="AQ1909" s="40"/>
      <c r="AR1909" s="40"/>
      <c r="AS1909" s="40"/>
      <c r="AT1909" s="40"/>
      <c r="AU1909" s="40"/>
    </row>
    <row r="1910" spans="27:48" x14ac:dyDescent="0.2">
      <c r="AA1910" s="40"/>
      <c r="AB1910" s="40"/>
      <c r="AC1910" s="40"/>
      <c r="AD1910" s="40"/>
      <c r="AE1910" s="40"/>
      <c r="AG1910" s="45"/>
      <c r="AN1910" s="40"/>
      <c r="AO1910" s="40"/>
      <c r="AP1910" s="40"/>
      <c r="AQ1910" s="40"/>
      <c r="AR1910" s="40"/>
      <c r="AS1910" s="40"/>
      <c r="AT1910" s="40"/>
      <c r="AU1910" s="40"/>
    </row>
    <row r="1911" spans="27:48" x14ac:dyDescent="0.2">
      <c r="AA1911" s="40"/>
      <c r="AB1911" s="40"/>
      <c r="AC1911" s="40"/>
      <c r="AD1911" s="40"/>
      <c r="AE1911" s="40"/>
      <c r="AG1911" s="45"/>
      <c r="AN1911" s="40"/>
      <c r="AO1911" s="40"/>
      <c r="AP1911" s="40"/>
      <c r="AQ1911" s="40"/>
      <c r="AR1911" s="40"/>
      <c r="AS1911" s="40"/>
      <c r="AT1911" s="40"/>
      <c r="AU1911" s="40"/>
    </row>
    <row r="1912" spans="27:48" x14ac:dyDescent="0.2">
      <c r="AA1912" s="40"/>
      <c r="AB1912" s="40"/>
      <c r="AC1912" s="40"/>
      <c r="AD1912" s="40"/>
      <c r="AE1912" s="40"/>
      <c r="AG1912" s="45"/>
      <c r="AN1912" s="40"/>
      <c r="AO1912" s="40"/>
      <c r="AP1912" s="40"/>
      <c r="AQ1912" s="40"/>
      <c r="AR1912" s="40"/>
      <c r="AS1912" s="40"/>
      <c r="AT1912" s="40"/>
      <c r="AU1912" s="40"/>
      <c r="AV1912" s="40"/>
    </row>
    <row r="1913" spans="27:48" x14ac:dyDescent="0.2">
      <c r="AA1913" s="40"/>
      <c r="AB1913" s="40"/>
      <c r="AC1913" s="40"/>
      <c r="AD1913" s="40"/>
      <c r="AE1913" s="40"/>
      <c r="AG1913" s="45"/>
      <c r="AN1913" s="40"/>
      <c r="AO1913" s="40"/>
      <c r="AP1913" s="40"/>
      <c r="AQ1913" s="40"/>
      <c r="AR1913" s="40"/>
      <c r="AS1913" s="40"/>
      <c r="AT1913" s="40"/>
      <c r="AU1913" s="40"/>
    </row>
    <row r="1914" spans="27:48" x14ac:dyDescent="0.2">
      <c r="AA1914" s="40"/>
      <c r="AB1914" s="40"/>
      <c r="AC1914" s="40"/>
      <c r="AD1914" s="40"/>
      <c r="AE1914" s="40"/>
      <c r="AG1914" s="45"/>
      <c r="AN1914" s="40"/>
      <c r="AO1914" s="40"/>
      <c r="AP1914" s="40"/>
      <c r="AQ1914" s="40"/>
      <c r="AR1914" s="40"/>
      <c r="AS1914" s="40"/>
      <c r="AT1914" s="40"/>
      <c r="AU1914" s="40"/>
    </row>
    <row r="1915" spans="27:48" x14ac:dyDescent="0.2">
      <c r="AA1915" s="40"/>
      <c r="AB1915" s="40"/>
      <c r="AC1915" s="40"/>
      <c r="AD1915" s="40"/>
      <c r="AE1915" s="40"/>
      <c r="AG1915" s="45"/>
      <c r="AN1915" s="40"/>
      <c r="AO1915" s="40"/>
      <c r="AP1915" s="40"/>
      <c r="AQ1915" s="40"/>
      <c r="AR1915" s="40"/>
      <c r="AS1915" s="40"/>
      <c r="AT1915" s="40"/>
      <c r="AU1915" s="40"/>
    </row>
    <row r="1916" spans="27:48" x14ac:dyDescent="0.2">
      <c r="AA1916" s="40"/>
      <c r="AB1916" s="40"/>
      <c r="AC1916" s="40"/>
      <c r="AD1916" s="40"/>
      <c r="AE1916" s="40"/>
      <c r="AG1916" s="45"/>
      <c r="AN1916" s="40"/>
      <c r="AO1916" s="40"/>
      <c r="AP1916" s="40"/>
      <c r="AQ1916" s="40"/>
      <c r="AR1916" s="40"/>
      <c r="AS1916" s="40"/>
      <c r="AT1916" s="40"/>
      <c r="AU1916" s="40"/>
      <c r="AV1916" s="40"/>
    </row>
    <row r="1917" spans="27:48" x14ac:dyDescent="0.2">
      <c r="AA1917" s="40"/>
      <c r="AB1917" s="40"/>
      <c r="AC1917" s="40"/>
      <c r="AD1917" s="40"/>
      <c r="AE1917" s="40"/>
      <c r="AG1917" s="45"/>
      <c r="AN1917" s="40"/>
      <c r="AO1917" s="40"/>
      <c r="AP1917" s="40"/>
      <c r="AQ1917" s="40"/>
      <c r="AR1917" s="40"/>
      <c r="AS1917" s="40"/>
      <c r="AT1917" s="40"/>
      <c r="AU1917" s="40"/>
    </row>
    <row r="1918" spans="27:48" x14ac:dyDescent="0.2">
      <c r="AA1918" s="40"/>
      <c r="AB1918" s="40"/>
      <c r="AC1918" s="40"/>
      <c r="AD1918" s="40"/>
      <c r="AE1918" s="40"/>
      <c r="AG1918" s="45"/>
      <c r="AN1918" s="40"/>
      <c r="AO1918" s="40"/>
      <c r="AP1918" s="40"/>
      <c r="AQ1918" s="40"/>
      <c r="AR1918" s="40"/>
      <c r="AS1918" s="40"/>
      <c r="AT1918" s="40"/>
      <c r="AU1918" s="40"/>
    </row>
    <row r="1919" spans="27:48" x14ac:dyDescent="0.2">
      <c r="AA1919" s="40"/>
      <c r="AB1919" s="40"/>
      <c r="AC1919" s="40"/>
      <c r="AD1919" s="40"/>
      <c r="AE1919" s="40"/>
      <c r="AG1919" s="45"/>
      <c r="AN1919" s="40"/>
      <c r="AO1919" s="40"/>
      <c r="AP1919" s="40"/>
      <c r="AQ1919" s="40"/>
      <c r="AR1919" s="40"/>
      <c r="AS1919" s="40"/>
      <c r="AT1919" s="40"/>
      <c r="AU1919" s="40"/>
      <c r="AV1919" s="40"/>
    </row>
    <row r="1920" spans="27:48" x14ac:dyDescent="0.2">
      <c r="AA1920" s="40"/>
      <c r="AB1920" s="40"/>
      <c r="AC1920" s="40"/>
      <c r="AD1920" s="40"/>
      <c r="AE1920" s="40"/>
      <c r="AG1920" s="45"/>
      <c r="AN1920" s="40"/>
      <c r="AO1920" s="40"/>
      <c r="AP1920" s="40"/>
      <c r="AQ1920" s="40"/>
      <c r="AR1920" s="40"/>
      <c r="AS1920" s="40"/>
      <c r="AT1920" s="40"/>
      <c r="AU1920" s="40"/>
    </row>
    <row r="1921" spans="27:47" x14ac:dyDescent="0.2">
      <c r="AA1921" s="40"/>
      <c r="AB1921" s="40"/>
      <c r="AC1921" s="40"/>
      <c r="AD1921" s="40"/>
      <c r="AE1921" s="40"/>
      <c r="AG1921" s="45"/>
      <c r="AN1921" s="40"/>
      <c r="AO1921" s="40"/>
      <c r="AP1921" s="40"/>
      <c r="AQ1921" s="40"/>
      <c r="AR1921" s="40"/>
      <c r="AS1921" s="40"/>
      <c r="AT1921" s="40"/>
      <c r="AU1921" s="40"/>
    </row>
    <row r="1922" spans="27:47" x14ac:dyDescent="0.2">
      <c r="AA1922" s="40"/>
      <c r="AB1922" s="40"/>
      <c r="AC1922" s="40"/>
      <c r="AD1922" s="40"/>
      <c r="AE1922" s="40"/>
      <c r="AG1922" s="45"/>
      <c r="AN1922" s="40"/>
      <c r="AO1922" s="40"/>
      <c r="AP1922" s="40"/>
      <c r="AQ1922" s="40"/>
      <c r="AR1922" s="40"/>
      <c r="AS1922" s="40"/>
      <c r="AT1922" s="40"/>
      <c r="AU1922" s="40"/>
    </row>
    <row r="1923" spans="27:47" x14ac:dyDescent="0.2">
      <c r="AA1923" s="40"/>
      <c r="AB1923" s="40"/>
      <c r="AC1923" s="40"/>
      <c r="AD1923" s="40"/>
      <c r="AE1923" s="40"/>
      <c r="AG1923" s="45"/>
      <c r="AN1923" s="40"/>
      <c r="AO1923" s="40"/>
      <c r="AP1923" s="40"/>
      <c r="AQ1923" s="40"/>
      <c r="AR1923" s="40"/>
      <c r="AS1923" s="40"/>
      <c r="AT1923" s="40"/>
      <c r="AU1923" s="40"/>
    </row>
    <row r="1924" spans="27:47" x14ac:dyDescent="0.2">
      <c r="AA1924" s="40"/>
      <c r="AB1924" s="40"/>
      <c r="AC1924" s="40"/>
      <c r="AD1924" s="40"/>
      <c r="AE1924" s="40"/>
      <c r="AG1924" s="45"/>
      <c r="AN1924" s="40"/>
      <c r="AO1924" s="40"/>
      <c r="AP1924" s="40"/>
      <c r="AQ1924" s="40"/>
      <c r="AR1924" s="40"/>
      <c r="AS1924" s="40"/>
      <c r="AT1924" s="40"/>
      <c r="AU1924" s="40"/>
    </row>
    <row r="1925" spans="27:47" x14ac:dyDescent="0.2">
      <c r="AA1925" s="40"/>
      <c r="AB1925" s="40"/>
      <c r="AC1925" s="40"/>
      <c r="AD1925" s="40"/>
      <c r="AE1925" s="40"/>
      <c r="AG1925" s="45"/>
      <c r="AN1925" s="40"/>
      <c r="AO1925" s="40"/>
      <c r="AP1925" s="40"/>
      <c r="AQ1925" s="40"/>
      <c r="AR1925" s="40"/>
      <c r="AS1925" s="40"/>
      <c r="AT1925" s="40"/>
      <c r="AU1925" s="40"/>
    </row>
    <row r="1926" spans="27:47" x14ac:dyDescent="0.2">
      <c r="AA1926" s="40"/>
      <c r="AB1926" s="40"/>
      <c r="AC1926" s="40"/>
      <c r="AD1926" s="40"/>
      <c r="AE1926" s="40"/>
      <c r="AG1926" s="45"/>
      <c r="AN1926" s="40"/>
      <c r="AO1926" s="40"/>
      <c r="AP1926" s="40"/>
      <c r="AQ1926" s="40"/>
      <c r="AR1926" s="40"/>
      <c r="AS1926" s="40"/>
      <c r="AT1926" s="40"/>
      <c r="AU1926" s="40"/>
    </row>
    <row r="1927" spans="27:47" x14ac:dyDescent="0.2">
      <c r="AA1927" s="40"/>
      <c r="AB1927" s="40"/>
      <c r="AC1927" s="40"/>
      <c r="AD1927" s="40"/>
      <c r="AE1927" s="40"/>
      <c r="AG1927" s="45"/>
      <c r="AN1927" s="40"/>
      <c r="AO1927" s="40"/>
      <c r="AP1927" s="40"/>
      <c r="AQ1927" s="40"/>
      <c r="AR1927" s="40"/>
      <c r="AS1927" s="40"/>
      <c r="AT1927" s="40"/>
      <c r="AU1927" s="40"/>
    </row>
    <row r="1928" spans="27:47" x14ac:dyDescent="0.2">
      <c r="AA1928" s="40"/>
      <c r="AB1928" s="40"/>
      <c r="AC1928" s="40"/>
      <c r="AD1928" s="40"/>
      <c r="AE1928" s="40"/>
      <c r="AG1928" s="45"/>
      <c r="AN1928" s="40"/>
      <c r="AO1928" s="40"/>
      <c r="AP1928" s="40"/>
      <c r="AQ1928" s="40"/>
      <c r="AR1928" s="40"/>
      <c r="AS1928" s="40"/>
      <c r="AT1928" s="40"/>
      <c r="AU1928" s="40"/>
    </row>
    <row r="1929" spans="27:47" x14ac:dyDescent="0.2">
      <c r="AA1929" s="40"/>
      <c r="AB1929" s="40"/>
      <c r="AC1929" s="40"/>
      <c r="AD1929" s="40"/>
      <c r="AE1929" s="40"/>
      <c r="AG1929" s="45"/>
      <c r="AN1929" s="40"/>
      <c r="AO1929" s="40"/>
      <c r="AP1929" s="40"/>
      <c r="AQ1929" s="40"/>
      <c r="AR1929" s="40"/>
      <c r="AS1929" s="40"/>
      <c r="AT1929" s="40"/>
      <c r="AU1929" s="40"/>
    </row>
    <row r="1930" spans="27:47" x14ac:dyDescent="0.2">
      <c r="AA1930" s="40"/>
      <c r="AB1930" s="40"/>
      <c r="AC1930" s="40"/>
      <c r="AD1930" s="40"/>
      <c r="AE1930" s="40"/>
      <c r="AG1930" s="45"/>
      <c r="AN1930" s="40"/>
      <c r="AO1930" s="40"/>
      <c r="AP1930" s="40"/>
      <c r="AQ1930" s="40"/>
      <c r="AR1930" s="40"/>
      <c r="AS1930" s="40"/>
      <c r="AT1930" s="40"/>
      <c r="AU1930" s="40"/>
    </row>
    <row r="1931" spans="27:47" x14ac:dyDescent="0.2">
      <c r="AA1931" s="40"/>
      <c r="AB1931" s="40"/>
      <c r="AC1931" s="40"/>
      <c r="AD1931" s="40"/>
      <c r="AE1931" s="40"/>
      <c r="AG1931" s="45"/>
      <c r="AN1931" s="40"/>
      <c r="AO1931" s="40"/>
      <c r="AP1931" s="40"/>
      <c r="AQ1931" s="40"/>
      <c r="AR1931" s="40"/>
      <c r="AS1931" s="40"/>
      <c r="AT1931" s="40"/>
      <c r="AU1931" s="40"/>
    </row>
    <row r="1932" spans="27:47" x14ac:dyDescent="0.2">
      <c r="AA1932" s="40"/>
      <c r="AB1932" s="40"/>
      <c r="AC1932" s="40"/>
      <c r="AD1932" s="40"/>
      <c r="AE1932" s="40"/>
      <c r="AG1932" s="45"/>
      <c r="AN1932" s="40"/>
      <c r="AO1932" s="40"/>
      <c r="AP1932" s="40"/>
      <c r="AQ1932" s="40"/>
      <c r="AR1932" s="40"/>
      <c r="AS1932" s="40"/>
      <c r="AT1932" s="40"/>
      <c r="AU1932" s="40"/>
    </row>
    <row r="1933" spans="27:47" x14ac:dyDescent="0.2">
      <c r="AA1933" s="40"/>
      <c r="AB1933" s="40"/>
      <c r="AC1933" s="40"/>
      <c r="AD1933" s="40"/>
      <c r="AE1933" s="40"/>
      <c r="AG1933" s="45"/>
      <c r="AN1933" s="40"/>
      <c r="AO1933" s="40"/>
      <c r="AP1933" s="40"/>
      <c r="AQ1933" s="40"/>
      <c r="AR1933" s="40"/>
      <c r="AS1933" s="40"/>
      <c r="AT1933" s="40"/>
      <c r="AU1933" s="40"/>
    </row>
    <row r="1934" spans="27:47" x14ac:dyDescent="0.2">
      <c r="AA1934" s="40"/>
      <c r="AB1934" s="40"/>
      <c r="AC1934" s="40"/>
      <c r="AD1934" s="40"/>
      <c r="AE1934" s="40"/>
      <c r="AG1934" s="45"/>
      <c r="AN1934" s="40"/>
      <c r="AO1934" s="40"/>
      <c r="AP1934" s="40"/>
      <c r="AQ1934" s="40"/>
      <c r="AR1934" s="40"/>
      <c r="AS1934" s="40"/>
      <c r="AT1934" s="40"/>
      <c r="AU1934" s="40"/>
    </row>
    <row r="1935" spans="27:47" x14ac:dyDescent="0.2">
      <c r="AA1935" s="40"/>
      <c r="AB1935" s="40"/>
      <c r="AC1935" s="40"/>
      <c r="AD1935" s="40"/>
      <c r="AE1935" s="40"/>
      <c r="AG1935" s="45"/>
      <c r="AN1935" s="40"/>
      <c r="AO1935" s="40"/>
      <c r="AP1935" s="40"/>
      <c r="AQ1935" s="40"/>
      <c r="AR1935" s="40"/>
      <c r="AS1935" s="40"/>
      <c r="AT1935" s="40"/>
      <c r="AU1935" s="40"/>
    </row>
    <row r="1936" spans="27:47" x14ac:dyDescent="0.2">
      <c r="AA1936" s="40"/>
      <c r="AB1936" s="40"/>
      <c r="AC1936" s="40"/>
      <c r="AD1936" s="40"/>
      <c r="AE1936" s="40"/>
      <c r="AG1936" s="45"/>
      <c r="AN1936" s="40"/>
      <c r="AO1936" s="40"/>
      <c r="AP1936" s="40"/>
      <c r="AQ1936" s="40"/>
      <c r="AR1936" s="40"/>
      <c r="AS1936" s="40"/>
      <c r="AT1936" s="40"/>
      <c r="AU1936" s="40"/>
    </row>
    <row r="1937" spans="27:47" x14ac:dyDescent="0.2">
      <c r="AA1937" s="40"/>
      <c r="AB1937" s="40"/>
      <c r="AC1937" s="40"/>
      <c r="AD1937" s="40"/>
      <c r="AE1937" s="40"/>
      <c r="AG1937" s="45"/>
      <c r="AN1937" s="40"/>
      <c r="AO1937" s="40"/>
      <c r="AP1937" s="40"/>
      <c r="AQ1937" s="40"/>
      <c r="AR1937" s="40"/>
      <c r="AS1937" s="40"/>
      <c r="AT1937" s="40"/>
      <c r="AU1937" s="40"/>
    </row>
    <row r="1938" spans="27:47" x14ac:dyDescent="0.2">
      <c r="AA1938" s="40"/>
      <c r="AB1938" s="40"/>
      <c r="AC1938" s="40"/>
      <c r="AD1938" s="40"/>
      <c r="AE1938" s="40"/>
      <c r="AG1938" s="45"/>
      <c r="AN1938" s="40"/>
      <c r="AO1938" s="40"/>
      <c r="AP1938" s="40"/>
      <c r="AQ1938" s="40"/>
      <c r="AR1938" s="40"/>
      <c r="AS1938" s="40"/>
      <c r="AT1938" s="40"/>
      <c r="AU1938" s="40"/>
    </row>
    <row r="1939" spans="27:47" x14ac:dyDescent="0.2">
      <c r="AA1939" s="40"/>
      <c r="AB1939" s="40"/>
      <c r="AC1939" s="40"/>
      <c r="AD1939" s="40"/>
      <c r="AE1939" s="40"/>
      <c r="AG1939" s="45"/>
      <c r="AN1939" s="40"/>
      <c r="AO1939" s="40"/>
      <c r="AP1939" s="40"/>
      <c r="AQ1939" s="40"/>
      <c r="AR1939" s="40"/>
      <c r="AS1939" s="40"/>
      <c r="AT1939" s="40"/>
      <c r="AU1939" s="40"/>
    </row>
    <row r="1940" spans="27:47" x14ac:dyDescent="0.2">
      <c r="AA1940" s="40"/>
      <c r="AB1940" s="40"/>
      <c r="AC1940" s="40"/>
      <c r="AD1940" s="40"/>
      <c r="AE1940" s="40"/>
      <c r="AG1940" s="45"/>
      <c r="AN1940" s="40"/>
      <c r="AO1940" s="40"/>
      <c r="AP1940" s="40"/>
      <c r="AQ1940" s="40"/>
      <c r="AR1940" s="40"/>
      <c r="AS1940" s="40"/>
      <c r="AT1940" s="40"/>
      <c r="AU1940" s="40"/>
    </row>
    <row r="1941" spans="27:47" x14ac:dyDescent="0.2">
      <c r="AA1941" s="40"/>
      <c r="AB1941" s="40"/>
      <c r="AC1941" s="40"/>
      <c r="AD1941" s="40"/>
      <c r="AE1941" s="40"/>
      <c r="AG1941" s="45"/>
      <c r="AN1941" s="40"/>
      <c r="AO1941" s="40"/>
      <c r="AP1941" s="40"/>
      <c r="AQ1941" s="40"/>
      <c r="AR1941" s="40"/>
      <c r="AS1941" s="40"/>
      <c r="AT1941" s="40"/>
      <c r="AU1941" s="40"/>
    </row>
    <row r="1942" spans="27:47" x14ac:dyDescent="0.2">
      <c r="AA1942" s="40"/>
      <c r="AB1942" s="40"/>
      <c r="AC1942" s="40"/>
      <c r="AD1942" s="40"/>
      <c r="AE1942" s="40"/>
      <c r="AG1942" s="45"/>
      <c r="AN1942" s="40"/>
      <c r="AO1942" s="40"/>
      <c r="AP1942" s="40"/>
      <c r="AQ1942" s="40"/>
      <c r="AR1942" s="40"/>
      <c r="AS1942" s="40"/>
      <c r="AT1942" s="40"/>
      <c r="AU1942" s="40"/>
    </row>
    <row r="1943" spans="27:47" x14ac:dyDescent="0.2">
      <c r="AA1943" s="40"/>
      <c r="AB1943" s="40"/>
      <c r="AC1943" s="40"/>
      <c r="AD1943" s="40"/>
      <c r="AE1943" s="40"/>
      <c r="AG1943" s="45"/>
      <c r="AN1943" s="40"/>
      <c r="AO1943" s="40"/>
      <c r="AP1943" s="40"/>
      <c r="AQ1943" s="40"/>
      <c r="AR1943" s="40"/>
      <c r="AS1943" s="40"/>
      <c r="AT1943" s="40"/>
      <c r="AU1943" s="40"/>
    </row>
    <row r="1944" spans="27:47" x14ac:dyDescent="0.2">
      <c r="AA1944" s="40"/>
      <c r="AB1944" s="40"/>
      <c r="AC1944" s="40"/>
      <c r="AD1944" s="40"/>
      <c r="AE1944" s="40"/>
      <c r="AG1944" s="45"/>
      <c r="AN1944" s="40"/>
      <c r="AO1944" s="40"/>
      <c r="AP1944" s="40"/>
      <c r="AQ1944" s="40"/>
      <c r="AR1944" s="40"/>
      <c r="AS1944" s="40"/>
      <c r="AT1944" s="40"/>
      <c r="AU1944" s="40"/>
    </row>
    <row r="1945" spans="27:47" x14ac:dyDescent="0.2">
      <c r="AA1945" s="40"/>
      <c r="AB1945" s="40"/>
      <c r="AC1945" s="40"/>
      <c r="AD1945" s="40"/>
      <c r="AE1945" s="40"/>
      <c r="AG1945" s="45"/>
      <c r="AN1945" s="40"/>
      <c r="AO1945" s="40"/>
      <c r="AP1945" s="40"/>
      <c r="AQ1945" s="40"/>
      <c r="AR1945" s="40"/>
      <c r="AS1945" s="40"/>
      <c r="AT1945" s="40"/>
      <c r="AU1945" s="40"/>
    </row>
    <row r="1946" spans="27:47" x14ac:dyDescent="0.2">
      <c r="AA1946" s="40"/>
      <c r="AB1946" s="40"/>
      <c r="AC1946" s="40"/>
      <c r="AD1946" s="40"/>
      <c r="AE1946" s="40"/>
      <c r="AG1946" s="45"/>
      <c r="AN1946" s="40"/>
      <c r="AO1946" s="40"/>
      <c r="AP1946" s="40"/>
      <c r="AQ1946" s="40"/>
      <c r="AR1946" s="40"/>
      <c r="AS1946" s="40"/>
      <c r="AT1946" s="40"/>
      <c r="AU1946" s="40"/>
    </row>
    <row r="1947" spans="27:47" x14ac:dyDescent="0.2">
      <c r="AA1947" s="40"/>
      <c r="AB1947" s="40"/>
      <c r="AC1947" s="40"/>
      <c r="AD1947" s="40"/>
      <c r="AE1947" s="40"/>
      <c r="AG1947" s="45"/>
      <c r="AN1947" s="40"/>
      <c r="AO1947" s="40"/>
      <c r="AP1947" s="40"/>
      <c r="AQ1947" s="40"/>
      <c r="AR1947" s="40"/>
      <c r="AS1947" s="40"/>
      <c r="AT1947" s="40"/>
      <c r="AU1947" s="40"/>
    </row>
    <row r="1948" spans="27:47" x14ac:dyDescent="0.2">
      <c r="AA1948" s="40"/>
      <c r="AB1948" s="40"/>
      <c r="AC1948" s="40"/>
      <c r="AD1948" s="40"/>
      <c r="AE1948" s="40"/>
      <c r="AG1948" s="45"/>
      <c r="AN1948" s="40"/>
      <c r="AO1948" s="40"/>
      <c r="AP1948" s="40"/>
      <c r="AQ1948" s="40"/>
      <c r="AR1948" s="40"/>
      <c r="AS1948" s="40"/>
      <c r="AT1948" s="40"/>
      <c r="AU1948" s="40"/>
    </row>
    <row r="1949" spans="27:47" x14ac:dyDescent="0.2">
      <c r="AA1949" s="40"/>
      <c r="AB1949" s="40"/>
      <c r="AC1949" s="40"/>
      <c r="AD1949" s="40"/>
      <c r="AE1949" s="40"/>
      <c r="AG1949" s="45"/>
      <c r="AN1949" s="40"/>
      <c r="AO1949" s="40"/>
      <c r="AP1949" s="40"/>
      <c r="AQ1949" s="40"/>
      <c r="AR1949" s="40"/>
      <c r="AS1949" s="40"/>
      <c r="AT1949" s="40"/>
      <c r="AU1949" s="40"/>
    </row>
    <row r="1950" spans="27:47" x14ac:dyDescent="0.2">
      <c r="AA1950" s="40"/>
      <c r="AB1950" s="40"/>
      <c r="AC1950" s="40"/>
      <c r="AD1950" s="40"/>
      <c r="AE1950" s="40"/>
      <c r="AG1950" s="45"/>
      <c r="AN1950" s="40"/>
      <c r="AO1950" s="40"/>
      <c r="AP1950" s="40"/>
      <c r="AQ1950" s="40"/>
      <c r="AR1950" s="40"/>
      <c r="AS1950" s="40"/>
      <c r="AT1950" s="40"/>
      <c r="AU1950" s="40"/>
    </row>
    <row r="1951" spans="27:47" x14ac:dyDescent="0.2">
      <c r="AA1951" s="40"/>
      <c r="AB1951" s="40"/>
      <c r="AC1951" s="40"/>
      <c r="AD1951" s="40"/>
      <c r="AE1951" s="40"/>
      <c r="AG1951" s="45"/>
      <c r="AN1951" s="40"/>
      <c r="AO1951" s="40"/>
      <c r="AP1951" s="40"/>
      <c r="AQ1951" s="40"/>
      <c r="AR1951" s="40"/>
      <c r="AS1951" s="40"/>
      <c r="AT1951" s="40"/>
      <c r="AU1951" s="40"/>
    </row>
    <row r="1952" spans="27:47" x14ac:dyDescent="0.2">
      <c r="AA1952" s="40"/>
      <c r="AB1952" s="40"/>
      <c r="AC1952" s="40"/>
      <c r="AD1952" s="40"/>
      <c r="AE1952" s="40"/>
      <c r="AG1952" s="45"/>
      <c r="AN1952" s="40"/>
      <c r="AO1952" s="40"/>
      <c r="AP1952" s="40"/>
      <c r="AQ1952" s="40"/>
      <c r="AR1952" s="40"/>
      <c r="AS1952" s="40"/>
      <c r="AT1952" s="40"/>
      <c r="AU1952" s="40"/>
    </row>
    <row r="1953" spans="27:47" x14ac:dyDescent="0.2">
      <c r="AA1953" s="40"/>
      <c r="AB1953" s="40"/>
      <c r="AC1953" s="40"/>
      <c r="AD1953" s="40"/>
      <c r="AE1953" s="40"/>
      <c r="AG1953" s="45"/>
      <c r="AN1953" s="40"/>
      <c r="AO1953" s="40"/>
      <c r="AP1953" s="40"/>
      <c r="AQ1953" s="40"/>
      <c r="AR1953" s="40"/>
      <c r="AS1953" s="40"/>
      <c r="AT1953" s="40"/>
      <c r="AU1953" s="40"/>
    </row>
    <row r="1954" spans="27:47" x14ac:dyDescent="0.2">
      <c r="AA1954" s="40"/>
      <c r="AB1954" s="40"/>
      <c r="AC1954" s="40"/>
      <c r="AD1954" s="40"/>
      <c r="AE1954" s="40"/>
      <c r="AG1954" s="45"/>
      <c r="AN1954" s="40"/>
      <c r="AO1954" s="40"/>
      <c r="AP1954" s="40"/>
      <c r="AQ1954" s="40"/>
      <c r="AR1954" s="40"/>
      <c r="AS1954" s="40"/>
      <c r="AT1954" s="40"/>
      <c r="AU1954" s="40"/>
    </row>
    <row r="1955" spans="27:47" x14ac:dyDescent="0.2">
      <c r="AA1955" s="40"/>
      <c r="AB1955" s="40"/>
      <c r="AC1955" s="40"/>
      <c r="AD1955" s="40"/>
      <c r="AE1955" s="40"/>
      <c r="AG1955" s="45"/>
      <c r="AN1955" s="40"/>
      <c r="AO1955" s="40"/>
      <c r="AP1955" s="40"/>
      <c r="AQ1955" s="40"/>
      <c r="AR1955" s="40"/>
      <c r="AS1955" s="40"/>
      <c r="AT1955" s="40"/>
      <c r="AU1955" s="40"/>
    </row>
    <row r="1956" spans="27:47" x14ac:dyDescent="0.2">
      <c r="AA1956" s="40"/>
      <c r="AB1956" s="40"/>
      <c r="AC1956" s="40"/>
      <c r="AD1956" s="40"/>
      <c r="AE1956" s="40"/>
      <c r="AG1956" s="45"/>
      <c r="AN1956" s="40"/>
      <c r="AO1956" s="40"/>
      <c r="AP1956" s="40"/>
      <c r="AQ1956" s="40"/>
      <c r="AR1956" s="40"/>
      <c r="AS1956" s="40"/>
      <c r="AT1956" s="40"/>
      <c r="AU1956" s="40"/>
    </row>
    <row r="1957" spans="27:47" x14ac:dyDescent="0.2">
      <c r="AA1957" s="40"/>
      <c r="AB1957" s="40"/>
      <c r="AC1957" s="40"/>
      <c r="AD1957" s="40"/>
      <c r="AE1957" s="40"/>
      <c r="AG1957" s="45"/>
      <c r="AN1957" s="40"/>
      <c r="AO1957" s="40"/>
      <c r="AP1957" s="40"/>
      <c r="AQ1957" s="40"/>
      <c r="AR1957" s="40"/>
      <c r="AS1957" s="40"/>
      <c r="AT1957" s="40"/>
      <c r="AU1957" s="40"/>
    </row>
    <row r="1958" spans="27:47" x14ac:dyDescent="0.2">
      <c r="AA1958" s="40"/>
      <c r="AB1958" s="40"/>
      <c r="AC1958" s="40"/>
      <c r="AD1958" s="40"/>
      <c r="AE1958" s="40"/>
      <c r="AG1958" s="45"/>
      <c r="AN1958" s="40"/>
      <c r="AO1958" s="40"/>
      <c r="AP1958" s="40"/>
      <c r="AQ1958" s="40"/>
      <c r="AR1958" s="40"/>
      <c r="AS1958" s="40"/>
      <c r="AT1958" s="40"/>
      <c r="AU1958" s="40"/>
    </row>
    <row r="1959" spans="27:47" x14ac:dyDescent="0.2">
      <c r="AA1959" s="40"/>
      <c r="AB1959" s="40"/>
      <c r="AC1959" s="40"/>
      <c r="AD1959" s="40"/>
      <c r="AE1959" s="40"/>
      <c r="AG1959" s="45"/>
      <c r="AN1959" s="40"/>
      <c r="AO1959" s="40"/>
      <c r="AP1959" s="40"/>
      <c r="AQ1959" s="40"/>
      <c r="AR1959" s="40"/>
      <c r="AS1959" s="40"/>
      <c r="AT1959" s="40"/>
      <c r="AU1959" s="40"/>
    </row>
    <row r="1960" spans="27:47" x14ac:dyDescent="0.2">
      <c r="AA1960" s="40"/>
      <c r="AB1960" s="40"/>
      <c r="AC1960" s="40"/>
      <c r="AD1960" s="40"/>
      <c r="AE1960" s="40"/>
      <c r="AG1960" s="45"/>
      <c r="AN1960" s="40"/>
      <c r="AO1960" s="40"/>
      <c r="AP1960" s="40"/>
      <c r="AQ1960" s="40"/>
      <c r="AR1960" s="40"/>
      <c r="AS1960" s="40"/>
      <c r="AT1960" s="40"/>
      <c r="AU1960" s="40"/>
    </row>
    <row r="1961" spans="27:47" x14ac:dyDescent="0.2">
      <c r="AA1961" s="40"/>
      <c r="AB1961" s="40"/>
      <c r="AC1961" s="40"/>
      <c r="AD1961" s="40"/>
      <c r="AE1961" s="40"/>
      <c r="AG1961" s="45"/>
      <c r="AN1961" s="40"/>
      <c r="AO1961" s="40"/>
      <c r="AP1961" s="40"/>
      <c r="AQ1961" s="40"/>
      <c r="AR1961" s="40"/>
      <c r="AS1961" s="40"/>
      <c r="AT1961" s="40"/>
      <c r="AU1961" s="40"/>
    </row>
    <row r="1962" spans="27:47" x14ac:dyDescent="0.2">
      <c r="AA1962" s="40"/>
      <c r="AB1962" s="40"/>
      <c r="AC1962" s="40"/>
      <c r="AD1962" s="40"/>
      <c r="AE1962" s="40"/>
      <c r="AG1962" s="45"/>
      <c r="AN1962" s="40"/>
      <c r="AO1962" s="40"/>
      <c r="AP1962" s="40"/>
      <c r="AQ1962" s="40"/>
      <c r="AR1962" s="40"/>
      <c r="AS1962" s="40"/>
      <c r="AT1962" s="40"/>
      <c r="AU1962" s="40"/>
    </row>
    <row r="1963" spans="27:47" x14ac:dyDescent="0.2">
      <c r="AA1963" s="40"/>
      <c r="AB1963" s="40"/>
      <c r="AC1963" s="40"/>
      <c r="AD1963" s="40"/>
      <c r="AE1963" s="40"/>
      <c r="AG1963" s="45"/>
      <c r="AN1963" s="40"/>
      <c r="AO1963" s="40"/>
      <c r="AP1963" s="40"/>
      <c r="AQ1963" s="40"/>
      <c r="AR1963" s="40"/>
      <c r="AS1963" s="40"/>
      <c r="AT1963" s="40"/>
      <c r="AU1963" s="40"/>
    </row>
    <row r="1964" spans="27:47" x14ac:dyDescent="0.2">
      <c r="AA1964" s="40"/>
      <c r="AB1964" s="40"/>
      <c r="AC1964" s="40"/>
      <c r="AD1964" s="40"/>
      <c r="AE1964" s="40"/>
      <c r="AG1964" s="45"/>
      <c r="AN1964" s="40"/>
      <c r="AO1964" s="40"/>
      <c r="AP1964" s="40"/>
      <c r="AQ1964" s="40"/>
      <c r="AR1964" s="40"/>
      <c r="AS1964" s="40"/>
      <c r="AT1964" s="40"/>
      <c r="AU1964" s="40"/>
    </row>
    <row r="1965" spans="27:47" x14ac:dyDescent="0.2">
      <c r="AA1965" s="40"/>
      <c r="AB1965" s="40"/>
      <c r="AC1965" s="40"/>
      <c r="AD1965" s="40"/>
      <c r="AE1965" s="40"/>
      <c r="AG1965" s="45"/>
      <c r="AN1965" s="40"/>
      <c r="AO1965" s="40"/>
      <c r="AP1965" s="40"/>
      <c r="AQ1965" s="40"/>
      <c r="AR1965" s="40"/>
      <c r="AS1965" s="40"/>
      <c r="AT1965" s="40"/>
      <c r="AU1965" s="40"/>
    </row>
    <row r="1966" spans="27:47" x14ac:dyDescent="0.2">
      <c r="AA1966" s="40"/>
      <c r="AB1966" s="40"/>
      <c r="AC1966" s="40"/>
      <c r="AD1966" s="40"/>
      <c r="AE1966" s="40"/>
      <c r="AG1966" s="45"/>
      <c r="AN1966" s="40"/>
      <c r="AO1966" s="40"/>
      <c r="AP1966" s="40"/>
      <c r="AQ1966" s="40"/>
      <c r="AR1966" s="40"/>
      <c r="AS1966" s="40"/>
      <c r="AT1966" s="40"/>
      <c r="AU1966" s="40"/>
    </row>
    <row r="1967" spans="27:47" x14ac:dyDescent="0.2">
      <c r="AA1967" s="40"/>
      <c r="AB1967" s="40"/>
      <c r="AC1967" s="40"/>
      <c r="AD1967" s="40"/>
      <c r="AE1967" s="40"/>
      <c r="AG1967" s="45"/>
      <c r="AN1967" s="40"/>
      <c r="AO1967" s="40"/>
      <c r="AP1967" s="40"/>
      <c r="AQ1967" s="40"/>
      <c r="AR1967" s="40"/>
      <c r="AS1967" s="40"/>
      <c r="AT1967" s="40"/>
      <c r="AU1967" s="40"/>
    </row>
    <row r="1968" spans="27:47" x14ac:dyDescent="0.2">
      <c r="AA1968" s="40"/>
      <c r="AB1968" s="40"/>
      <c r="AC1968" s="40"/>
      <c r="AD1968" s="40"/>
      <c r="AE1968" s="40"/>
      <c r="AG1968" s="45"/>
      <c r="AN1968" s="40"/>
      <c r="AO1968" s="40"/>
      <c r="AP1968" s="40"/>
      <c r="AQ1968" s="40"/>
      <c r="AR1968" s="40"/>
      <c r="AS1968" s="40"/>
      <c r="AT1968" s="40"/>
      <c r="AU1968" s="40"/>
    </row>
    <row r="1969" spans="27:47" x14ac:dyDescent="0.2">
      <c r="AA1969" s="40"/>
      <c r="AB1969" s="40"/>
      <c r="AC1969" s="40"/>
      <c r="AD1969" s="40"/>
      <c r="AE1969" s="40"/>
      <c r="AG1969" s="45"/>
      <c r="AN1969" s="40"/>
      <c r="AO1969" s="40"/>
      <c r="AP1969" s="40"/>
      <c r="AQ1969" s="40"/>
      <c r="AR1969" s="40"/>
      <c r="AS1969" s="40"/>
      <c r="AT1969" s="40"/>
      <c r="AU1969" s="40"/>
    </row>
    <row r="1970" spans="27:47" x14ac:dyDescent="0.2">
      <c r="AA1970" s="40"/>
      <c r="AB1970" s="40"/>
      <c r="AC1970" s="40"/>
      <c r="AD1970" s="40"/>
      <c r="AE1970" s="40"/>
      <c r="AG1970" s="45"/>
      <c r="AN1970" s="40"/>
      <c r="AO1970" s="40"/>
      <c r="AP1970" s="40"/>
      <c r="AQ1970" s="40"/>
      <c r="AR1970" s="40"/>
      <c r="AS1970" s="40"/>
      <c r="AT1970" s="40"/>
      <c r="AU1970" s="40"/>
    </row>
    <row r="1971" spans="27:47" x14ac:dyDescent="0.2">
      <c r="AA1971" s="40"/>
      <c r="AB1971" s="40"/>
      <c r="AC1971" s="40"/>
      <c r="AD1971" s="40"/>
      <c r="AE1971" s="40"/>
      <c r="AG1971" s="45"/>
      <c r="AN1971" s="40"/>
      <c r="AO1971" s="40"/>
      <c r="AP1971" s="40"/>
      <c r="AQ1971" s="40"/>
      <c r="AR1971" s="40"/>
      <c r="AS1971" s="40"/>
      <c r="AT1971" s="40"/>
      <c r="AU1971" s="40"/>
    </row>
    <row r="1972" spans="27:47" x14ac:dyDescent="0.2">
      <c r="AA1972" s="40"/>
      <c r="AB1972" s="40"/>
      <c r="AC1972" s="40"/>
      <c r="AD1972" s="40"/>
      <c r="AE1972" s="40"/>
      <c r="AG1972" s="45"/>
      <c r="AN1972" s="40"/>
      <c r="AO1972" s="40"/>
      <c r="AP1972" s="40"/>
      <c r="AQ1972" s="40"/>
      <c r="AR1972" s="40"/>
      <c r="AS1972" s="40"/>
      <c r="AT1972" s="40"/>
      <c r="AU1972" s="40"/>
    </row>
    <row r="1973" spans="27:47" x14ac:dyDescent="0.2">
      <c r="AA1973" s="40"/>
      <c r="AB1973" s="40"/>
      <c r="AC1973" s="40"/>
      <c r="AD1973" s="40"/>
      <c r="AE1973" s="40"/>
      <c r="AG1973" s="45"/>
      <c r="AN1973" s="40"/>
      <c r="AO1973" s="40"/>
      <c r="AP1973" s="40"/>
      <c r="AQ1973" s="40"/>
      <c r="AR1973" s="40"/>
      <c r="AS1973" s="40"/>
      <c r="AT1973" s="40"/>
      <c r="AU1973" s="40"/>
    </row>
    <row r="1974" spans="27:47" x14ac:dyDescent="0.2">
      <c r="AA1974" s="40"/>
      <c r="AB1974" s="40"/>
      <c r="AC1974" s="40"/>
      <c r="AD1974" s="40"/>
      <c r="AE1974" s="40"/>
      <c r="AG1974" s="45"/>
      <c r="AN1974" s="40"/>
      <c r="AO1974" s="40"/>
      <c r="AP1974" s="40"/>
      <c r="AQ1974" s="40"/>
      <c r="AR1974" s="40"/>
      <c r="AS1974" s="40"/>
      <c r="AT1974" s="40"/>
      <c r="AU1974" s="40"/>
    </row>
    <row r="1975" spans="27:47" x14ac:dyDescent="0.2">
      <c r="AA1975" s="40"/>
      <c r="AB1975" s="40"/>
      <c r="AC1975" s="40"/>
      <c r="AD1975" s="40"/>
      <c r="AE1975" s="40"/>
      <c r="AG1975" s="45"/>
      <c r="AN1975" s="40"/>
      <c r="AO1975" s="40"/>
      <c r="AP1975" s="40"/>
      <c r="AQ1975" s="40"/>
      <c r="AR1975" s="40"/>
      <c r="AS1975" s="40"/>
      <c r="AT1975" s="40"/>
      <c r="AU1975" s="40"/>
    </row>
    <row r="1976" spans="27:47" x14ac:dyDescent="0.2">
      <c r="AA1976" s="40"/>
      <c r="AB1976" s="40"/>
      <c r="AC1976" s="40"/>
      <c r="AD1976" s="40"/>
      <c r="AE1976" s="40"/>
      <c r="AG1976" s="45"/>
      <c r="AN1976" s="40"/>
      <c r="AO1976" s="40"/>
      <c r="AP1976" s="40"/>
      <c r="AQ1976" s="40"/>
      <c r="AR1976" s="40"/>
      <c r="AS1976" s="40"/>
      <c r="AT1976" s="40"/>
      <c r="AU1976" s="40"/>
    </row>
    <row r="1977" spans="27:47" x14ac:dyDescent="0.2">
      <c r="AA1977" s="40"/>
      <c r="AB1977" s="40"/>
      <c r="AC1977" s="40"/>
      <c r="AD1977" s="40"/>
      <c r="AE1977" s="40"/>
      <c r="AG1977" s="45"/>
      <c r="AN1977" s="40"/>
      <c r="AO1977" s="40"/>
      <c r="AP1977" s="40"/>
      <c r="AQ1977" s="40"/>
      <c r="AR1977" s="40"/>
      <c r="AS1977" s="40"/>
      <c r="AT1977" s="40"/>
      <c r="AU1977" s="40"/>
    </row>
    <row r="1978" spans="27:47" x14ac:dyDescent="0.2">
      <c r="AA1978" s="40"/>
      <c r="AB1978" s="40"/>
      <c r="AC1978" s="40"/>
      <c r="AD1978" s="40"/>
      <c r="AE1978" s="40"/>
      <c r="AG1978" s="45"/>
      <c r="AN1978" s="40"/>
      <c r="AO1978" s="40"/>
      <c r="AP1978" s="40"/>
      <c r="AQ1978" s="40"/>
      <c r="AR1978" s="40"/>
      <c r="AS1978" s="40"/>
      <c r="AT1978" s="40"/>
      <c r="AU1978" s="40"/>
    </row>
    <row r="1979" spans="27:47" x14ac:dyDescent="0.2">
      <c r="AA1979" s="40"/>
      <c r="AB1979" s="40"/>
      <c r="AC1979" s="40"/>
      <c r="AD1979" s="40"/>
      <c r="AE1979" s="40"/>
      <c r="AG1979" s="45"/>
      <c r="AN1979" s="40"/>
      <c r="AO1979" s="40"/>
      <c r="AP1979" s="40"/>
      <c r="AQ1979" s="40"/>
      <c r="AR1979" s="40"/>
      <c r="AS1979" s="40"/>
      <c r="AT1979" s="40"/>
      <c r="AU1979" s="40"/>
    </row>
    <row r="1980" spans="27:47" x14ac:dyDescent="0.2">
      <c r="AA1980" s="40"/>
      <c r="AB1980" s="40"/>
      <c r="AC1980" s="40"/>
      <c r="AD1980" s="40"/>
      <c r="AE1980" s="40"/>
      <c r="AG1980" s="45"/>
      <c r="AN1980" s="40"/>
      <c r="AO1980" s="40"/>
      <c r="AP1980" s="40"/>
      <c r="AQ1980" s="40"/>
      <c r="AR1980" s="40"/>
      <c r="AS1980" s="40"/>
      <c r="AT1980" s="40"/>
      <c r="AU1980" s="40"/>
    </row>
    <row r="1981" spans="27:47" x14ac:dyDescent="0.2">
      <c r="AA1981" s="40"/>
      <c r="AB1981" s="40"/>
      <c r="AC1981" s="40"/>
      <c r="AD1981" s="40"/>
      <c r="AE1981" s="40"/>
      <c r="AG1981" s="45"/>
      <c r="AN1981" s="40"/>
      <c r="AO1981" s="40"/>
      <c r="AP1981" s="40"/>
      <c r="AQ1981" s="40"/>
      <c r="AR1981" s="40"/>
      <c r="AS1981" s="40"/>
      <c r="AT1981" s="40"/>
      <c r="AU1981" s="40"/>
    </row>
    <row r="1982" spans="27:47" x14ac:dyDescent="0.2">
      <c r="AA1982" s="40"/>
      <c r="AB1982" s="40"/>
      <c r="AC1982" s="40"/>
      <c r="AD1982" s="40"/>
      <c r="AE1982" s="40"/>
      <c r="AG1982" s="45"/>
      <c r="AN1982" s="40"/>
      <c r="AO1982" s="40"/>
      <c r="AP1982" s="40"/>
      <c r="AQ1982" s="40"/>
      <c r="AR1982" s="40"/>
      <c r="AS1982" s="40"/>
      <c r="AT1982" s="40"/>
      <c r="AU1982" s="40"/>
    </row>
    <row r="1983" spans="27:47" x14ac:dyDescent="0.2">
      <c r="AA1983" s="40"/>
      <c r="AB1983" s="40"/>
      <c r="AC1983" s="40"/>
      <c r="AD1983" s="40"/>
      <c r="AE1983" s="40"/>
      <c r="AG1983" s="45"/>
      <c r="AN1983" s="40"/>
      <c r="AO1983" s="40"/>
      <c r="AP1983" s="40"/>
      <c r="AQ1983" s="40"/>
      <c r="AR1983" s="40"/>
      <c r="AS1983" s="40"/>
      <c r="AT1983" s="40"/>
      <c r="AU1983" s="40"/>
    </row>
    <row r="1984" spans="27:47" x14ac:dyDescent="0.2">
      <c r="AA1984" s="40"/>
      <c r="AB1984" s="40"/>
      <c r="AC1984" s="40"/>
      <c r="AD1984" s="40"/>
      <c r="AE1984" s="40"/>
      <c r="AG1984" s="45"/>
      <c r="AN1984" s="40"/>
      <c r="AO1984" s="40"/>
      <c r="AP1984" s="40"/>
      <c r="AQ1984" s="40"/>
      <c r="AR1984" s="40"/>
      <c r="AS1984" s="40"/>
      <c r="AT1984" s="40"/>
      <c r="AU1984" s="40"/>
    </row>
    <row r="1985" spans="27:47" x14ac:dyDescent="0.2">
      <c r="AA1985" s="40"/>
      <c r="AB1985" s="40"/>
      <c r="AC1985" s="40"/>
      <c r="AD1985" s="40"/>
      <c r="AE1985" s="40"/>
      <c r="AG1985" s="45"/>
      <c r="AN1985" s="40"/>
      <c r="AO1985" s="40"/>
      <c r="AP1985" s="40"/>
      <c r="AQ1985" s="40"/>
      <c r="AR1985" s="40"/>
      <c r="AS1985" s="40"/>
      <c r="AT1985" s="40"/>
      <c r="AU1985" s="40"/>
    </row>
    <row r="1986" spans="27:47" x14ac:dyDescent="0.2">
      <c r="AA1986" s="40"/>
      <c r="AB1986" s="40"/>
      <c r="AC1986" s="40"/>
      <c r="AD1986" s="40"/>
      <c r="AE1986" s="40"/>
      <c r="AG1986" s="45"/>
      <c r="AN1986" s="40"/>
      <c r="AO1986" s="40"/>
      <c r="AP1986" s="40"/>
      <c r="AQ1986" s="40"/>
      <c r="AR1986" s="40"/>
      <c r="AS1986" s="40"/>
      <c r="AT1986" s="40"/>
      <c r="AU1986" s="40"/>
    </row>
    <row r="1987" spans="27:47" x14ac:dyDescent="0.2">
      <c r="AA1987" s="40"/>
      <c r="AB1987" s="40"/>
      <c r="AC1987" s="40"/>
      <c r="AD1987" s="40"/>
      <c r="AE1987" s="40"/>
      <c r="AG1987" s="45"/>
      <c r="AN1987" s="40"/>
      <c r="AO1987" s="40"/>
      <c r="AP1987" s="40"/>
      <c r="AQ1987" s="40"/>
      <c r="AR1987" s="40"/>
      <c r="AS1987" s="40"/>
      <c r="AT1987" s="40"/>
      <c r="AU1987" s="40"/>
    </row>
    <row r="1988" spans="27:47" x14ac:dyDescent="0.2">
      <c r="AA1988" s="40"/>
      <c r="AB1988" s="40"/>
      <c r="AC1988" s="40"/>
      <c r="AD1988" s="40"/>
      <c r="AE1988" s="40"/>
      <c r="AG1988" s="45"/>
      <c r="AN1988" s="40"/>
      <c r="AO1988" s="40"/>
      <c r="AP1988" s="40"/>
      <c r="AQ1988" s="40"/>
      <c r="AR1988" s="40"/>
      <c r="AS1988" s="40"/>
      <c r="AT1988" s="40"/>
      <c r="AU1988" s="40"/>
    </row>
    <row r="1989" spans="27:47" x14ac:dyDescent="0.2">
      <c r="AA1989" s="40"/>
      <c r="AB1989" s="40"/>
      <c r="AC1989" s="40"/>
      <c r="AD1989" s="40"/>
      <c r="AE1989" s="40"/>
      <c r="AG1989" s="45"/>
      <c r="AN1989" s="40"/>
      <c r="AO1989" s="40"/>
      <c r="AP1989" s="40"/>
      <c r="AQ1989" s="40"/>
      <c r="AR1989" s="40"/>
      <c r="AS1989" s="40"/>
      <c r="AT1989" s="40"/>
      <c r="AU1989" s="40"/>
    </row>
    <row r="1990" spans="27:47" x14ac:dyDescent="0.2">
      <c r="AA1990" s="40"/>
      <c r="AB1990" s="40"/>
      <c r="AC1990" s="40"/>
      <c r="AD1990" s="40"/>
      <c r="AE1990" s="40"/>
      <c r="AG1990" s="45"/>
      <c r="AN1990" s="40"/>
      <c r="AO1990" s="40"/>
      <c r="AP1990" s="40"/>
      <c r="AQ1990" s="40"/>
      <c r="AR1990" s="40"/>
      <c r="AS1990" s="40"/>
      <c r="AT1990" s="40"/>
      <c r="AU1990" s="40"/>
    </row>
    <row r="1991" spans="27:47" x14ac:dyDescent="0.2">
      <c r="AA1991" s="40"/>
      <c r="AB1991" s="40"/>
      <c r="AC1991" s="40"/>
      <c r="AD1991" s="40"/>
      <c r="AE1991" s="40"/>
      <c r="AG1991" s="45"/>
      <c r="AN1991" s="40"/>
      <c r="AO1991" s="40"/>
      <c r="AP1991" s="40"/>
      <c r="AQ1991" s="40"/>
      <c r="AR1991" s="40"/>
      <c r="AS1991" s="40"/>
      <c r="AT1991" s="40"/>
      <c r="AU1991" s="40"/>
    </row>
    <row r="1992" spans="27:47" x14ac:dyDescent="0.2">
      <c r="AA1992" s="40"/>
      <c r="AB1992" s="40"/>
      <c r="AC1992" s="40"/>
      <c r="AD1992" s="40"/>
      <c r="AE1992" s="40"/>
      <c r="AG1992" s="45"/>
      <c r="AN1992" s="40"/>
      <c r="AO1992" s="40"/>
      <c r="AP1992" s="40"/>
      <c r="AQ1992" s="40"/>
      <c r="AR1992" s="40"/>
      <c r="AS1992" s="40"/>
      <c r="AT1992" s="40"/>
      <c r="AU1992" s="40"/>
    </row>
    <row r="1993" spans="27:47" x14ac:dyDescent="0.2">
      <c r="AA1993" s="40"/>
      <c r="AB1993" s="40"/>
      <c r="AC1993" s="40"/>
      <c r="AD1993" s="40"/>
      <c r="AE1993" s="40"/>
      <c r="AG1993" s="45"/>
      <c r="AN1993" s="40"/>
      <c r="AO1993" s="40"/>
      <c r="AP1993" s="40"/>
      <c r="AQ1993" s="40"/>
      <c r="AR1993" s="40"/>
      <c r="AS1993" s="40"/>
      <c r="AT1993" s="40"/>
      <c r="AU1993" s="40"/>
    </row>
    <row r="1994" spans="27:47" x14ac:dyDescent="0.2">
      <c r="AA1994" s="40"/>
      <c r="AB1994" s="40"/>
      <c r="AC1994" s="40"/>
      <c r="AD1994" s="40"/>
      <c r="AE1994" s="40"/>
      <c r="AG1994" s="45"/>
      <c r="AN1994" s="40"/>
      <c r="AO1994" s="40"/>
      <c r="AP1994" s="40"/>
      <c r="AQ1994" s="40"/>
      <c r="AR1994" s="40"/>
      <c r="AS1994" s="40"/>
      <c r="AT1994" s="40"/>
      <c r="AU1994" s="40"/>
    </row>
    <row r="1995" spans="27:47" x14ac:dyDescent="0.2">
      <c r="AA1995" s="40"/>
      <c r="AB1995" s="40"/>
      <c r="AC1995" s="40"/>
      <c r="AD1995" s="40"/>
      <c r="AE1995" s="40"/>
      <c r="AG1995" s="45"/>
      <c r="AN1995" s="40"/>
      <c r="AO1995" s="40"/>
      <c r="AP1995" s="40"/>
      <c r="AQ1995" s="40"/>
      <c r="AR1995" s="40"/>
      <c r="AS1995" s="40"/>
      <c r="AT1995" s="40"/>
      <c r="AU1995" s="40"/>
    </row>
    <row r="1996" spans="27:47" x14ac:dyDescent="0.2">
      <c r="AA1996" s="40"/>
      <c r="AB1996" s="40"/>
      <c r="AC1996" s="40"/>
      <c r="AD1996" s="40"/>
      <c r="AE1996" s="40"/>
      <c r="AG1996" s="45"/>
      <c r="AN1996" s="40"/>
      <c r="AO1996" s="40"/>
      <c r="AP1996" s="40"/>
      <c r="AQ1996" s="40"/>
      <c r="AR1996" s="40"/>
      <c r="AS1996" s="40"/>
      <c r="AT1996" s="40"/>
      <c r="AU1996" s="40"/>
    </row>
    <row r="1997" spans="27:47" x14ac:dyDescent="0.2">
      <c r="AA1997" s="40"/>
      <c r="AB1997" s="40"/>
      <c r="AC1997" s="40"/>
      <c r="AD1997" s="40"/>
      <c r="AE1997" s="40"/>
      <c r="AG1997" s="45"/>
      <c r="AN1997" s="40"/>
      <c r="AO1997" s="40"/>
      <c r="AP1997" s="40"/>
      <c r="AQ1997" s="40"/>
      <c r="AR1997" s="40"/>
      <c r="AS1997" s="40"/>
      <c r="AT1997" s="40"/>
      <c r="AU1997" s="40"/>
    </row>
    <row r="1998" spans="27:47" x14ac:dyDescent="0.2">
      <c r="AA1998" s="40"/>
      <c r="AB1998" s="40"/>
      <c r="AC1998" s="40"/>
      <c r="AD1998" s="40"/>
      <c r="AE1998" s="40"/>
      <c r="AG1998" s="45"/>
      <c r="AN1998" s="40"/>
      <c r="AO1998" s="40"/>
      <c r="AP1998" s="40"/>
      <c r="AQ1998" s="40"/>
      <c r="AR1998" s="40"/>
      <c r="AS1998" s="40"/>
      <c r="AT1998" s="40"/>
      <c r="AU1998" s="40"/>
    </row>
    <row r="1999" spans="27:47" x14ac:dyDescent="0.2">
      <c r="AA1999" s="40"/>
      <c r="AB1999" s="40"/>
      <c r="AC1999" s="40"/>
      <c r="AD1999" s="40"/>
      <c r="AE1999" s="40"/>
      <c r="AG1999" s="45"/>
      <c r="AN1999" s="40"/>
      <c r="AO1999" s="40"/>
      <c r="AP1999" s="40"/>
      <c r="AQ1999" s="40"/>
      <c r="AR1999" s="40"/>
      <c r="AS1999" s="40"/>
      <c r="AT1999" s="40"/>
      <c r="AU1999" s="40"/>
    </row>
    <row r="2000" spans="27:47" x14ac:dyDescent="0.2">
      <c r="AA2000" s="40"/>
      <c r="AB2000" s="40"/>
      <c r="AC2000" s="40"/>
      <c r="AD2000" s="40"/>
      <c r="AE2000" s="40"/>
      <c r="AG2000" s="45"/>
      <c r="AN2000" s="40"/>
      <c r="AO2000" s="40"/>
      <c r="AP2000" s="40"/>
      <c r="AQ2000" s="40"/>
      <c r="AR2000" s="40"/>
      <c r="AS2000" s="40"/>
      <c r="AT2000" s="40"/>
      <c r="AU2000" s="40"/>
    </row>
    <row r="2001" spans="27:47" x14ac:dyDescent="0.2">
      <c r="AA2001" s="40"/>
      <c r="AB2001" s="40"/>
      <c r="AC2001" s="40"/>
      <c r="AD2001" s="40"/>
      <c r="AE2001" s="40"/>
      <c r="AG2001" s="45"/>
      <c r="AN2001" s="40"/>
      <c r="AO2001" s="40"/>
      <c r="AP2001" s="40"/>
      <c r="AQ2001" s="40"/>
      <c r="AR2001" s="40"/>
      <c r="AS2001" s="40"/>
      <c r="AT2001" s="40"/>
      <c r="AU2001" s="40"/>
    </row>
    <row r="2002" spans="27:47" x14ac:dyDescent="0.2">
      <c r="AA2002" s="40"/>
      <c r="AB2002" s="40"/>
      <c r="AC2002" s="40"/>
      <c r="AD2002" s="40"/>
      <c r="AE2002" s="40"/>
      <c r="AG2002" s="45"/>
      <c r="AN2002" s="40"/>
      <c r="AO2002" s="40"/>
      <c r="AP2002" s="40"/>
      <c r="AQ2002" s="40"/>
      <c r="AR2002" s="40"/>
      <c r="AS2002" s="40"/>
      <c r="AT2002" s="40"/>
      <c r="AU2002" s="40"/>
    </row>
    <row r="2003" spans="27:47" x14ac:dyDescent="0.2">
      <c r="AA2003" s="40"/>
      <c r="AB2003" s="40"/>
      <c r="AC2003" s="40"/>
      <c r="AD2003" s="40"/>
      <c r="AE2003" s="40"/>
      <c r="AG2003" s="45"/>
      <c r="AN2003" s="40"/>
      <c r="AO2003" s="40"/>
      <c r="AP2003" s="40"/>
      <c r="AQ2003" s="40"/>
      <c r="AR2003" s="40"/>
      <c r="AS2003" s="40"/>
      <c r="AT2003" s="40"/>
      <c r="AU2003" s="40"/>
    </row>
    <row r="2004" spans="27:47" x14ac:dyDescent="0.2">
      <c r="AA2004" s="40"/>
      <c r="AB2004" s="40"/>
      <c r="AC2004" s="40"/>
      <c r="AD2004" s="40"/>
      <c r="AE2004" s="40"/>
      <c r="AG2004" s="45"/>
      <c r="AN2004" s="40"/>
      <c r="AO2004" s="40"/>
      <c r="AP2004" s="40"/>
      <c r="AQ2004" s="40"/>
      <c r="AR2004" s="40"/>
      <c r="AS2004" s="40"/>
      <c r="AT2004" s="40"/>
      <c r="AU2004" s="40"/>
    </row>
    <row r="2005" spans="27:47" x14ac:dyDescent="0.2">
      <c r="AA2005" s="40"/>
      <c r="AB2005" s="40"/>
      <c r="AC2005" s="40"/>
      <c r="AD2005" s="40"/>
      <c r="AE2005" s="40"/>
      <c r="AG2005" s="45"/>
      <c r="AN2005" s="40"/>
      <c r="AO2005" s="40"/>
      <c r="AP2005" s="40"/>
      <c r="AQ2005" s="40"/>
      <c r="AR2005" s="40"/>
      <c r="AS2005" s="40"/>
      <c r="AT2005" s="40"/>
      <c r="AU2005" s="40"/>
    </row>
    <row r="2006" spans="27:47" x14ac:dyDescent="0.2">
      <c r="AA2006" s="40"/>
      <c r="AB2006" s="40"/>
      <c r="AC2006" s="40"/>
      <c r="AD2006" s="40"/>
      <c r="AE2006" s="40"/>
      <c r="AG2006" s="45"/>
      <c r="AN2006" s="40"/>
      <c r="AO2006" s="40"/>
      <c r="AP2006" s="40"/>
      <c r="AQ2006" s="40"/>
      <c r="AR2006" s="40"/>
      <c r="AS2006" s="40"/>
      <c r="AT2006" s="40"/>
      <c r="AU2006" s="40"/>
    </row>
    <row r="2007" spans="27:47" x14ac:dyDescent="0.2">
      <c r="AA2007" s="40"/>
      <c r="AB2007" s="40"/>
      <c r="AC2007" s="40"/>
      <c r="AD2007" s="40"/>
      <c r="AE2007" s="40"/>
      <c r="AG2007" s="45"/>
      <c r="AN2007" s="40"/>
      <c r="AO2007" s="40"/>
      <c r="AP2007" s="40"/>
      <c r="AQ2007" s="40"/>
      <c r="AR2007" s="40"/>
      <c r="AS2007" s="40"/>
      <c r="AT2007" s="40"/>
      <c r="AU2007" s="40"/>
    </row>
    <row r="2008" spans="27:47" x14ac:dyDescent="0.2">
      <c r="AA2008" s="40"/>
      <c r="AB2008" s="40"/>
      <c r="AC2008" s="40"/>
      <c r="AD2008" s="40"/>
      <c r="AE2008" s="40"/>
      <c r="AG2008" s="45"/>
      <c r="AN2008" s="40"/>
      <c r="AO2008" s="40"/>
      <c r="AP2008" s="40"/>
      <c r="AQ2008" s="40"/>
      <c r="AR2008" s="40"/>
      <c r="AS2008" s="40"/>
      <c r="AT2008" s="40"/>
      <c r="AU2008" s="40"/>
    </row>
    <row r="2009" spans="27:47" x14ac:dyDescent="0.2">
      <c r="AA2009" s="40"/>
      <c r="AB2009" s="40"/>
      <c r="AC2009" s="40"/>
      <c r="AD2009" s="40"/>
      <c r="AE2009" s="40"/>
      <c r="AG2009" s="45"/>
      <c r="AN2009" s="40"/>
      <c r="AO2009" s="40"/>
      <c r="AP2009" s="40"/>
      <c r="AQ2009" s="40"/>
      <c r="AR2009" s="40"/>
      <c r="AS2009" s="40"/>
      <c r="AT2009" s="40"/>
      <c r="AU2009" s="40"/>
    </row>
    <row r="2010" spans="27:47" x14ac:dyDescent="0.2">
      <c r="AA2010" s="40"/>
      <c r="AB2010" s="40"/>
      <c r="AC2010" s="40"/>
      <c r="AD2010" s="40"/>
      <c r="AE2010" s="40"/>
      <c r="AG2010" s="45"/>
      <c r="AN2010" s="40"/>
      <c r="AO2010" s="40"/>
      <c r="AP2010" s="40"/>
      <c r="AQ2010" s="40"/>
      <c r="AR2010" s="40"/>
      <c r="AS2010" s="40"/>
      <c r="AT2010" s="40"/>
      <c r="AU2010" s="40"/>
    </row>
    <row r="2011" spans="27:47" x14ac:dyDescent="0.2">
      <c r="AA2011" s="40"/>
      <c r="AB2011" s="40"/>
      <c r="AC2011" s="40"/>
      <c r="AD2011" s="40"/>
      <c r="AE2011" s="40"/>
      <c r="AG2011" s="45"/>
      <c r="AN2011" s="40"/>
      <c r="AO2011" s="40"/>
      <c r="AP2011" s="40"/>
      <c r="AQ2011" s="40"/>
      <c r="AR2011" s="40"/>
      <c r="AS2011" s="40"/>
      <c r="AT2011" s="40"/>
      <c r="AU2011" s="40"/>
    </row>
    <row r="2012" spans="27:47" x14ac:dyDescent="0.2">
      <c r="AA2012" s="40"/>
      <c r="AB2012" s="40"/>
      <c r="AC2012" s="40"/>
      <c r="AD2012" s="40"/>
      <c r="AE2012" s="40"/>
      <c r="AG2012" s="45"/>
      <c r="AN2012" s="40"/>
      <c r="AO2012" s="40"/>
      <c r="AP2012" s="40"/>
      <c r="AQ2012" s="40"/>
      <c r="AR2012" s="40"/>
      <c r="AS2012" s="40"/>
      <c r="AT2012" s="40"/>
      <c r="AU2012" s="40"/>
    </row>
    <row r="2013" spans="27:47" x14ac:dyDescent="0.2">
      <c r="AA2013" s="40"/>
      <c r="AB2013" s="40"/>
      <c r="AC2013" s="40"/>
      <c r="AD2013" s="40"/>
      <c r="AE2013" s="40"/>
      <c r="AG2013" s="45"/>
      <c r="AN2013" s="40"/>
      <c r="AO2013" s="40"/>
      <c r="AP2013" s="40"/>
      <c r="AQ2013" s="40"/>
      <c r="AR2013" s="40"/>
      <c r="AS2013" s="40"/>
      <c r="AT2013" s="40"/>
      <c r="AU2013" s="40"/>
    </row>
    <row r="2014" spans="27:47" x14ac:dyDescent="0.2">
      <c r="AA2014" s="40"/>
      <c r="AB2014" s="40"/>
      <c r="AC2014" s="40"/>
      <c r="AD2014" s="40"/>
      <c r="AE2014" s="40"/>
      <c r="AG2014" s="45"/>
      <c r="AN2014" s="40"/>
      <c r="AO2014" s="40"/>
      <c r="AP2014" s="40"/>
      <c r="AQ2014" s="40"/>
      <c r="AR2014" s="40"/>
      <c r="AS2014" s="40"/>
      <c r="AT2014" s="40"/>
      <c r="AU2014" s="40"/>
    </row>
    <row r="2015" spans="27:47" x14ac:dyDescent="0.2">
      <c r="AA2015" s="40"/>
      <c r="AB2015" s="40"/>
      <c r="AC2015" s="40"/>
      <c r="AD2015" s="40"/>
      <c r="AE2015" s="40"/>
      <c r="AG2015" s="45"/>
      <c r="AN2015" s="40"/>
      <c r="AO2015" s="40"/>
      <c r="AP2015" s="40"/>
      <c r="AQ2015" s="40"/>
      <c r="AR2015" s="40"/>
      <c r="AS2015" s="40"/>
      <c r="AT2015" s="40"/>
      <c r="AU2015" s="40"/>
    </row>
    <row r="2016" spans="27:47" x14ac:dyDescent="0.2">
      <c r="AA2016" s="40"/>
      <c r="AB2016" s="40"/>
      <c r="AC2016" s="40"/>
      <c r="AD2016" s="40"/>
      <c r="AE2016" s="40"/>
      <c r="AG2016" s="45"/>
      <c r="AN2016" s="40"/>
      <c r="AO2016" s="40"/>
      <c r="AP2016" s="40"/>
      <c r="AQ2016" s="40"/>
      <c r="AR2016" s="40"/>
      <c r="AS2016" s="40"/>
      <c r="AT2016" s="40"/>
      <c r="AU2016" s="40"/>
    </row>
    <row r="2017" spans="27:47" x14ac:dyDescent="0.2">
      <c r="AA2017" s="40"/>
      <c r="AB2017" s="40"/>
      <c r="AC2017" s="40"/>
      <c r="AD2017" s="40"/>
      <c r="AE2017" s="40"/>
      <c r="AG2017" s="45"/>
      <c r="AN2017" s="40"/>
      <c r="AO2017" s="40"/>
      <c r="AP2017" s="40"/>
      <c r="AQ2017" s="40"/>
      <c r="AR2017" s="40"/>
      <c r="AS2017" s="40"/>
      <c r="AT2017" s="40"/>
      <c r="AU2017" s="40"/>
    </row>
    <row r="2018" spans="27:47" x14ac:dyDescent="0.2">
      <c r="AA2018" s="40"/>
      <c r="AB2018" s="40"/>
      <c r="AC2018" s="40"/>
      <c r="AD2018" s="40"/>
      <c r="AE2018" s="40"/>
      <c r="AG2018" s="45"/>
      <c r="AN2018" s="40"/>
      <c r="AO2018" s="40"/>
      <c r="AP2018" s="40"/>
      <c r="AQ2018" s="40"/>
      <c r="AR2018" s="40"/>
      <c r="AS2018" s="40"/>
      <c r="AT2018" s="40"/>
      <c r="AU2018" s="40"/>
    </row>
    <row r="2019" spans="27:47" x14ac:dyDescent="0.2">
      <c r="AA2019" s="40"/>
      <c r="AB2019" s="40"/>
      <c r="AC2019" s="40"/>
      <c r="AD2019" s="40"/>
      <c r="AE2019" s="40"/>
      <c r="AG2019" s="45"/>
      <c r="AN2019" s="40"/>
      <c r="AO2019" s="40"/>
      <c r="AP2019" s="40"/>
      <c r="AQ2019" s="40"/>
      <c r="AR2019" s="40"/>
      <c r="AS2019" s="40"/>
      <c r="AT2019" s="40"/>
      <c r="AU2019" s="40"/>
    </row>
    <row r="2020" spans="27:47" x14ac:dyDescent="0.2">
      <c r="AA2020" s="40"/>
      <c r="AB2020" s="40"/>
      <c r="AC2020" s="40"/>
      <c r="AD2020" s="40"/>
      <c r="AE2020" s="40"/>
      <c r="AG2020" s="45"/>
      <c r="AN2020" s="40"/>
      <c r="AO2020" s="40"/>
      <c r="AP2020" s="40"/>
      <c r="AQ2020" s="40"/>
      <c r="AR2020" s="40"/>
      <c r="AS2020" s="40"/>
      <c r="AT2020" s="40"/>
      <c r="AU2020" s="40"/>
    </row>
    <row r="2021" spans="27:47" x14ac:dyDescent="0.2">
      <c r="AA2021" s="40"/>
      <c r="AB2021" s="40"/>
      <c r="AC2021" s="40"/>
      <c r="AD2021" s="40"/>
      <c r="AE2021" s="40"/>
      <c r="AG2021" s="45"/>
      <c r="AN2021" s="40"/>
      <c r="AO2021" s="40"/>
      <c r="AP2021" s="40"/>
      <c r="AQ2021" s="40"/>
      <c r="AR2021" s="40"/>
      <c r="AS2021" s="40"/>
      <c r="AT2021" s="40"/>
      <c r="AU2021" s="40"/>
    </row>
    <row r="2022" spans="27:47" x14ac:dyDescent="0.2">
      <c r="AA2022" s="40"/>
      <c r="AB2022" s="40"/>
      <c r="AC2022" s="40"/>
      <c r="AD2022" s="40"/>
      <c r="AE2022" s="40"/>
      <c r="AG2022" s="45"/>
      <c r="AN2022" s="40"/>
      <c r="AO2022" s="40"/>
      <c r="AP2022" s="40"/>
      <c r="AQ2022" s="40"/>
      <c r="AR2022" s="40"/>
      <c r="AS2022" s="40"/>
      <c r="AT2022" s="40"/>
      <c r="AU2022" s="40"/>
    </row>
    <row r="2023" spans="27:47" x14ac:dyDescent="0.2">
      <c r="AA2023" s="40"/>
      <c r="AB2023" s="40"/>
      <c r="AC2023" s="40"/>
      <c r="AD2023" s="40"/>
      <c r="AE2023" s="40"/>
      <c r="AG2023" s="45"/>
      <c r="AN2023" s="40"/>
      <c r="AO2023" s="40"/>
      <c r="AP2023" s="40"/>
      <c r="AQ2023" s="40"/>
      <c r="AR2023" s="40"/>
      <c r="AS2023" s="40"/>
      <c r="AT2023" s="40"/>
      <c r="AU2023" s="40"/>
    </row>
    <row r="2024" spans="27:47" x14ac:dyDescent="0.2">
      <c r="AA2024" s="40"/>
      <c r="AB2024" s="40"/>
      <c r="AC2024" s="40"/>
      <c r="AD2024" s="40"/>
      <c r="AE2024" s="40"/>
      <c r="AG2024" s="45"/>
      <c r="AN2024" s="40"/>
      <c r="AO2024" s="40"/>
      <c r="AP2024" s="40"/>
      <c r="AQ2024" s="40"/>
      <c r="AR2024" s="40"/>
      <c r="AS2024" s="40"/>
      <c r="AT2024" s="40"/>
      <c r="AU2024" s="40"/>
    </row>
    <row r="2025" spans="27:47" x14ac:dyDescent="0.2">
      <c r="AA2025" s="40"/>
      <c r="AB2025" s="40"/>
      <c r="AC2025" s="40"/>
      <c r="AD2025" s="40"/>
      <c r="AE2025" s="40"/>
      <c r="AG2025" s="45"/>
      <c r="AN2025" s="40"/>
      <c r="AO2025" s="40"/>
      <c r="AP2025" s="40"/>
      <c r="AQ2025" s="40"/>
      <c r="AR2025" s="40"/>
      <c r="AS2025" s="40"/>
      <c r="AT2025" s="40"/>
      <c r="AU2025" s="40"/>
    </row>
    <row r="2026" spans="27:47" x14ac:dyDescent="0.2">
      <c r="AA2026" s="40"/>
      <c r="AB2026" s="40"/>
      <c r="AC2026" s="40"/>
      <c r="AD2026" s="40"/>
      <c r="AE2026" s="40"/>
      <c r="AG2026" s="45"/>
      <c r="AN2026" s="40"/>
      <c r="AO2026" s="40"/>
      <c r="AP2026" s="40"/>
      <c r="AQ2026" s="40"/>
      <c r="AR2026" s="40"/>
      <c r="AS2026" s="40"/>
      <c r="AT2026" s="40"/>
      <c r="AU2026" s="40"/>
    </row>
    <row r="2027" spans="27:47" x14ac:dyDescent="0.2">
      <c r="AA2027" s="40"/>
      <c r="AB2027" s="40"/>
      <c r="AC2027" s="40"/>
      <c r="AD2027" s="40"/>
      <c r="AE2027" s="40"/>
      <c r="AG2027" s="45"/>
      <c r="AN2027" s="40"/>
      <c r="AO2027" s="40"/>
      <c r="AP2027" s="40"/>
      <c r="AQ2027" s="40"/>
      <c r="AR2027" s="40"/>
      <c r="AS2027" s="40"/>
      <c r="AT2027" s="40"/>
      <c r="AU2027" s="40"/>
    </row>
    <row r="2028" spans="27:47" x14ac:dyDescent="0.2">
      <c r="AA2028" s="40"/>
      <c r="AB2028" s="40"/>
      <c r="AC2028" s="40"/>
      <c r="AD2028" s="40"/>
      <c r="AE2028" s="40"/>
      <c r="AG2028" s="45"/>
      <c r="AN2028" s="40"/>
      <c r="AO2028" s="40"/>
      <c r="AP2028" s="40"/>
      <c r="AQ2028" s="40"/>
      <c r="AR2028" s="40"/>
      <c r="AS2028" s="40"/>
      <c r="AT2028" s="40"/>
      <c r="AU2028" s="40"/>
    </row>
    <row r="2029" spans="27:47" x14ac:dyDescent="0.2">
      <c r="AA2029" s="40"/>
      <c r="AB2029" s="40"/>
      <c r="AC2029" s="40"/>
      <c r="AD2029" s="40"/>
      <c r="AE2029" s="40"/>
      <c r="AG2029" s="45"/>
      <c r="AN2029" s="40"/>
      <c r="AO2029" s="40"/>
      <c r="AP2029" s="40"/>
      <c r="AQ2029" s="40"/>
      <c r="AR2029" s="40"/>
      <c r="AS2029" s="40"/>
      <c r="AT2029" s="40"/>
      <c r="AU2029" s="40"/>
    </row>
    <row r="2030" spans="27:47" x14ac:dyDescent="0.2">
      <c r="AA2030" s="40"/>
      <c r="AB2030" s="40"/>
      <c r="AC2030" s="40"/>
      <c r="AD2030" s="40"/>
      <c r="AE2030" s="40"/>
      <c r="AG2030" s="45"/>
      <c r="AN2030" s="40"/>
      <c r="AO2030" s="40"/>
      <c r="AP2030" s="40"/>
      <c r="AQ2030" s="40"/>
      <c r="AR2030" s="40"/>
      <c r="AS2030" s="40"/>
      <c r="AT2030" s="40"/>
      <c r="AU2030" s="40"/>
    </row>
    <row r="2031" spans="27:47" x14ac:dyDescent="0.2">
      <c r="AA2031" s="40"/>
      <c r="AB2031" s="40"/>
      <c r="AC2031" s="40"/>
      <c r="AD2031" s="40"/>
      <c r="AE2031" s="40"/>
      <c r="AG2031" s="45"/>
      <c r="AN2031" s="40"/>
      <c r="AO2031" s="40"/>
      <c r="AP2031" s="40"/>
      <c r="AQ2031" s="40"/>
      <c r="AR2031" s="40"/>
      <c r="AS2031" s="40"/>
      <c r="AT2031" s="40"/>
      <c r="AU2031" s="40"/>
    </row>
    <row r="2032" spans="27:47" x14ac:dyDescent="0.2">
      <c r="AA2032" s="40"/>
      <c r="AB2032" s="40"/>
      <c r="AC2032" s="40"/>
      <c r="AD2032" s="40"/>
      <c r="AE2032" s="40"/>
      <c r="AG2032" s="45"/>
      <c r="AN2032" s="40"/>
      <c r="AO2032" s="40"/>
      <c r="AP2032" s="40"/>
      <c r="AQ2032" s="40"/>
      <c r="AR2032" s="40"/>
      <c r="AS2032" s="40"/>
      <c r="AT2032" s="40"/>
      <c r="AU2032" s="40"/>
    </row>
    <row r="2033" spans="27:47" x14ac:dyDescent="0.2">
      <c r="AA2033" s="40"/>
      <c r="AB2033" s="40"/>
      <c r="AC2033" s="40"/>
      <c r="AD2033" s="40"/>
      <c r="AE2033" s="40"/>
      <c r="AG2033" s="45"/>
      <c r="AN2033" s="40"/>
      <c r="AO2033" s="40"/>
      <c r="AP2033" s="40"/>
      <c r="AQ2033" s="40"/>
      <c r="AR2033" s="40"/>
      <c r="AS2033" s="40"/>
      <c r="AT2033" s="40"/>
      <c r="AU2033" s="40"/>
    </row>
    <row r="2034" spans="27:47" x14ac:dyDescent="0.2">
      <c r="AA2034" s="40"/>
      <c r="AB2034" s="40"/>
      <c r="AC2034" s="40"/>
      <c r="AD2034" s="40"/>
      <c r="AE2034" s="40"/>
      <c r="AG2034" s="45"/>
      <c r="AN2034" s="40"/>
      <c r="AO2034" s="40"/>
      <c r="AP2034" s="40"/>
      <c r="AQ2034" s="40"/>
      <c r="AR2034" s="40"/>
      <c r="AS2034" s="40"/>
      <c r="AT2034" s="40"/>
      <c r="AU2034" s="40"/>
    </row>
    <row r="2035" spans="27:47" x14ac:dyDescent="0.2">
      <c r="AA2035" s="40"/>
      <c r="AB2035" s="40"/>
      <c r="AC2035" s="40"/>
      <c r="AD2035" s="40"/>
      <c r="AE2035" s="40"/>
      <c r="AG2035" s="45"/>
      <c r="AN2035" s="40"/>
      <c r="AO2035" s="40"/>
      <c r="AP2035" s="40"/>
      <c r="AQ2035" s="40"/>
      <c r="AR2035" s="40"/>
      <c r="AS2035" s="40"/>
      <c r="AT2035" s="40"/>
      <c r="AU2035" s="40"/>
    </row>
    <row r="2036" spans="27:47" x14ac:dyDescent="0.2">
      <c r="AA2036" s="40"/>
      <c r="AB2036" s="40"/>
      <c r="AC2036" s="40"/>
      <c r="AD2036" s="40"/>
      <c r="AE2036" s="40"/>
      <c r="AG2036" s="45"/>
      <c r="AN2036" s="40"/>
      <c r="AO2036" s="40"/>
      <c r="AP2036" s="40"/>
      <c r="AQ2036" s="40"/>
      <c r="AR2036" s="40"/>
      <c r="AS2036" s="40"/>
      <c r="AT2036" s="40"/>
      <c r="AU2036" s="40"/>
    </row>
    <row r="2037" spans="27:47" x14ac:dyDescent="0.2">
      <c r="AA2037" s="40"/>
      <c r="AB2037" s="40"/>
      <c r="AC2037" s="40"/>
      <c r="AD2037" s="40"/>
      <c r="AE2037" s="40"/>
      <c r="AG2037" s="45"/>
      <c r="AN2037" s="40"/>
      <c r="AO2037" s="40"/>
      <c r="AP2037" s="40"/>
      <c r="AQ2037" s="40"/>
      <c r="AR2037" s="40"/>
      <c r="AS2037" s="40"/>
      <c r="AT2037" s="40"/>
      <c r="AU2037" s="40"/>
    </row>
    <row r="2038" spans="27:47" x14ac:dyDescent="0.2">
      <c r="AA2038" s="40"/>
      <c r="AB2038" s="40"/>
      <c r="AC2038" s="40"/>
      <c r="AD2038" s="40"/>
      <c r="AE2038" s="40"/>
      <c r="AG2038" s="45"/>
      <c r="AN2038" s="40"/>
      <c r="AO2038" s="40"/>
      <c r="AP2038" s="40"/>
      <c r="AQ2038" s="40"/>
      <c r="AR2038" s="40"/>
      <c r="AS2038" s="40"/>
      <c r="AT2038" s="40"/>
      <c r="AU2038" s="40"/>
    </row>
    <row r="2039" spans="27:47" x14ac:dyDescent="0.2">
      <c r="AA2039" s="40"/>
      <c r="AB2039" s="40"/>
      <c r="AC2039" s="40"/>
      <c r="AD2039" s="40"/>
      <c r="AE2039" s="40"/>
      <c r="AG2039" s="45"/>
      <c r="AN2039" s="40"/>
      <c r="AO2039" s="40"/>
      <c r="AP2039" s="40"/>
      <c r="AQ2039" s="40"/>
      <c r="AR2039" s="40"/>
      <c r="AS2039" s="40"/>
      <c r="AT2039" s="40"/>
      <c r="AU2039" s="40"/>
    </row>
    <row r="2040" spans="27:47" x14ac:dyDescent="0.2">
      <c r="AA2040" s="40"/>
      <c r="AB2040" s="40"/>
      <c r="AC2040" s="40"/>
      <c r="AD2040" s="40"/>
      <c r="AE2040" s="40"/>
      <c r="AG2040" s="45"/>
      <c r="AN2040" s="40"/>
      <c r="AO2040" s="40"/>
      <c r="AP2040" s="40"/>
      <c r="AQ2040" s="40"/>
      <c r="AR2040" s="40"/>
      <c r="AS2040" s="40"/>
      <c r="AT2040" s="40"/>
      <c r="AU2040" s="40"/>
    </row>
    <row r="2041" spans="27:47" x14ac:dyDescent="0.2">
      <c r="AA2041" s="40"/>
      <c r="AB2041" s="40"/>
      <c r="AC2041" s="40"/>
      <c r="AD2041" s="40"/>
      <c r="AE2041" s="40"/>
      <c r="AG2041" s="45"/>
      <c r="AN2041" s="40"/>
      <c r="AO2041" s="40"/>
      <c r="AP2041" s="40"/>
      <c r="AQ2041" s="40"/>
      <c r="AR2041" s="40"/>
      <c r="AS2041" s="40"/>
      <c r="AT2041" s="40"/>
      <c r="AU2041" s="40"/>
    </row>
    <row r="2042" spans="27:47" x14ac:dyDescent="0.2">
      <c r="AA2042" s="40"/>
      <c r="AB2042" s="40"/>
      <c r="AC2042" s="40"/>
      <c r="AD2042" s="40"/>
      <c r="AE2042" s="40"/>
      <c r="AG2042" s="45"/>
      <c r="AN2042" s="40"/>
      <c r="AO2042" s="40"/>
      <c r="AP2042" s="40"/>
      <c r="AQ2042" s="40"/>
      <c r="AR2042" s="40"/>
      <c r="AS2042" s="40"/>
      <c r="AT2042" s="40"/>
      <c r="AU2042" s="40"/>
    </row>
    <row r="2043" spans="27:47" x14ac:dyDescent="0.2">
      <c r="AA2043" s="40"/>
      <c r="AB2043" s="40"/>
      <c r="AC2043" s="40"/>
      <c r="AD2043" s="40"/>
      <c r="AE2043" s="40"/>
      <c r="AG2043" s="45"/>
      <c r="AN2043" s="40"/>
      <c r="AO2043" s="40"/>
      <c r="AP2043" s="40"/>
      <c r="AQ2043" s="40"/>
      <c r="AR2043" s="40"/>
      <c r="AS2043" s="40"/>
      <c r="AT2043" s="40"/>
      <c r="AU2043" s="40"/>
    </row>
    <row r="2044" spans="27:47" x14ac:dyDescent="0.2">
      <c r="AA2044" s="40"/>
      <c r="AB2044" s="40"/>
      <c r="AC2044" s="40"/>
      <c r="AD2044" s="40"/>
      <c r="AE2044" s="40"/>
      <c r="AG2044" s="45"/>
      <c r="AN2044" s="40"/>
      <c r="AO2044" s="40"/>
      <c r="AP2044" s="40"/>
      <c r="AQ2044" s="40"/>
      <c r="AR2044" s="40"/>
      <c r="AS2044" s="40"/>
      <c r="AT2044" s="40"/>
      <c r="AU2044" s="40"/>
    </row>
    <row r="2045" spans="27:47" x14ac:dyDescent="0.2">
      <c r="AA2045" s="40"/>
      <c r="AB2045" s="40"/>
      <c r="AC2045" s="40"/>
      <c r="AD2045" s="40"/>
      <c r="AE2045" s="40"/>
      <c r="AG2045" s="45"/>
      <c r="AN2045" s="40"/>
      <c r="AO2045" s="40"/>
      <c r="AP2045" s="40"/>
      <c r="AQ2045" s="40"/>
      <c r="AR2045" s="40"/>
      <c r="AS2045" s="40"/>
      <c r="AT2045" s="40"/>
      <c r="AU2045" s="40"/>
    </row>
    <row r="2046" spans="27:47" x14ac:dyDescent="0.2">
      <c r="AA2046" s="40"/>
      <c r="AB2046" s="40"/>
      <c r="AC2046" s="40"/>
      <c r="AD2046" s="40"/>
      <c r="AE2046" s="40"/>
      <c r="AG2046" s="45"/>
      <c r="AN2046" s="40"/>
      <c r="AO2046" s="40"/>
      <c r="AP2046" s="40"/>
      <c r="AQ2046" s="40"/>
      <c r="AR2046" s="40"/>
      <c r="AS2046" s="40"/>
      <c r="AT2046" s="40"/>
      <c r="AU2046" s="40"/>
    </row>
    <row r="2047" spans="27:47" x14ac:dyDescent="0.2">
      <c r="AA2047" s="40"/>
      <c r="AB2047" s="40"/>
      <c r="AC2047" s="40"/>
      <c r="AD2047" s="40"/>
      <c r="AE2047" s="40"/>
      <c r="AG2047" s="45"/>
      <c r="AN2047" s="40"/>
      <c r="AO2047" s="40"/>
      <c r="AP2047" s="40"/>
      <c r="AQ2047" s="40"/>
      <c r="AR2047" s="40"/>
      <c r="AS2047" s="40"/>
      <c r="AT2047" s="40"/>
      <c r="AU2047" s="40"/>
    </row>
    <row r="2048" spans="27:47" x14ac:dyDescent="0.2">
      <c r="AA2048" s="40"/>
      <c r="AB2048" s="40"/>
      <c r="AC2048" s="40"/>
      <c r="AD2048" s="40"/>
      <c r="AE2048" s="40"/>
      <c r="AG2048" s="45"/>
      <c r="AN2048" s="40"/>
      <c r="AO2048" s="40"/>
      <c r="AP2048" s="40"/>
      <c r="AQ2048" s="40"/>
      <c r="AR2048" s="40"/>
      <c r="AS2048" s="40"/>
      <c r="AT2048" s="40"/>
      <c r="AU2048" s="40"/>
    </row>
    <row r="2049" spans="27:47" x14ac:dyDescent="0.2">
      <c r="AA2049" s="40"/>
      <c r="AB2049" s="40"/>
      <c r="AC2049" s="40"/>
      <c r="AD2049" s="40"/>
      <c r="AE2049" s="40"/>
      <c r="AG2049" s="45"/>
      <c r="AN2049" s="40"/>
      <c r="AO2049" s="40"/>
      <c r="AP2049" s="40"/>
      <c r="AQ2049" s="40"/>
      <c r="AR2049" s="40"/>
      <c r="AS2049" s="40"/>
      <c r="AT2049" s="40"/>
      <c r="AU2049" s="40"/>
    </row>
    <row r="2050" spans="27:47" x14ac:dyDescent="0.2">
      <c r="AA2050" s="40"/>
      <c r="AB2050" s="40"/>
      <c r="AC2050" s="40"/>
      <c r="AD2050" s="40"/>
      <c r="AE2050" s="40"/>
      <c r="AG2050" s="45"/>
      <c r="AN2050" s="40"/>
      <c r="AO2050" s="40"/>
      <c r="AP2050" s="40"/>
      <c r="AQ2050" s="40"/>
      <c r="AR2050" s="40"/>
      <c r="AS2050" s="40"/>
      <c r="AT2050" s="40"/>
      <c r="AU2050" s="40"/>
    </row>
    <row r="2051" spans="27:47" x14ac:dyDescent="0.2">
      <c r="AA2051" s="40"/>
      <c r="AB2051" s="40"/>
      <c r="AC2051" s="40"/>
      <c r="AD2051" s="40"/>
      <c r="AE2051" s="40"/>
      <c r="AG2051" s="45"/>
      <c r="AN2051" s="40"/>
      <c r="AO2051" s="40"/>
      <c r="AP2051" s="40"/>
      <c r="AQ2051" s="40"/>
      <c r="AR2051" s="40"/>
      <c r="AS2051" s="40"/>
      <c r="AT2051" s="40"/>
      <c r="AU2051" s="40"/>
    </row>
    <row r="2052" spans="27:47" x14ac:dyDescent="0.2">
      <c r="AA2052" s="40"/>
      <c r="AB2052" s="40"/>
      <c r="AC2052" s="40"/>
      <c r="AD2052" s="40"/>
      <c r="AE2052" s="40"/>
      <c r="AG2052" s="45"/>
      <c r="AN2052" s="40"/>
      <c r="AO2052" s="40"/>
      <c r="AP2052" s="40"/>
      <c r="AQ2052" s="40"/>
      <c r="AR2052" s="40"/>
      <c r="AS2052" s="40"/>
      <c r="AT2052" s="40"/>
      <c r="AU2052" s="40"/>
    </row>
    <row r="2053" spans="27:47" x14ac:dyDescent="0.2">
      <c r="AA2053" s="40"/>
      <c r="AB2053" s="40"/>
      <c r="AC2053" s="40"/>
      <c r="AD2053" s="40"/>
      <c r="AE2053" s="40"/>
      <c r="AG2053" s="45"/>
      <c r="AN2053" s="40"/>
      <c r="AO2053" s="40"/>
      <c r="AP2053" s="40"/>
      <c r="AQ2053" s="40"/>
      <c r="AR2053" s="40"/>
      <c r="AS2053" s="40"/>
      <c r="AT2053" s="40"/>
      <c r="AU2053" s="40"/>
    </row>
    <row r="2054" spans="27:47" x14ac:dyDescent="0.2">
      <c r="AA2054" s="40"/>
      <c r="AB2054" s="40"/>
      <c r="AC2054" s="40"/>
      <c r="AD2054" s="40"/>
      <c r="AE2054" s="40"/>
      <c r="AG2054" s="45"/>
      <c r="AN2054" s="40"/>
      <c r="AO2054" s="40"/>
      <c r="AP2054" s="40"/>
      <c r="AQ2054" s="40"/>
      <c r="AR2054" s="40"/>
      <c r="AS2054" s="40"/>
      <c r="AT2054" s="40"/>
      <c r="AU2054" s="40"/>
    </row>
    <row r="2055" spans="27:47" x14ac:dyDescent="0.2">
      <c r="AA2055" s="40"/>
      <c r="AB2055" s="40"/>
      <c r="AC2055" s="40"/>
      <c r="AD2055" s="40"/>
      <c r="AE2055" s="40"/>
      <c r="AG2055" s="45"/>
      <c r="AN2055" s="40"/>
      <c r="AO2055" s="40"/>
      <c r="AP2055" s="40"/>
      <c r="AQ2055" s="40"/>
      <c r="AR2055" s="40"/>
      <c r="AS2055" s="40"/>
      <c r="AT2055" s="40"/>
      <c r="AU2055" s="40"/>
    </row>
    <row r="2056" spans="27:47" x14ac:dyDescent="0.2">
      <c r="AA2056" s="40"/>
      <c r="AB2056" s="40"/>
      <c r="AC2056" s="40"/>
      <c r="AD2056" s="40"/>
      <c r="AE2056" s="40"/>
      <c r="AG2056" s="45"/>
      <c r="AN2056" s="40"/>
      <c r="AO2056" s="40"/>
      <c r="AP2056" s="40"/>
      <c r="AQ2056" s="40"/>
      <c r="AR2056" s="40"/>
      <c r="AS2056" s="40"/>
      <c r="AT2056" s="40"/>
      <c r="AU2056" s="40"/>
    </row>
    <row r="2057" spans="27:47" x14ac:dyDescent="0.2">
      <c r="AA2057" s="40"/>
      <c r="AB2057" s="40"/>
      <c r="AC2057" s="40"/>
      <c r="AD2057" s="40"/>
      <c r="AE2057" s="40"/>
      <c r="AG2057" s="45"/>
      <c r="AN2057" s="40"/>
      <c r="AO2057" s="40"/>
      <c r="AP2057" s="40"/>
      <c r="AQ2057" s="40"/>
      <c r="AR2057" s="40"/>
      <c r="AS2057" s="40"/>
      <c r="AT2057" s="40"/>
      <c r="AU2057" s="40"/>
    </row>
    <row r="2058" spans="27:47" x14ac:dyDescent="0.2">
      <c r="AA2058" s="40"/>
      <c r="AB2058" s="40"/>
      <c r="AC2058" s="40"/>
      <c r="AD2058" s="40"/>
      <c r="AE2058" s="40"/>
      <c r="AG2058" s="45"/>
      <c r="AN2058" s="40"/>
      <c r="AO2058" s="40"/>
      <c r="AP2058" s="40"/>
      <c r="AQ2058" s="40"/>
      <c r="AR2058" s="40"/>
      <c r="AS2058" s="40"/>
      <c r="AT2058" s="40"/>
      <c r="AU2058" s="40"/>
    </row>
    <row r="2059" spans="27:47" x14ac:dyDescent="0.2">
      <c r="AA2059" s="40"/>
      <c r="AB2059" s="40"/>
      <c r="AC2059" s="40"/>
      <c r="AD2059" s="40"/>
      <c r="AE2059" s="40"/>
      <c r="AG2059" s="45"/>
      <c r="AN2059" s="40"/>
      <c r="AO2059" s="40"/>
      <c r="AP2059" s="40"/>
      <c r="AQ2059" s="40"/>
      <c r="AR2059" s="40"/>
      <c r="AS2059" s="40"/>
      <c r="AT2059" s="40"/>
      <c r="AU2059" s="40"/>
    </row>
    <row r="2060" spans="27:47" x14ac:dyDescent="0.2">
      <c r="AA2060" s="40"/>
      <c r="AB2060" s="40"/>
      <c r="AC2060" s="40"/>
      <c r="AD2060" s="40"/>
      <c r="AE2060" s="40"/>
      <c r="AG2060" s="45"/>
      <c r="AN2060" s="40"/>
      <c r="AO2060" s="40"/>
      <c r="AP2060" s="40"/>
      <c r="AQ2060" s="40"/>
      <c r="AR2060" s="40"/>
      <c r="AS2060" s="40"/>
      <c r="AT2060" s="40"/>
      <c r="AU2060" s="40"/>
    </row>
    <row r="2061" spans="27:47" x14ac:dyDescent="0.2">
      <c r="AA2061" s="40"/>
      <c r="AB2061" s="40"/>
      <c r="AC2061" s="40"/>
      <c r="AD2061" s="40"/>
      <c r="AE2061" s="40"/>
      <c r="AG2061" s="45"/>
      <c r="AN2061" s="40"/>
      <c r="AO2061" s="40"/>
      <c r="AP2061" s="40"/>
      <c r="AQ2061" s="40"/>
      <c r="AR2061" s="40"/>
      <c r="AS2061" s="40"/>
      <c r="AT2061" s="40"/>
      <c r="AU2061" s="40"/>
    </row>
    <row r="2062" spans="27:47" x14ac:dyDescent="0.2">
      <c r="AA2062" s="40"/>
      <c r="AB2062" s="40"/>
      <c r="AC2062" s="40"/>
      <c r="AD2062" s="40"/>
      <c r="AE2062" s="40"/>
      <c r="AG2062" s="45"/>
      <c r="AN2062" s="40"/>
      <c r="AO2062" s="40"/>
      <c r="AP2062" s="40"/>
      <c r="AQ2062" s="40"/>
      <c r="AR2062" s="40"/>
      <c r="AS2062" s="40"/>
      <c r="AT2062" s="40"/>
      <c r="AU2062" s="40"/>
    </row>
    <row r="2063" spans="27:47" x14ac:dyDescent="0.2">
      <c r="AA2063" s="40"/>
      <c r="AB2063" s="40"/>
      <c r="AC2063" s="40"/>
      <c r="AD2063" s="40"/>
      <c r="AE2063" s="40"/>
      <c r="AG2063" s="45"/>
      <c r="AN2063" s="40"/>
      <c r="AO2063" s="40"/>
      <c r="AP2063" s="40"/>
      <c r="AQ2063" s="40"/>
      <c r="AR2063" s="40"/>
      <c r="AS2063" s="40"/>
      <c r="AT2063" s="40"/>
      <c r="AU2063" s="40"/>
    </row>
    <row r="2064" spans="27:47" x14ac:dyDescent="0.2">
      <c r="AA2064" s="40"/>
      <c r="AB2064" s="40"/>
      <c r="AC2064" s="40"/>
      <c r="AD2064" s="40"/>
      <c r="AE2064" s="40"/>
      <c r="AG2064" s="45"/>
      <c r="AN2064" s="40"/>
      <c r="AO2064" s="40"/>
      <c r="AP2064" s="40"/>
      <c r="AQ2064" s="40"/>
      <c r="AR2064" s="40"/>
      <c r="AS2064" s="40"/>
      <c r="AT2064" s="40"/>
      <c r="AU2064" s="40"/>
    </row>
    <row r="2065" spans="27:47" x14ac:dyDescent="0.2">
      <c r="AA2065" s="40"/>
      <c r="AB2065" s="40"/>
      <c r="AC2065" s="40"/>
      <c r="AD2065" s="40"/>
      <c r="AE2065" s="40"/>
      <c r="AG2065" s="45"/>
      <c r="AN2065" s="40"/>
      <c r="AO2065" s="40"/>
      <c r="AP2065" s="40"/>
      <c r="AQ2065" s="40"/>
      <c r="AR2065" s="40"/>
      <c r="AS2065" s="40"/>
      <c r="AT2065" s="40"/>
      <c r="AU2065" s="40"/>
    </row>
    <row r="2066" spans="27:47" x14ac:dyDescent="0.2">
      <c r="AA2066" s="40"/>
      <c r="AB2066" s="40"/>
      <c r="AC2066" s="40"/>
      <c r="AD2066" s="40"/>
      <c r="AE2066" s="40"/>
      <c r="AG2066" s="45"/>
      <c r="AN2066" s="40"/>
      <c r="AO2066" s="40"/>
      <c r="AP2066" s="40"/>
      <c r="AQ2066" s="40"/>
      <c r="AR2066" s="40"/>
      <c r="AS2066" s="40"/>
      <c r="AT2066" s="40"/>
      <c r="AU2066" s="40"/>
    </row>
    <row r="2067" spans="27:47" x14ac:dyDescent="0.2">
      <c r="AA2067" s="40"/>
      <c r="AB2067" s="40"/>
      <c r="AC2067" s="40"/>
      <c r="AD2067" s="40"/>
      <c r="AE2067" s="40"/>
      <c r="AG2067" s="45"/>
      <c r="AN2067" s="40"/>
      <c r="AO2067" s="40"/>
      <c r="AP2067" s="40"/>
      <c r="AQ2067" s="40"/>
      <c r="AR2067" s="40"/>
      <c r="AS2067" s="40"/>
      <c r="AT2067" s="40"/>
      <c r="AU2067" s="40"/>
    </row>
    <row r="2068" spans="27:47" x14ac:dyDescent="0.2">
      <c r="AA2068" s="40"/>
      <c r="AB2068" s="40"/>
      <c r="AC2068" s="40"/>
      <c r="AD2068" s="40"/>
      <c r="AE2068" s="40"/>
      <c r="AF2068" s="46"/>
      <c r="AG2068" s="45"/>
      <c r="AN2068" s="40"/>
      <c r="AO2068" s="40"/>
      <c r="AP2068" s="40"/>
      <c r="AQ2068" s="40"/>
      <c r="AR2068" s="40"/>
      <c r="AS2068" s="40"/>
      <c r="AT2068" s="40"/>
      <c r="AU2068" s="40"/>
    </row>
    <row r="2069" spans="27:47" x14ac:dyDescent="0.2">
      <c r="AA2069" s="40"/>
      <c r="AB2069" s="40"/>
      <c r="AC2069" s="40"/>
      <c r="AD2069" s="40"/>
      <c r="AE2069" s="40"/>
      <c r="AF2069" s="46"/>
      <c r="AG2069" s="45"/>
      <c r="AN2069" s="40"/>
      <c r="AO2069" s="40"/>
      <c r="AP2069" s="40"/>
      <c r="AQ2069" s="40"/>
      <c r="AR2069" s="40"/>
      <c r="AS2069" s="40"/>
      <c r="AT2069" s="40"/>
      <c r="AU2069" s="40"/>
    </row>
    <row r="2070" spans="27:47" x14ac:dyDescent="0.2">
      <c r="AA2070" s="40"/>
      <c r="AB2070" s="40"/>
      <c r="AC2070" s="40"/>
      <c r="AD2070" s="40"/>
      <c r="AE2070" s="40"/>
      <c r="AF2070" s="46"/>
      <c r="AG2070" s="45"/>
      <c r="AN2070" s="40"/>
      <c r="AO2070" s="40"/>
      <c r="AP2070" s="40"/>
      <c r="AQ2070" s="40"/>
      <c r="AR2070" s="40"/>
      <c r="AS2070" s="40"/>
      <c r="AT2070" s="40"/>
      <c r="AU2070" s="40"/>
    </row>
    <row r="2071" spans="27:47" x14ac:dyDescent="0.2">
      <c r="AA2071" s="40"/>
      <c r="AB2071" s="40"/>
      <c r="AC2071" s="40"/>
      <c r="AD2071" s="40"/>
      <c r="AE2071" s="40"/>
      <c r="AF2071" s="46"/>
      <c r="AG2071" s="45"/>
      <c r="AN2071" s="40"/>
      <c r="AO2071" s="40"/>
      <c r="AP2071" s="40"/>
      <c r="AQ2071" s="40"/>
      <c r="AR2071" s="40"/>
      <c r="AS2071" s="40"/>
      <c r="AT2071" s="40"/>
      <c r="AU2071" s="40"/>
    </row>
    <row r="2072" spans="27:47" x14ac:dyDescent="0.2">
      <c r="AA2072" s="40"/>
      <c r="AB2072" s="40"/>
      <c r="AC2072" s="40"/>
      <c r="AD2072" s="40"/>
      <c r="AE2072" s="40"/>
      <c r="AF2072" s="46"/>
      <c r="AG2072" s="45"/>
      <c r="AN2072" s="40"/>
      <c r="AO2072" s="40"/>
      <c r="AP2072" s="40"/>
      <c r="AQ2072" s="40"/>
      <c r="AR2072" s="40"/>
      <c r="AS2072" s="40"/>
      <c r="AT2072" s="40"/>
      <c r="AU2072" s="40"/>
    </row>
    <row r="2073" spans="27:47" x14ac:dyDescent="0.2">
      <c r="AA2073" s="40"/>
      <c r="AB2073" s="40"/>
      <c r="AC2073" s="40"/>
      <c r="AD2073" s="40"/>
      <c r="AE2073" s="40"/>
      <c r="AF2073" s="46"/>
      <c r="AG2073" s="45"/>
      <c r="AN2073" s="40"/>
      <c r="AO2073" s="40"/>
      <c r="AP2073" s="40"/>
      <c r="AQ2073" s="40"/>
      <c r="AR2073" s="40"/>
      <c r="AS2073" s="40"/>
      <c r="AT2073" s="40"/>
      <c r="AU2073" s="40"/>
    </row>
    <row r="2074" spans="27:47" x14ac:dyDescent="0.2">
      <c r="AA2074" s="40"/>
      <c r="AB2074" s="40"/>
      <c r="AC2074" s="40"/>
      <c r="AD2074" s="40"/>
      <c r="AE2074" s="40"/>
      <c r="AF2074" s="46"/>
      <c r="AG2074" s="45"/>
      <c r="AN2074" s="40"/>
      <c r="AO2074" s="40"/>
      <c r="AP2074" s="40"/>
      <c r="AQ2074" s="40"/>
      <c r="AR2074" s="40"/>
      <c r="AS2074" s="40"/>
      <c r="AT2074" s="40"/>
      <c r="AU2074" s="40"/>
    </row>
    <row r="2075" spans="27:47" x14ac:dyDescent="0.2">
      <c r="AA2075" s="40"/>
      <c r="AB2075" s="40"/>
      <c r="AC2075" s="40"/>
      <c r="AD2075" s="40"/>
      <c r="AE2075" s="40"/>
      <c r="AF2075" s="46"/>
      <c r="AG2075" s="45"/>
      <c r="AN2075" s="40"/>
      <c r="AO2075" s="40"/>
      <c r="AP2075" s="40"/>
      <c r="AQ2075" s="40"/>
      <c r="AR2075" s="40"/>
      <c r="AS2075" s="40"/>
      <c r="AT2075" s="40"/>
      <c r="AU2075" s="40"/>
    </row>
    <row r="2076" spans="27:47" x14ac:dyDescent="0.2">
      <c r="AA2076" s="40"/>
      <c r="AB2076" s="40"/>
      <c r="AC2076" s="40"/>
      <c r="AD2076" s="40"/>
      <c r="AE2076" s="40"/>
      <c r="AF2076" s="46"/>
      <c r="AG2076" s="45"/>
      <c r="AN2076" s="40"/>
      <c r="AO2076" s="40"/>
      <c r="AP2076" s="40"/>
      <c r="AQ2076" s="40"/>
      <c r="AR2076" s="40"/>
      <c r="AS2076" s="40"/>
      <c r="AT2076" s="40"/>
      <c r="AU2076" s="40"/>
    </row>
    <row r="2077" spans="27:47" x14ac:dyDescent="0.2">
      <c r="AA2077" s="40"/>
      <c r="AB2077" s="40"/>
      <c r="AC2077" s="40"/>
      <c r="AD2077" s="40"/>
      <c r="AE2077" s="40"/>
      <c r="AF2077" s="46"/>
      <c r="AG2077" s="45"/>
      <c r="AN2077" s="40"/>
      <c r="AO2077" s="40"/>
      <c r="AP2077" s="40"/>
      <c r="AQ2077" s="40"/>
      <c r="AR2077" s="40"/>
      <c r="AS2077" s="40"/>
      <c r="AT2077" s="40"/>
      <c r="AU2077" s="40"/>
    </row>
    <row r="2078" spans="27:47" x14ac:dyDescent="0.2">
      <c r="AA2078" s="40"/>
      <c r="AB2078" s="40"/>
      <c r="AC2078" s="40"/>
      <c r="AD2078" s="40"/>
      <c r="AE2078" s="40"/>
      <c r="AF2078" s="46"/>
      <c r="AG2078" s="45"/>
      <c r="AN2078" s="40"/>
      <c r="AO2078" s="40"/>
      <c r="AP2078" s="40"/>
      <c r="AQ2078" s="40"/>
      <c r="AR2078" s="40"/>
      <c r="AS2078" s="40"/>
      <c r="AT2078" s="40"/>
      <c r="AU2078" s="40"/>
    </row>
    <row r="2079" spans="27:47" x14ac:dyDescent="0.2">
      <c r="AA2079" s="40"/>
      <c r="AB2079" s="40"/>
      <c r="AC2079" s="40"/>
      <c r="AD2079" s="40"/>
      <c r="AE2079" s="40"/>
      <c r="AF2079" s="46"/>
      <c r="AG2079" s="45"/>
      <c r="AN2079" s="40"/>
      <c r="AO2079" s="40"/>
      <c r="AP2079" s="40"/>
      <c r="AQ2079" s="40"/>
      <c r="AR2079" s="40"/>
      <c r="AS2079" s="40"/>
      <c r="AT2079" s="40"/>
      <c r="AU2079" s="40"/>
    </row>
    <row r="2080" spans="27:47" x14ac:dyDescent="0.2">
      <c r="AA2080" s="40"/>
      <c r="AB2080" s="40"/>
      <c r="AC2080" s="40"/>
      <c r="AD2080" s="40"/>
      <c r="AE2080" s="40"/>
      <c r="AF2080" s="46"/>
      <c r="AG2080" s="45"/>
      <c r="AN2080" s="40"/>
      <c r="AO2080" s="40"/>
      <c r="AP2080" s="40"/>
      <c r="AQ2080" s="40"/>
      <c r="AR2080" s="40"/>
      <c r="AS2080" s="40"/>
      <c r="AT2080" s="40"/>
      <c r="AU2080" s="40"/>
    </row>
    <row r="2081" spans="27:47" x14ac:dyDescent="0.2">
      <c r="AA2081" s="40"/>
      <c r="AB2081" s="40"/>
      <c r="AC2081" s="40"/>
      <c r="AD2081" s="40"/>
      <c r="AE2081" s="40"/>
      <c r="AF2081" s="46"/>
      <c r="AG2081" s="45"/>
      <c r="AN2081" s="40"/>
      <c r="AO2081" s="40"/>
      <c r="AP2081" s="40"/>
      <c r="AQ2081" s="40"/>
      <c r="AR2081" s="40"/>
      <c r="AS2081" s="40"/>
      <c r="AT2081" s="40"/>
      <c r="AU2081" s="40"/>
    </row>
    <row r="2082" spans="27:47" x14ac:dyDescent="0.2">
      <c r="AA2082" s="40"/>
      <c r="AB2082" s="40"/>
      <c r="AC2082" s="40"/>
      <c r="AD2082" s="40"/>
      <c r="AE2082" s="40"/>
      <c r="AF2082" s="46"/>
      <c r="AG2082" s="45"/>
      <c r="AN2082" s="40"/>
      <c r="AO2082" s="40"/>
      <c r="AP2082" s="40"/>
      <c r="AQ2082" s="40"/>
      <c r="AR2082" s="40"/>
      <c r="AS2082" s="40"/>
      <c r="AT2082" s="40"/>
      <c r="AU2082" s="40"/>
    </row>
    <row r="2083" spans="27:47" x14ac:dyDescent="0.2">
      <c r="AA2083" s="40"/>
      <c r="AB2083" s="40"/>
      <c r="AC2083" s="40"/>
      <c r="AD2083" s="40"/>
      <c r="AE2083" s="40"/>
      <c r="AF2083" s="46"/>
      <c r="AG2083" s="45"/>
      <c r="AN2083" s="40"/>
      <c r="AO2083" s="40"/>
      <c r="AP2083" s="40"/>
      <c r="AQ2083" s="40"/>
      <c r="AR2083" s="40"/>
      <c r="AS2083" s="40"/>
      <c r="AT2083" s="40"/>
      <c r="AU2083" s="40"/>
    </row>
    <row r="2084" spans="27:47" x14ac:dyDescent="0.2">
      <c r="AA2084" s="40"/>
      <c r="AB2084" s="40"/>
      <c r="AC2084" s="40"/>
      <c r="AD2084" s="40"/>
      <c r="AE2084" s="40"/>
      <c r="AF2084" s="46"/>
      <c r="AG2084" s="45"/>
      <c r="AN2084" s="40"/>
      <c r="AO2084" s="40"/>
      <c r="AP2084" s="40"/>
      <c r="AQ2084" s="40"/>
      <c r="AR2084" s="40"/>
      <c r="AS2084" s="40"/>
      <c r="AT2084" s="40"/>
      <c r="AU2084" s="40"/>
    </row>
    <row r="2085" spans="27:47" x14ac:dyDescent="0.2">
      <c r="AA2085" s="40"/>
      <c r="AB2085" s="40"/>
      <c r="AC2085" s="40"/>
      <c r="AD2085" s="40"/>
      <c r="AE2085" s="40"/>
      <c r="AF2085" s="46"/>
      <c r="AG2085" s="45"/>
      <c r="AN2085" s="40"/>
      <c r="AO2085" s="40"/>
      <c r="AP2085" s="40"/>
      <c r="AQ2085" s="40"/>
      <c r="AR2085" s="40"/>
      <c r="AS2085" s="40"/>
      <c r="AT2085" s="40"/>
      <c r="AU2085" s="40"/>
    </row>
    <row r="2086" spans="27:47" x14ac:dyDescent="0.2">
      <c r="AA2086" s="40"/>
      <c r="AB2086" s="40"/>
      <c r="AC2086" s="40"/>
      <c r="AD2086" s="40"/>
      <c r="AE2086" s="40"/>
      <c r="AF2086" s="46"/>
      <c r="AG2086" s="45"/>
      <c r="AN2086" s="40"/>
      <c r="AO2086" s="40"/>
      <c r="AP2086" s="40"/>
      <c r="AQ2086" s="40"/>
      <c r="AR2086" s="40"/>
      <c r="AS2086" s="40"/>
      <c r="AT2086" s="40"/>
      <c r="AU2086" s="40"/>
    </row>
    <row r="2087" spans="27:47" x14ac:dyDescent="0.2">
      <c r="AA2087" s="40"/>
      <c r="AB2087" s="40"/>
      <c r="AC2087" s="40"/>
      <c r="AD2087" s="40"/>
      <c r="AE2087" s="40"/>
      <c r="AF2087" s="46"/>
      <c r="AG2087" s="45"/>
      <c r="AN2087" s="40"/>
      <c r="AO2087" s="40"/>
      <c r="AP2087" s="40"/>
      <c r="AQ2087" s="40"/>
      <c r="AR2087" s="40"/>
      <c r="AS2087" s="40"/>
      <c r="AT2087" s="40"/>
      <c r="AU2087" s="40"/>
    </row>
    <row r="2088" spans="27:47" x14ac:dyDescent="0.2">
      <c r="AA2088" s="40"/>
      <c r="AB2088" s="40"/>
      <c r="AC2088" s="40"/>
      <c r="AD2088" s="40"/>
      <c r="AE2088" s="40"/>
      <c r="AF2088" s="46"/>
      <c r="AG2088" s="45"/>
      <c r="AN2088" s="40"/>
      <c r="AO2088" s="40"/>
      <c r="AP2088" s="40"/>
      <c r="AQ2088" s="40"/>
      <c r="AR2088" s="40"/>
      <c r="AS2088" s="40"/>
      <c r="AT2088" s="40"/>
      <c r="AU2088" s="40"/>
    </row>
    <row r="2089" spans="27:47" x14ac:dyDescent="0.2">
      <c r="AA2089" s="40"/>
      <c r="AB2089" s="40"/>
      <c r="AC2089" s="40"/>
      <c r="AD2089" s="40"/>
      <c r="AE2089" s="40"/>
      <c r="AF2089" s="46"/>
      <c r="AG2089" s="45"/>
      <c r="AN2089" s="40"/>
      <c r="AO2089" s="40"/>
      <c r="AP2089" s="40"/>
      <c r="AQ2089" s="40"/>
      <c r="AR2089" s="40"/>
      <c r="AS2089" s="40"/>
      <c r="AT2089" s="40"/>
      <c r="AU2089" s="40"/>
    </row>
    <row r="2090" spans="27:47" x14ac:dyDescent="0.2">
      <c r="AA2090" s="40"/>
      <c r="AB2090" s="40"/>
      <c r="AC2090" s="40"/>
      <c r="AD2090" s="40"/>
      <c r="AE2090" s="40"/>
      <c r="AF2090" s="46"/>
      <c r="AG2090" s="45"/>
      <c r="AN2090" s="40"/>
      <c r="AO2090" s="40"/>
      <c r="AP2090" s="40"/>
      <c r="AQ2090" s="40"/>
      <c r="AR2090" s="40"/>
      <c r="AS2090" s="40"/>
      <c r="AT2090" s="40"/>
      <c r="AU2090" s="40"/>
    </row>
    <row r="2091" spans="27:47" x14ac:dyDescent="0.2">
      <c r="AA2091" s="40"/>
      <c r="AB2091" s="40"/>
      <c r="AC2091" s="40"/>
      <c r="AD2091" s="40"/>
      <c r="AE2091" s="40"/>
      <c r="AF2091" s="46"/>
      <c r="AG2091" s="45"/>
      <c r="AN2091" s="40"/>
      <c r="AO2091" s="40"/>
      <c r="AP2091" s="40"/>
      <c r="AQ2091" s="40"/>
      <c r="AR2091" s="40"/>
      <c r="AS2091" s="40"/>
      <c r="AT2091" s="40"/>
      <c r="AU2091" s="40"/>
    </row>
    <row r="2092" spans="27:47" x14ac:dyDescent="0.2">
      <c r="AA2092" s="40"/>
      <c r="AB2092" s="40"/>
      <c r="AC2092" s="40"/>
      <c r="AD2092" s="40"/>
      <c r="AE2092" s="40"/>
      <c r="AF2092" s="46"/>
      <c r="AG2092" s="45"/>
      <c r="AN2092" s="40"/>
      <c r="AO2092" s="40"/>
      <c r="AP2092" s="40"/>
      <c r="AQ2092" s="40"/>
      <c r="AR2092" s="40"/>
      <c r="AS2092" s="40"/>
      <c r="AT2092" s="40"/>
      <c r="AU2092" s="40"/>
    </row>
    <row r="2093" spans="27:47" x14ac:dyDescent="0.2">
      <c r="AA2093" s="40"/>
      <c r="AB2093" s="40"/>
      <c r="AC2093" s="40"/>
      <c r="AD2093" s="40"/>
      <c r="AE2093" s="40"/>
      <c r="AF2093" s="46"/>
      <c r="AG2093" s="45"/>
      <c r="AN2093" s="40"/>
      <c r="AO2093" s="40"/>
      <c r="AP2093" s="40"/>
      <c r="AQ2093" s="40"/>
      <c r="AR2093" s="40"/>
      <c r="AS2093" s="40"/>
      <c r="AT2093" s="40"/>
      <c r="AU2093" s="40"/>
    </row>
    <row r="2094" spans="27:47" x14ac:dyDescent="0.2">
      <c r="AA2094" s="40"/>
      <c r="AB2094" s="40"/>
      <c r="AC2094" s="40"/>
      <c r="AD2094" s="40"/>
      <c r="AE2094" s="40"/>
      <c r="AF2094" s="46"/>
      <c r="AG2094" s="45"/>
      <c r="AN2094" s="40"/>
      <c r="AO2094" s="40"/>
      <c r="AP2094" s="40"/>
      <c r="AQ2094" s="40"/>
      <c r="AR2094" s="40"/>
      <c r="AS2094" s="40"/>
      <c r="AT2094" s="40"/>
      <c r="AU2094" s="40"/>
    </row>
    <row r="2095" spans="27:47" x14ac:dyDescent="0.2">
      <c r="AA2095" s="40"/>
      <c r="AB2095" s="40"/>
      <c r="AC2095" s="40"/>
      <c r="AD2095" s="40"/>
      <c r="AE2095" s="40"/>
      <c r="AF2095" s="46"/>
      <c r="AG2095" s="45"/>
      <c r="AN2095" s="40"/>
      <c r="AO2095" s="40"/>
      <c r="AP2095" s="40"/>
      <c r="AQ2095" s="40"/>
      <c r="AR2095" s="40"/>
      <c r="AS2095" s="40"/>
      <c r="AT2095" s="40"/>
      <c r="AU2095" s="40"/>
    </row>
    <row r="2096" spans="27:47" x14ac:dyDescent="0.2">
      <c r="AA2096" s="40"/>
      <c r="AB2096" s="40"/>
      <c r="AC2096" s="40"/>
      <c r="AD2096" s="40"/>
      <c r="AE2096" s="40"/>
      <c r="AF2096" s="46"/>
      <c r="AG2096" s="45"/>
      <c r="AN2096" s="40"/>
      <c r="AO2096" s="40"/>
      <c r="AP2096" s="40"/>
      <c r="AQ2096" s="40"/>
      <c r="AR2096" s="40"/>
      <c r="AS2096" s="40"/>
      <c r="AT2096" s="40"/>
      <c r="AU2096" s="40"/>
    </row>
    <row r="2097" spans="27:47" x14ac:dyDescent="0.2">
      <c r="AA2097" s="40"/>
      <c r="AB2097" s="40"/>
      <c r="AC2097" s="40"/>
      <c r="AD2097" s="40"/>
      <c r="AE2097" s="40"/>
      <c r="AF2097" s="46"/>
      <c r="AG2097" s="45"/>
      <c r="AN2097" s="40"/>
      <c r="AO2097" s="40"/>
      <c r="AP2097" s="40"/>
      <c r="AQ2097" s="40"/>
      <c r="AR2097" s="40"/>
      <c r="AS2097" s="40"/>
      <c r="AT2097" s="40"/>
      <c r="AU2097" s="40"/>
    </row>
    <row r="2098" spans="27:47" x14ac:dyDescent="0.2">
      <c r="AA2098" s="40"/>
      <c r="AB2098" s="40"/>
      <c r="AC2098" s="40"/>
      <c r="AD2098" s="40"/>
      <c r="AE2098" s="40"/>
      <c r="AF2098" s="46"/>
      <c r="AG2098" s="45"/>
      <c r="AN2098" s="40"/>
      <c r="AO2098" s="40"/>
      <c r="AP2098" s="40"/>
      <c r="AQ2098" s="40"/>
      <c r="AR2098" s="40"/>
      <c r="AS2098" s="40"/>
      <c r="AT2098" s="40"/>
      <c r="AU2098" s="40"/>
    </row>
    <row r="2099" spans="27:47" x14ac:dyDescent="0.2">
      <c r="AA2099" s="40"/>
      <c r="AB2099" s="40"/>
      <c r="AC2099" s="40"/>
      <c r="AD2099" s="40"/>
      <c r="AE2099" s="40"/>
      <c r="AF2099" s="46"/>
      <c r="AG2099" s="45"/>
      <c r="AN2099" s="40"/>
      <c r="AO2099" s="40"/>
      <c r="AP2099" s="40"/>
      <c r="AQ2099" s="40"/>
      <c r="AR2099" s="40"/>
      <c r="AS2099" s="40"/>
      <c r="AT2099" s="40"/>
      <c r="AU2099" s="40"/>
    </row>
    <row r="2100" spans="27:47" x14ac:dyDescent="0.2">
      <c r="AA2100" s="40"/>
      <c r="AB2100" s="40"/>
      <c r="AC2100" s="40"/>
      <c r="AD2100" s="40"/>
      <c r="AE2100" s="40"/>
      <c r="AF2100" s="46"/>
      <c r="AG2100" s="45"/>
      <c r="AN2100" s="40"/>
      <c r="AO2100" s="40"/>
      <c r="AP2100" s="40"/>
      <c r="AQ2100" s="40"/>
      <c r="AR2100" s="40"/>
      <c r="AS2100" s="40"/>
      <c r="AT2100" s="40"/>
      <c r="AU2100" s="40"/>
    </row>
    <row r="2101" spans="27:47" x14ac:dyDescent="0.2">
      <c r="AA2101" s="40"/>
      <c r="AB2101" s="40"/>
      <c r="AC2101" s="40"/>
      <c r="AD2101" s="40"/>
      <c r="AE2101" s="40"/>
      <c r="AF2101" s="46"/>
      <c r="AG2101" s="45"/>
      <c r="AN2101" s="40"/>
      <c r="AO2101" s="40"/>
      <c r="AP2101" s="40"/>
      <c r="AQ2101" s="40"/>
      <c r="AR2101" s="40"/>
      <c r="AS2101" s="40"/>
      <c r="AT2101" s="40"/>
      <c r="AU2101" s="40"/>
    </row>
    <row r="2102" spans="27:47" x14ac:dyDescent="0.2">
      <c r="AA2102" s="40"/>
      <c r="AB2102" s="40"/>
      <c r="AC2102" s="40"/>
      <c r="AD2102" s="40"/>
      <c r="AE2102" s="40"/>
      <c r="AF2102" s="46"/>
      <c r="AG2102" s="45"/>
      <c r="AN2102" s="40"/>
      <c r="AO2102" s="40"/>
      <c r="AP2102" s="40"/>
      <c r="AQ2102" s="40"/>
      <c r="AR2102" s="40"/>
      <c r="AS2102" s="40"/>
      <c r="AT2102" s="40"/>
      <c r="AU2102" s="40"/>
    </row>
    <row r="2103" spans="27:47" x14ac:dyDescent="0.2">
      <c r="AA2103" s="40"/>
      <c r="AB2103" s="40"/>
      <c r="AC2103" s="40"/>
      <c r="AD2103" s="40"/>
      <c r="AE2103" s="40"/>
      <c r="AF2103" s="46"/>
      <c r="AG2103" s="45"/>
      <c r="AN2103" s="40"/>
      <c r="AO2103" s="40"/>
      <c r="AP2103" s="40"/>
      <c r="AQ2103" s="40"/>
      <c r="AR2103" s="40"/>
      <c r="AS2103" s="40"/>
      <c r="AT2103" s="40"/>
      <c r="AU2103" s="40"/>
    </row>
    <row r="2104" spans="27:47" x14ac:dyDescent="0.2">
      <c r="AA2104" s="40"/>
      <c r="AB2104" s="40"/>
      <c r="AC2104" s="40"/>
      <c r="AD2104" s="40"/>
      <c r="AE2104" s="40"/>
      <c r="AF2104" s="46"/>
      <c r="AG2104" s="45"/>
      <c r="AN2104" s="40"/>
      <c r="AO2104" s="40"/>
      <c r="AP2104" s="40"/>
      <c r="AQ2104" s="40"/>
      <c r="AR2104" s="40"/>
      <c r="AS2104" s="40"/>
      <c r="AT2104" s="40"/>
      <c r="AU2104" s="40"/>
    </row>
    <row r="2105" spans="27:47" x14ac:dyDescent="0.2">
      <c r="AA2105" s="40"/>
      <c r="AB2105" s="40"/>
      <c r="AC2105" s="40"/>
      <c r="AD2105" s="40"/>
      <c r="AE2105" s="40"/>
      <c r="AF2105" s="46"/>
      <c r="AG2105" s="45"/>
      <c r="AN2105" s="40"/>
      <c r="AO2105" s="40"/>
      <c r="AP2105" s="40"/>
      <c r="AQ2105" s="40"/>
      <c r="AR2105" s="40"/>
      <c r="AS2105" s="40"/>
      <c r="AT2105" s="40"/>
      <c r="AU2105" s="40"/>
    </row>
    <row r="2106" spans="27:47" x14ac:dyDescent="0.2">
      <c r="AA2106" s="40"/>
      <c r="AB2106" s="40"/>
      <c r="AC2106" s="40"/>
      <c r="AD2106" s="40"/>
      <c r="AE2106" s="40"/>
      <c r="AF2106" s="46"/>
      <c r="AG2106" s="45"/>
      <c r="AN2106" s="40"/>
      <c r="AO2106" s="40"/>
      <c r="AP2106" s="40"/>
      <c r="AQ2106" s="40"/>
      <c r="AR2106" s="40"/>
      <c r="AS2106" s="40"/>
      <c r="AT2106" s="40"/>
      <c r="AU2106" s="40"/>
    </row>
    <row r="2107" spans="27:47" x14ac:dyDescent="0.2">
      <c r="AA2107" s="40"/>
      <c r="AB2107" s="40"/>
      <c r="AC2107" s="40"/>
      <c r="AD2107" s="40"/>
      <c r="AE2107" s="40"/>
      <c r="AF2107" s="46"/>
      <c r="AG2107" s="45"/>
      <c r="AN2107" s="40"/>
      <c r="AO2107" s="40"/>
      <c r="AP2107" s="40"/>
      <c r="AQ2107" s="40"/>
      <c r="AR2107" s="40"/>
      <c r="AS2107" s="40"/>
      <c r="AT2107" s="40"/>
      <c r="AU2107" s="40"/>
    </row>
    <row r="2108" spans="27:47" x14ac:dyDescent="0.2">
      <c r="AA2108" s="40"/>
      <c r="AB2108" s="40"/>
      <c r="AC2108" s="40"/>
      <c r="AD2108" s="40"/>
      <c r="AE2108" s="40"/>
      <c r="AF2108" s="46"/>
      <c r="AG2108" s="45"/>
      <c r="AN2108" s="40"/>
      <c r="AO2108" s="40"/>
      <c r="AP2108" s="40"/>
      <c r="AQ2108" s="40"/>
      <c r="AR2108" s="40"/>
      <c r="AS2108" s="40"/>
      <c r="AT2108" s="40"/>
      <c r="AU2108" s="40"/>
    </row>
    <row r="2109" spans="27:47" x14ac:dyDescent="0.2">
      <c r="AA2109" s="40"/>
      <c r="AB2109" s="40"/>
      <c r="AC2109" s="40"/>
      <c r="AD2109" s="40"/>
      <c r="AE2109" s="40"/>
      <c r="AF2109" s="46"/>
      <c r="AG2109" s="45"/>
      <c r="AN2109" s="40"/>
      <c r="AO2109" s="40"/>
      <c r="AP2109" s="40"/>
      <c r="AQ2109" s="40"/>
      <c r="AR2109" s="40"/>
      <c r="AS2109" s="40"/>
      <c r="AT2109" s="40"/>
      <c r="AU2109" s="40"/>
    </row>
    <row r="2110" spans="27:47" x14ac:dyDescent="0.2">
      <c r="AA2110" s="40"/>
      <c r="AB2110" s="40"/>
      <c r="AC2110" s="40"/>
      <c r="AD2110" s="40"/>
      <c r="AE2110" s="40"/>
      <c r="AF2110" s="46"/>
      <c r="AG2110" s="45"/>
      <c r="AN2110" s="40"/>
      <c r="AO2110" s="40"/>
      <c r="AP2110" s="40"/>
      <c r="AQ2110" s="40"/>
      <c r="AR2110" s="40"/>
      <c r="AS2110" s="40"/>
      <c r="AT2110" s="40"/>
      <c r="AU2110" s="40"/>
    </row>
    <row r="2111" spans="27:47" x14ac:dyDescent="0.2">
      <c r="AA2111" s="40"/>
      <c r="AB2111" s="40"/>
      <c r="AC2111" s="40"/>
      <c r="AD2111" s="40"/>
      <c r="AE2111" s="40"/>
      <c r="AF2111" s="46"/>
      <c r="AG2111" s="45"/>
      <c r="AN2111" s="40"/>
      <c r="AO2111" s="40"/>
      <c r="AP2111" s="40"/>
      <c r="AQ2111" s="40"/>
      <c r="AR2111" s="40"/>
      <c r="AS2111" s="40"/>
      <c r="AT2111" s="40"/>
      <c r="AU2111" s="40"/>
    </row>
    <row r="2112" spans="27:47" x14ac:dyDescent="0.2">
      <c r="AA2112" s="40"/>
      <c r="AB2112" s="40"/>
      <c r="AC2112" s="40"/>
      <c r="AD2112" s="40"/>
      <c r="AE2112" s="40"/>
      <c r="AF2112" s="46"/>
      <c r="AG2112" s="45"/>
      <c r="AN2112" s="40"/>
      <c r="AO2112" s="40"/>
      <c r="AP2112" s="40"/>
      <c r="AQ2112" s="40"/>
      <c r="AR2112" s="40"/>
      <c r="AS2112" s="40"/>
      <c r="AT2112" s="40"/>
      <c r="AU2112" s="40"/>
    </row>
    <row r="2113" spans="27:47" x14ac:dyDescent="0.2">
      <c r="AA2113" s="40"/>
      <c r="AB2113" s="40"/>
      <c r="AC2113" s="40"/>
      <c r="AD2113" s="40"/>
      <c r="AE2113" s="40"/>
      <c r="AF2113" s="46"/>
      <c r="AG2113" s="45"/>
      <c r="AN2113" s="40"/>
      <c r="AO2113" s="40"/>
      <c r="AP2113" s="40"/>
      <c r="AQ2113" s="40"/>
      <c r="AR2113" s="40"/>
      <c r="AS2113" s="40"/>
      <c r="AT2113" s="40"/>
      <c r="AU2113" s="40"/>
    </row>
    <row r="2114" spans="27:47" x14ac:dyDescent="0.2">
      <c r="AA2114" s="40"/>
      <c r="AB2114" s="40"/>
      <c r="AC2114" s="40"/>
      <c r="AD2114" s="40"/>
      <c r="AE2114" s="40"/>
      <c r="AF2114" s="46"/>
      <c r="AG2114" s="45"/>
      <c r="AN2114" s="40"/>
      <c r="AO2114" s="40"/>
      <c r="AP2114" s="40"/>
      <c r="AQ2114" s="40"/>
      <c r="AR2114" s="40"/>
      <c r="AS2114" s="40"/>
      <c r="AT2114" s="40"/>
      <c r="AU2114" s="40"/>
    </row>
    <row r="2115" spans="27:47" x14ac:dyDescent="0.2">
      <c r="AA2115" s="40"/>
      <c r="AB2115" s="40"/>
      <c r="AC2115" s="40"/>
      <c r="AD2115" s="40"/>
      <c r="AE2115" s="40"/>
      <c r="AF2115" s="46"/>
      <c r="AG2115" s="45"/>
      <c r="AN2115" s="40"/>
      <c r="AO2115" s="40"/>
      <c r="AP2115" s="40"/>
      <c r="AQ2115" s="40"/>
      <c r="AR2115" s="40"/>
      <c r="AS2115" s="40"/>
      <c r="AT2115" s="40"/>
      <c r="AU2115" s="40"/>
    </row>
    <row r="2116" spans="27:47" x14ac:dyDescent="0.2">
      <c r="AA2116" s="40"/>
      <c r="AB2116" s="40"/>
      <c r="AC2116" s="40"/>
      <c r="AD2116" s="40"/>
      <c r="AE2116" s="40"/>
      <c r="AF2116" s="46"/>
      <c r="AG2116" s="45"/>
      <c r="AN2116" s="40"/>
      <c r="AO2116" s="40"/>
      <c r="AP2116" s="40"/>
      <c r="AQ2116" s="40"/>
      <c r="AR2116" s="40"/>
      <c r="AS2116" s="40"/>
      <c r="AT2116" s="40"/>
      <c r="AU2116" s="40"/>
    </row>
    <row r="2117" spans="27:47" x14ac:dyDescent="0.2">
      <c r="AA2117" s="40"/>
      <c r="AB2117" s="40"/>
      <c r="AC2117" s="40"/>
      <c r="AD2117" s="40"/>
      <c r="AE2117" s="40"/>
      <c r="AF2117" s="46"/>
      <c r="AG2117" s="45"/>
      <c r="AN2117" s="40"/>
      <c r="AO2117" s="40"/>
      <c r="AP2117" s="40"/>
      <c r="AQ2117" s="40"/>
      <c r="AR2117" s="40"/>
      <c r="AS2117" s="40"/>
      <c r="AT2117" s="40"/>
      <c r="AU2117" s="40"/>
    </row>
    <row r="2118" spans="27:47" x14ac:dyDescent="0.2">
      <c r="AA2118" s="40"/>
      <c r="AB2118" s="40"/>
      <c r="AC2118" s="40"/>
      <c r="AD2118" s="40"/>
      <c r="AE2118" s="40"/>
      <c r="AF2118" s="46"/>
      <c r="AG2118" s="45"/>
      <c r="AN2118" s="40"/>
      <c r="AO2118" s="40"/>
      <c r="AP2118" s="40"/>
      <c r="AQ2118" s="40"/>
      <c r="AR2118" s="40"/>
      <c r="AS2118" s="40"/>
      <c r="AT2118" s="40"/>
      <c r="AU2118" s="40"/>
    </row>
    <row r="2119" spans="27:47" x14ac:dyDescent="0.2">
      <c r="AA2119" s="40"/>
      <c r="AB2119" s="40"/>
      <c r="AC2119" s="40"/>
      <c r="AD2119" s="40"/>
      <c r="AE2119" s="40"/>
      <c r="AF2119" s="46"/>
      <c r="AG2119" s="45"/>
      <c r="AN2119" s="40"/>
      <c r="AO2119" s="40"/>
      <c r="AP2119" s="40"/>
      <c r="AQ2119" s="40"/>
      <c r="AR2119" s="40"/>
      <c r="AS2119" s="40"/>
      <c r="AT2119" s="40"/>
      <c r="AU2119" s="40"/>
    </row>
    <row r="2120" spans="27:47" x14ac:dyDescent="0.2">
      <c r="AA2120" s="40"/>
      <c r="AB2120" s="40"/>
      <c r="AC2120" s="40"/>
      <c r="AD2120" s="40"/>
      <c r="AE2120" s="40"/>
      <c r="AF2120" s="46"/>
      <c r="AG2120" s="45"/>
      <c r="AN2120" s="40"/>
      <c r="AO2120" s="40"/>
      <c r="AP2120" s="40"/>
      <c r="AQ2120" s="40"/>
      <c r="AR2120" s="40"/>
      <c r="AS2120" s="40"/>
      <c r="AT2120" s="40"/>
      <c r="AU2120" s="40"/>
    </row>
    <row r="2121" spans="27:47" x14ac:dyDescent="0.2">
      <c r="AA2121" s="40"/>
      <c r="AB2121" s="40"/>
      <c r="AC2121" s="40"/>
      <c r="AD2121" s="40"/>
      <c r="AE2121" s="40"/>
      <c r="AF2121" s="46"/>
      <c r="AG2121" s="45"/>
      <c r="AN2121" s="40"/>
      <c r="AO2121" s="40"/>
      <c r="AP2121" s="40"/>
      <c r="AQ2121" s="40"/>
      <c r="AR2121" s="40"/>
      <c r="AS2121" s="40"/>
      <c r="AT2121" s="40"/>
      <c r="AU2121" s="40"/>
    </row>
    <row r="2122" spans="27:47" x14ac:dyDescent="0.2">
      <c r="AA2122" s="40"/>
      <c r="AB2122" s="40"/>
      <c r="AC2122" s="40"/>
      <c r="AD2122" s="40"/>
      <c r="AE2122" s="40"/>
      <c r="AF2122" s="46"/>
      <c r="AG2122" s="45"/>
      <c r="AN2122" s="40"/>
      <c r="AO2122" s="40"/>
      <c r="AP2122" s="40"/>
      <c r="AQ2122" s="40"/>
      <c r="AR2122" s="40"/>
      <c r="AS2122" s="40"/>
      <c r="AT2122" s="40"/>
      <c r="AU2122" s="40"/>
    </row>
    <row r="2123" spans="27:47" x14ac:dyDescent="0.2">
      <c r="AA2123" s="40"/>
      <c r="AB2123" s="40"/>
      <c r="AC2123" s="40"/>
      <c r="AD2123" s="40"/>
      <c r="AE2123" s="40"/>
      <c r="AF2123" s="46"/>
      <c r="AG2123" s="45"/>
      <c r="AN2123" s="40"/>
      <c r="AO2123" s="40"/>
      <c r="AP2123" s="40"/>
      <c r="AQ2123" s="40"/>
      <c r="AR2123" s="40"/>
      <c r="AS2123" s="40"/>
      <c r="AT2123" s="40"/>
      <c r="AU2123" s="40"/>
    </row>
    <row r="2124" spans="27:47" x14ac:dyDescent="0.2">
      <c r="AA2124" s="40"/>
      <c r="AB2124" s="40"/>
      <c r="AC2124" s="40"/>
      <c r="AD2124" s="40"/>
      <c r="AE2124" s="40"/>
      <c r="AF2124" s="46"/>
      <c r="AG2124" s="45"/>
      <c r="AN2124" s="40"/>
      <c r="AO2124" s="40"/>
      <c r="AP2124" s="40"/>
      <c r="AQ2124" s="40"/>
      <c r="AR2124" s="40"/>
      <c r="AS2124" s="40"/>
      <c r="AT2124" s="40"/>
      <c r="AU2124" s="40"/>
    </row>
    <row r="2125" spans="27:47" x14ac:dyDescent="0.2">
      <c r="AA2125" s="40"/>
      <c r="AB2125" s="40"/>
      <c r="AC2125" s="40"/>
      <c r="AD2125" s="40"/>
      <c r="AE2125" s="40"/>
      <c r="AF2125" s="46"/>
      <c r="AG2125" s="45"/>
      <c r="AN2125" s="40"/>
      <c r="AO2125" s="40"/>
      <c r="AP2125" s="40"/>
      <c r="AQ2125" s="40"/>
      <c r="AR2125" s="40"/>
      <c r="AS2125" s="40"/>
      <c r="AT2125" s="40"/>
      <c r="AU2125" s="40"/>
    </row>
    <row r="2126" spans="27:47" x14ac:dyDescent="0.2">
      <c r="AA2126" s="40"/>
      <c r="AB2126" s="40"/>
      <c r="AC2126" s="40"/>
      <c r="AD2126" s="40"/>
      <c r="AE2126" s="40"/>
      <c r="AF2126" s="46"/>
      <c r="AG2126" s="45"/>
      <c r="AN2126" s="40"/>
      <c r="AO2126" s="40"/>
      <c r="AP2126" s="40"/>
      <c r="AQ2126" s="40"/>
      <c r="AR2126" s="40"/>
      <c r="AS2126" s="40"/>
      <c r="AT2126" s="40"/>
      <c r="AU2126" s="40"/>
    </row>
    <row r="2127" spans="27:47" x14ac:dyDescent="0.2">
      <c r="AA2127" s="40"/>
      <c r="AB2127" s="40"/>
      <c r="AC2127" s="40"/>
      <c r="AD2127" s="40"/>
      <c r="AE2127" s="40"/>
      <c r="AF2127" s="46"/>
      <c r="AG2127" s="45"/>
      <c r="AN2127" s="40"/>
      <c r="AO2127" s="40"/>
      <c r="AP2127" s="40"/>
      <c r="AQ2127" s="40"/>
      <c r="AR2127" s="40"/>
      <c r="AS2127" s="40"/>
      <c r="AT2127" s="40"/>
      <c r="AU2127" s="40"/>
    </row>
    <row r="2128" spans="27:47" x14ac:dyDescent="0.2">
      <c r="AA2128" s="40"/>
      <c r="AB2128" s="40"/>
      <c r="AC2128" s="40"/>
      <c r="AD2128" s="40"/>
      <c r="AE2128" s="40"/>
      <c r="AF2128" s="46"/>
      <c r="AG2128" s="45"/>
      <c r="AN2128" s="40"/>
      <c r="AO2128" s="40"/>
      <c r="AP2128" s="40"/>
      <c r="AQ2128" s="40"/>
      <c r="AR2128" s="40"/>
      <c r="AS2128" s="40"/>
      <c r="AT2128" s="40"/>
      <c r="AU2128" s="40"/>
    </row>
    <row r="2129" spans="27:47" x14ac:dyDescent="0.2">
      <c r="AA2129" s="40"/>
      <c r="AB2129" s="40"/>
      <c r="AC2129" s="40"/>
      <c r="AD2129" s="40"/>
      <c r="AE2129" s="40"/>
      <c r="AF2129" s="46"/>
      <c r="AG2129" s="45"/>
      <c r="AN2129" s="40"/>
      <c r="AO2129" s="40"/>
      <c r="AP2129" s="40"/>
      <c r="AQ2129" s="40"/>
      <c r="AR2129" s="40"/>
      <c r="AS2129" s="40"/>
      <c r="AT2129" s="40"/>
      <c r="AU2129" s="40"/>
    </row>
    <row r="2130" spans="27:47" x14ac:dyDescent="0.2">
      <c r="AA2130" s="40"/>
      <c r="AB2130" s="40"/>
      <c r="AC2130" s="40"/>
      <c r="AD2130" s="40"/>
      <c r="AE2130" s="40"/>
      <c r="AF2130" s="46"/>
      <c r="AG2130" s="45"/>
      <c r="AN2130" s="40"/>
      <c r="AO2130" s="40"/>
      <c r="AP2130" s="40"/>
      <c r="AQ2130" s="40"/>
      <c r="AR2130" s="40"/>
      <c r="AS2130" s="40"/>
      <c r="AT2130" s="40"/>
      <c r="AU2130" s="40"/>
    </row>
    <row r="2131" spans="27:47" x14ac:dyDescent="0.2">
      <c r="AA2131" s="40"/>
      <c r="AB2131" s="40"/>
      <c r="AC2131" s="40"/>
      <c r="AD2131" s="40"/>
      <c r="AE2131" s="40"/>
      <c r="AF2131" s="46"/>
      <c r="AG2131" s="45"/>
      <c r="AN2131" s="40"/>
      <c r="AO2131" s="40"/>
      <c r="AP2131" s="40"/>
      <c r="AQ2131" s="40"/>
      <c r="AR2131" s="40"/>
      <c r="AS2131" s="40"/>
      <c r="AT2131" s="40"/>
      <c r="AU2131" s="40"/>
    </row>
    <row r="2132" spans="27:47" x14ac:dyDescent="0.2">
      <c r="AA2132" s="40"/>
      <c r="AB2132" s="40"/>
      <c r="AC2132" s="40"/>
      <c r="AD2132" s="40"/>
      <c r="AE2132" s="40"/>
      <c r="AF2132" s="46"/>
      <c r="AG2132" s="45"/>
      <c r="AN2132" s="40"/>
      <c r="AO2132" s="40"/>
      <c r="AP2132" s="40"/>
      <c r="AQ2132" s="40"/>
      <c r="AR2132" s="40"/>
      <c r="AS2132" s="40"/>
      <c r="AT2132" s="40"/>
      <c r="AU2132" s="40"/>
    </row>
    <row r="2133" spans="27:47" x14ac:dyDescent="0.2">
      <c r="AA2133" s="40"/>
      <c r="AB2133" s="40"/>
      <c r="AC2133" s="40"/>
      <c r="AD2133" s="40"/>
      <c r="AE2133" s="40"/>
      <c r="AF2133" s="46"/>
      <c r="AG2133" s="45"/>
      <c r="AN2133" s="40"/>
      <c r="AO2133" s="40"/>
      <c r="AP2133" s="40"/>
      <c r="AQ2133" s="40"/>
      <c r="AR2133" s="40"/>
      <c r="AS2133" s="40"/>
      <c r="AT2133" s="40"/>
      <c r="AU2133" s="40"/>
    </row>
    <row r="2134" spans="27:47" x14ac:dyDescent="0.2">
      <c r="AA2134" s="40"/>
      <c r="AB2134" s="40"/>
      <c r="AC2134" s="40"/>
      <c r="AD2134" s="40"/>
      <c r="AE2134" s="40"/>
      <c r="AF2134" s="46"/>
      <c r="AG2134" s="45"/>
      <c r="AN2134" s="40"/>
      <c r="AO2134" s="40"/>
      <c r="AP2134" s="40"/>
      <c r="AQ2134" s="40"/>
      <c r="AR2134" s="40"/>
      <c r="AS2134" s="40"/>
      <c r="AT2134" s="40"/>
      <c r="AU2134" s="40"/>
    </row>
    <row r="2135" spans="27:47" x14ac:dyDescent="0.2">
      <c r="AA2135" s="40"/>
      <c r="AB2135" s="40"/>
      <c r="AC2135" s="40"/>
      <c r="AD2135" s="40"/>
      <c r="AE2135" s="40"/>
      <c r="AF2135" s="46"/>
      <c r="AG2135" s="45"/>
      <c r="AN2135" s="40"/>
      <c r="AO2135" s="40"/>
      <c r="AP2135" s="40"/>
      <c r="AQ2135" s="40"/>
      <c r="AR2135" s="40"/>
      <c r="AS2135" s="40"/>
      <c r="AT2135" s="40"/>
      <c r="AU2135" s="40"/>
    </row>
    <row r="2136" spans="27:47" x14ac:dyDescent="0.2">
      <c r="AA2136" s="40"/>
      <c r="AB2136" s="40"/>
      <c r="AC2136" s="40"/>
      <c r="AD2136" s="40"/>
      <c r="AE2136" s="40"/>
      <c r="AF2136" s="46"/>
      <c r="AG2136" s="45"/>
      <c r="AN2136" s="40"/>
      <c r="AO2136" s="40"/>
      <c r="AP2136" s="40"/>
      <c r="AQ2136" s="40"/>
      <c r="AR2136" s="40"/>
      <c r="AS2136" s="40"/>
      <c r="AT2136" s="40"/>
      <c r="AU2136" s="40"/>
    </row>
    <row r="2137" spans="27:47" x14ac:dyDescent="0.2">
      <c r="AA2137" s="40"/>
      <c r="AB2137" s="40"/>
      <c r="AC2137" s="40"/>
      <c r="AD2137" s="40"/>
      <c r="AE2137" s="40"/>
      <c r="AF2137" s="46"/>
      <c r="AG2137" s="45"/>
      <c r="AN2137" s="40"/>
      <c r="AO2137" s="40"/>
      <c r="AP2137" s="40"/>
      <c r="AQ2137" s="40"/>
      <c r="AR2137" s="40"/>
      <c r="AS2137" s="40"/>
      <c r="AT2137" s="40"/>
      <c r="AU2137" s="40"/>
    </row>
    <row r="2138" spans="27:47" x14ac:dyDescent="0.2">
      <c r="AA2138" s="40"/>
      <c r="AB2138" s="40"/>
      <c r="AC2138" s="40"/>
      <c r="AD2138" s="40"/>
      <c r="AE2138" s="40"/>
      <c r="AF2138" s="46"/>
      <c r="AG2138" s="45"/>
      <c r="AN2138" s="40"/>
      <c r="AO2138" s="40"/>
      <c r="AP2138" s="40"/>
      <c r="AQ2138" s="40"/>
      <c r="AR2138" s="40"/>
      <c r="AS2138" s="40"/>
      <c r="AT2138" s="40"/>
      <c r="AU2138" s="40"/>
    </row>
    <row r="2139" spans="27:47" x14ac:dyDescent="0.2">
      <c r="AA2139" s="40"/>
      <c r="AB2139" s="40"/>
      <c r="AC2139" s="40"/>
      <c r="AD2139" s="40"/>
      <c r="AE2139" s="40"/>
      <c r="AF2139" s="46"/>
      <c r="AG2139" s="45"/>
      <c r="AN2139" s="40"/>
      <c r="AO2139" s="40"/>
      <c r="AP2139" s="40"/>
      <c r="AQ2139" s="40"/>
      <c r="AR2139" s="40"/>
      <c r="AS2139" s="40"/>
      <c r="AT2139" s="40"/>
      <c r="AU2139" s="40"/>
    </row>
    <row r="2140" spans="27:47" x14ac:dyDescent="0.2">
      <c r="AA2140" s="40"/>
      <c r="AB2140" s="40"/>
      <c r="AC2140" s="40"/>
      <c r="AD2140" s="40"/>
      <c r="AE2140" s="40"/>
      <c r="AF2140" s="46"/>
      <c r="AG2140" s="45"/>
      <c r="AN2140" s="40"/>
      <c r="AO2140" s="40"/>
      <c r="AP2140" s="40"/>
      <c r="AQ2140" s="40"/>
      <c r="AR2140" s="40"/>
      <c r="AS2140" s="40"/>
      <c r="AT2140" s="40"/>
      <c r="AU2140" s="40"/>
    </row>
    <row r="2141" spans="27:47" x14ac:dyDescent="0.2">
      <c r="AA2141" s="40"/>
      <c r="AB2141" s="40"/>
      <c r="AC2141" s="40"/>
      <c r="AD2141" s="40"/>
      <c r="AE2141" s="40"/>
      <c r="AF2141" s="46"/>
      <c r="AG2141" s="45"/>
      <c r="AN2141" s="40"/>
      <c r="AO2141" s="40"/>
      <c r="AP2141" s="40"/>
      <c r="AQ2141" s="40"/>
      <c r="AR2141" s="40"/>
      <c r="AS2141" s="40"/>
      <c r="AT2141" s="40"/>
      <c r="AU2141" s="40"/>
    </row>
    <row r="2142" spans="27:47" x14ac:dyDescent="0.2">
      <c r="AA2142" s="40"/>
      <c r="AB2142" s="40"/>
      <c r="AC2142" s="40"/>
      <c r="AD2142" s="40"/>
      <c r="AE2142" s="40"/>
      <c r="AF2142" s="46"/>
      <c r="AG2142" s="45"/>
      <c r="AN2142" s="40"/>
      <c r="AO2142" s="40"/>
      <c r="AP2142" s="40"/>
      <c r="AQ2142" s="40"/>
      <c r="AR2142" s="40"/>
      <c r="AS2142" s="40"/>
      <c r="AT2142" s="40"/>
      <c r="AU2142" s="40"/>
    </row>
    <row r="2143" spans="27:47" x14ac:dyDescent="0.2">
      <c r="AA2143" s="40"/>
      <c r="AB2143" s="40"/>
      <c r="AC2143" s="40"/>
      <c r="AD2143" s="40"/>
      <c r="AE2143" s="40"/>
      <c r="AF2143" s="46"/>
      <c r="AG2143" s="45"/>
      <c r="AN2143" s="40"/>
      <c r="AO2143" s="40"/>
      <c r="AP2143" s="40"/>
      <c r="AQ2143" s="40"/>
      <c r="AR2143" s="40"/>
      <c r="AS2143" s="40"/>
      <c r="AT2143" s="40"/>
      <c r="AU2143" s="40"/>
    </row>
    <row r="2144" spans="27:47" x14ac:dyDescent="0.2">
      <c r="AA2144" s="40"/>
      <c r="AB2144" s="40"/>
      <c r="AC2144" s="40"/>
      <c r="AD2144" s="40"/>
      <c r="AE2144" s="40"/>
      <c r="AF2144" s="46"/>
      <c r="AG2144" s="45"/>
      <c r="AN2144" s="40"/>
      <c r="AO2144" s="40"/>
      <c r="AP2144" s="40"/>
      <c r="AQ2144" s="40"/>
      <c r="AR2144" s="40"/>
      <c r="AS2144" s="40"/>
      <c r="AT2144" s="40"/>
      <c r="AU2144" s="40"/>
    </row>
    <row r="2145" spans="27:47" x14ac:dyDescent="0.2">
      <c r="AA2145" s="40"/>
      <c r="AB2145" s="40"/>
      <c r="AC2145" s="40"/>
      <c r="AD2145" s="40"/>
      <c r="AE2145" s="40"/>
      <c r="AF2145" s="46"/>
      <c r="AG2145" s="45"/>
      <c r="AN2145" s="40"/>
      <c r="AO2145" s="40"/>
      <c r="AP2145" s="40"/>
      <c r="AQ2145" s="40"/>
      <c r="AR2145" s="40"/>
      <c r="AS2145" s="40"/>
      <c r="AT2145" s="40"/>
      <c r="AU2145" s="40"/>
    </row>
    <row r="2146" spans="27:47" x14ac:dyDescent="0.2">
      <c r="AA2146" s="40"/>
      <c r="AB2146" s="40"/>
      <c r="AC2146" s="40"/>
      <c r="AD2146" s="40"/>
      <c r="AE2146" s="40"/>
      <c r="AF2146" s="46"/>
      <c r="AG2146" s="45"/>
      <c r="AN2146" s="40"/>
      <c r="AO2146" s="40"/>
      <c r="AP2146" s="40"/>
      <c r="AQ2146" s="40"/>
      <c r="AR2146" s="40"/>
      <c r="AS2146" s="40"/>
      <c r="AT2146" s="40"/>
      <c r="AU2146" s="40"/>
    </row>
    <row r="2147" spans="27:47" x14ac:dyDescent="0.2">
      <c r="AA2147" s="40"/>
      <c r="AB2147" s="40"/>
      <c r="AC2147" s="40"/>
      <c r="AD2147" s="40"/>
      <c r="AE2147" s="40"/>
      <c r="AF2147" s="46"/>
      <c r="AG2147" s="45"/>
      <c r="AN2147" s="40"/>
      <c r="AO2147" s="40"/>
      <c r="AP2147" s="40"/>
      <c r="AQ2147" s="40"/>
      <c r="AR2147" s="40"/>
      <c r="AS2147" s="40"/>
      <c r="AT2147" s="40"/>
      <c r="AU2147" s="40"/>
    </row>
    <row r="2148" spans="27:47" x14ac:dyDescent="0.2">
      <c r="AA2148" s="40"/>
      <c r="AB2148" s="40"/>
      <c r="AC2148" s="40"/>
      <c r="AD2148" s="40"/>
      <c r="AE2148" s="40"/>
      <c r="AF2148" s="46"/>
      <c r="AG2148" s="45"/>
      <c r="AN2148" s="40"/>
      <c r="AO2148" s="40"/>
      <c r="AP2148" s="40"/>
      <c r="AQ2148" s="40"/>
      <c r="AR2148" s="40"/>
      <c r="AS2148" s="40"/>
      <c r="AT2148" s="40"/>
      <c r="AU2148" s="40"/>
    </row>
    <row r="2149" spans="27:47" x14ac:dyDescent="0.2">
      <c r="AA2149" s="40"/>
      <c r="AB2149" s="40"/>
      <c r="AC2149" s="40"/>
      <c r="AD2149" s="40"/>
      <c r="AE2149" s="40"/>
      <c r="AF2149" s="46"/>
      <c r="AG2149" s="45"/>
      <c r="AN2149" s="40"/>
      <c r="AO2149" s="40"/>
      <c r="AP2149" s="40"/>
      <c r="AQ2149" s="40"/>
      <c r="AR2149" s="40"/>
      <c r="AS2149" s="40"/>
      <c r="AT2149" s="40"/>
      <c r="AU2149" s="40"/>
    </row>
    <row r="2150" spans="27:47" x14ac:dyDescent="0.2">
      <c r="AA2150" s="40"/>
      <c r="AB2150" s="40"/>
      <c r="AC2150" s="40"/>
      <c r="AD2150" s="40"/>
      <c r="AE2150" s="40"/>
      <c r="AF2150" s="46"/>
      <c r="AG2150" s="45"/>
      <c r="AN2150" s="40"/>
      <c r="AO2150" s="40"/>
      <c r="AP2150" s="40"/>
      <c r="AQ2150" s="40"/>
      <c r="AR2150" s="40"/>
      <c r="AS2150" s="40"/>
      <c r="AT2150" s="40"/>
      <c r="AU2150" s="40"/>
    </row>
    <row r="2151" spans="27:47" x14ac:dyDescent="0.2">
      <c r="AA2151" s="40"/>
      <c r="AB2151" s="40"/>
      <c r="AC2151" s="40"/>
      <c r="AD2151" s="40"/>
      <c r="AE2151" s="40"/>
      <c r="AF2151" s="46"/>
      <c r="AG2151" s="45"/>
      <c r="AN2151" s="40"/>
      <c r="AO2151" s="40"/>
      <c r="AP2151" s="40"/>
      <c r="AQ2151" s="40"/>
      <c r="AR2151" s="40"/>
      <c r="AS2151" s="40"/>
      <c r="AT2151" s="40"/>
      <c r="AU2151" s="40"/>
    </row>
    <row r="2152" spans="27:47" x14ac:dyDescent="0.2">
      <c r="AA2152" s="40"/>
      <c r="AB2152" s="40"/>
      <c r="AC2152" s="40"/>
      <c r="AD2152" s="40"/>
      <c r="AE2152" s="40"/>
      <c r="AF2152" s="46"/>
      <c r="AG2152" s="45"/>
      <c r="AN2152" s="40"/>
      <c r="AO2152" s="40"/>
      <c r="AP2152" s="40"/>
      <c r="AQ2152" s="40"/>
      <c r="AR2152" s="40"/>
      <c r="AS2152" s="40"/>
      <c r="AT2152" s="40"/>
      <c r="AU2152" s="40"/>
    </row>
    <row r="2153" spans="27:47" x14ac:dyDescent="0.2">
      <c r="AA2153" s="40"/>
      <c r="AB2153" s="40"/>
      <c r="AC2153" s="40"/>
      <c r="AD2153" s="40"/>
      <c r="AE2153" s="40"/>
      <c r="AF2153" s="46"/>
      <c r="AG2153" s="45"/>
      <c r="AN2153" s="40"/>
      <c r="AO2153" s="40"/>
      <c r="AP2153" s="40"/>
      <c r="AQ2153" s="40"/>
      <c r="AR2153" s="40"/>
      <c r="AS2153" s="40"/>
      <c r="AT2153" s="40"/>
      <c r="AU2153" s="40"/>
    </row>
    <row r="2154" spans="27:47" x14ac:dyDescent="0.2">
      <c r="AA2154" s="40"/>
      <c r="AB2154" s="40"/>
      <c r="AC2154" s="40"/>
      <c r="AD2154" s="40"/>
      <c r="AE2154" s="40"/>
      <c r="AF2154" s="46"/>
      <c r="AG2154" s="45"/>
      <c r="AN2154" s="40"/>
      <c r="AO2154" s="40"/>
      <c r="AP2154" s="40"/>
      <c r="AQ2154" s="40"/>
      <c r="AR2154" s="40"/>
      <c r="AS2154" s="40"/>
      <c r="AT2154" s="40"/>
      <c r="AU2154" s="40"/>
    </row>
    <row r="2155" spans="27:47" x14ac:dyDescent="0.2">
      <c r="AA2155" s="40"/>
      <c r="AB2155" s="40"/>
      <c r="AC2155" s="40"/>
      <c r="AD2155" s="40"/>
      <c r="AE2155" s="40"/>
      <c r="AF2155" s="46"/>
      <c r="AG2155" s="45"/>
      <c r="AN2155" s="40"/>
      <c r="AO2155" s="40"/>
      <c r="AP2155" s="40"/>
      <c r="AQ2155" s="40"/>
      <c r="AR2155" s="40"/>
      <c r="AS2155" s="40"/>
      <c r="AT2155" s="40"/>
      <c r="AU2155" s="40"/>
    </row>
    <row r="2156" spans="27:47" x14ac:dyDescent="0.2">
      <c r="AA2156" s="40"/>
      <c r="AB2156" s="40"/>
      <c r="AC2156" s="40"/>
      <c r="AD2156" s="40"/>
      <c r="AE2156" s="40"/>
      <c r="AF2156" s="46"/>
      <c r="AG2156" s="45"/>
      <c r="AN2156" s="40"/>
      <c r="AO2156" s="40"/>
      <c r="AP2156" s="40"/>
      <c r="AQ2156" s="40"/>
      <c r="AR2156" s="40"/>
      <c r="AS2156" s="40"/>
      <c r="AT2156" s="40"/>
      <c r="AU2156" s="40"/>
    </row>
    <row r="2157" spans="27:47" x14ac:dyDescent="0.2">
      <c r="AA2157" s="40"/>
      <c r="AB2157" s="40"/>
      <c r="AC2157" s="40"/>
      <c r="AD2157" s="40"/>
      <c r="AE2157" s="40"/>
      <c r="AF2157" s="46"/>
      <c r="AG2157" s="45"/>
      <c r="AN2157" s="40"/>
      <c r="AO2157" s="40"/>
      <c r="AP2157" s="40"/>
      <c r="AQ2157" s="40"/>
      <c r="AR2157" s="40"/>
      <c r="AS2157" s="40"/>
      <c r="AT2157" s="40"/>
      <c r="AU2157" s="40"/>
    </row>
    <row r="2158" spans="27:47" x14ac:dyDescent="0.2">
      <c r="AA2158" s="40"/>
      <c r="AB2158" s="40"/>
      <c r="AC2158" s="40"/>
      <c r="AD2158" s="40"/>
      <c r="AE2158" s="40"/>
      <c r="AF2158" s="46"/>
      <c r="AG2158" s="45"/>
      <c r="AN2158" s="40"/>
      <c r="AO2158" s="40"/>
      <c r="AP2158" s="40"/>
      <c r="AQ2158" s="40"/>
      <c r="AR2158" s="40"/>
      <c r="AS2158" s="40"/>
      <c r="AT2158" s="40"/>
      <c r="AU2158" s="40"/>
    </row>
    <row r="2159" spans="27:47" x14ac:dyDescent="0.2">
      <c r="AA2159" s="40"/>
      <c r="AB2159" s="40"/>
      <c r="AC2159" s="40"/>
      <c r="AD2159" s="40"/>
      <c r="AE2159" s="40"/>
      <c r="AF2159" s="46"/>
      <c r="AG2159" s="45"/>
      <c r="AN2159" s="40"/>
      <c r="AO2159" s="40"/>
      <c r="AP2159" s="40"/>
      <c r="AQ2159" s="40"/>
      <c r="AR2159" s="40"/>
      <c r="AS2159" s="40"/>
      <c r="AT2159" s="40"/>
      <c r="AU2159" s="40"/>
    </row>
    <row r="2160" spans="27:47" x14ac:dyDescent="0.2">
      <c r="AA2160" s="40"/>
      <c r="AB2160" s="40"/>
      <c r="AC2160" s="40"/>
      <c r="AD2160" s="40"/>
      <c r="AE2160" s="40"/>
      <c r="AF2160" s="46"/>
      <c r="AG2160" s="45"/>
      <c r="AN2160" s="40"/>
      <c r="AO2160" s="40"/>
      <c r="AP2160" s="40"/>
      <c r="AQ2160" s="40"/>
      <c r="AR2160" s="40"/>
      <c r="AS2160" s="40"/>
      <c r="AT2160" s="40"/>
      <c r="AU2160" s="40"/>
    </row>
    <row r="2161" spans="27:47" x14ac:dyDescent="0.2">
      <c r="AA2161" s="40"/>
      <c r="AB2161" s="40"/>
      <c r="AC2161" s="40"/>
      <c r="AD2161" s="40"/>
      <c r="AE2161" s="40"/>
      <c r="AF2161" s="46"/>
      <c r="AG2161" s="45"/>
      <c r="AN2161" s="40"/>
      <c r="AO2161" s="40"/>
      <c r="AP2161" s="40"/>
      <c r="AQ2161" s="40"/>
      <c r="AR2161" s="40"/>
      <c r="AS2161" s="40"/>
      <c r="AT2161" s="40"/>
      <c r="AU2161" s="40"/>
    </row>
    <row r="2162" spans="27:47" x14ac:dyDescent="0.2">
      <c r="AA2162" s="40"/>
      <c r="AB2162" s="40"/>
      <c r="AC2162" s="40"/>
      <c r="AD2162" s="40"/>
      <c r="AE2162" s="40"/>
      <c r="AF2162" s="46"/>
      <c r="AG2162" s="45"/>
      <c r="AN2162" s="40"/>
      <c r="AO2162" s="40"/>
      <c r="AP2162" s="40"/>
      <c r="AQ2162" s="40"/>
      <c r="AR2162" s="40"/>
      <c r="AS2162" s="40"/>
      <c r="AT2162" s="40"/>
      <c r="AU2162" s="40"/>
    </row>
    <row r="2163" spans="27:47" x14ac:dyDescent="0.2">
      <c r="AA2163" s="40"/>
      <c r="AB2163" s="40"/>
      <c r="AC2163" s="40"/>
      <c r="AD2163" s="40"/>
      <c r="AE2163" s="40"/>
      <c r="AF2163" s="46"/>
      <c r="AG2163" s="45"/>
      <c r="AN2163" s="40"/>
      <c r="AO2163" s="40"/>
      <c r="AP2163" s="40"/>
      <c r="AQ2163" s="40"/>
      <c r="AR2163" s="40"/>
      <c r="AS2163" s="40"/>
      <c r="AT2163" s="40"/>
      <c r="AU2163" s="40"/>
    </row>
    <row r="2164" spans="27:47" x14ac:dyDescent="0.2">
      <c r="AA2164" s="40"/>
      <c r="AB2164" s="40"/>
      <c r="AC2164" s="40"/>
      <c r="AD2164" s="40"/>
      <c r="AE2164" s="40"/>
      <c r="AF2164" s="46"/>
      <c r="AG2164" s="45"/>
      <c r="AN2164" s="40"/>
      <c r="AO2164" s="40"/>
      <c r="AP2164" s="40"/>
      <c r="AQ2164" s="40"/>
      <c r="AR2164" s="40"/>
      <c r="AS2164" s="40"/>
      <c r="AT2164" s="40"/>
      <c r="AU2164" s="40"/>
    </row>
    <row r="2165" spans="27:47" x14ac:dyDescent="0.2">
      <c r="AA2165" s="40"/>
      <c r="AB2165" s="40"/>
      <c r="AC2165" s="40"/>
      <c r="AD2165" s="40"/>
      <c r="AE2165" s="40"/>
      <c r="AF2165" s="46"/>
      <c r="AG2165" s="45"/>
      <c r="AN2165" s="40"/>
      <c r="AO2165" s="40"/>
      <c r="AP2165" s="40"/>
      <c r="AQ2165" s="40"/>
      <c r="AR2165" s="40"/>
      <c r="AS2165" s="40"/>
      <c r="AT2165" s="40"/>
      <c r="AU2165" s="40"/>
    </row>
    <row r="2166" spans="27:47" x14ac:dyDescent="0.2">
      <c r="AA2166" s="40"/>
      <c r="AB2166" s="40"/>
      <c r="AC2166" s="40"/>
      <c r="AD2166" s="40"/>
      <c r="AE2166" s="40"/>
      <c r="AF2166" s="46"/>
      <c r="AG2166" s="45"/>
      <c r="AN2166" s="40"/>
      <c r="AO2166" s="40"/>
      <c r="AP2166" s="40"/>
      <c r="AQ2166" s="40"/>
      <c r="AR2166" s="40"/>
      <c r="AS2166" s="40"/>
      <c r="AT2166" s="40"/>
      <c r="AU2166" s="40"/>
    </row>
    <row r="2167" spans="27:47" x14ac:dyDescent="0.2">
      <c r="AA2167" s="40"/>
      <c r="AB2167" s="40"/>
      <c r="AC2167" s="40"/>
      <c r="AD2167" s="40"/>
      <c r="AE2167" s="40"/>
      <c r="AF2167" s="46"/>
      <c r="AG2167" s="45"/>
      <c r="AN2167" s="40"/>
      <c r="AO2167" s="40"/>
      <c r="AP2167" s="40"/>
      <c r="AQ2167" s="40"/>
      <c r="AR2167" s="40"/>
      <c r="AS2167" s="40"/>
      <c r="AT2167" s="40"/>
      <c r="AU2167" s="40"/>
    </row>
    <row r="2168" spans="27:47" x14ac:dyDescent="0.2">
      <c r="AA2168" s="40"/>
      <c r="AB2168" s="40"/>
      <c r="AC2168" s="40"/>
      <c r="AD2168" s="40"/>
      <c r="AE2168" s="40"/>
      <c r="AF2168" s="46"/>
      <c r="AG2168" s="45"/>
      <c r="AN2168" s="40"/>
      <c r="AO2168" s="40"/>
      <c r="AP2168" s="40"/>
      <c r="AQ2168" s="40"/>
      <c r="AR2168" s="40"/>
      <c r="AS2168" s="40"/>
      <c r="AT2168" s="40"/>
      <c r="AU2168" s="40"/>
    </row>
    <row r="2169" spans="27:47" x14ac:dyDescent="0.2">
      <c r="AA2169" s="40"/>
      <c r="AB2169" s="40"/>
      <c r="AC2169" s="40"/>
      <c r="AD2169" s="40"/>
      <c r="AE2169" s="40"/>
      <c r="AF2169" s="46"/>
      <c r="AG2169" s="45"/>
      <c r="AN2169" s="40"/>
      <c r="AO2169" s="40"/>
      <c r="AP2169" s="40"/>
      <c r="AQ2169" s="40"/>
      <c r="AR2169" s="40"/>
      <c r="AS2169" s="40"/>
      <c r="AT2169" s="40"/>
      <c r="AU2169" s="40"/>
    </row>
    <row r="2170" spans="27:47" x14ac:dyDescent="0.2">
      <c r="AA2170" s="40"/>
      <c r="AB2170" s="40"/>
      <c r="AC2170" s="40"/>
      <c r="AD2170" s="40"/>
      <c r="AE2170" s="40"/>
      <c r="AF2170" s="46"/>
      <c r="AG2170" s="45"/>
      <c r="AN2170" s="40"/>
      <c r="AO2170" s="40"/>
      <c r="AP2170" s="40"/>
      <c r="AQ2170" s="40"/>
      <c r="AR2170" s="40"/>
      <c r="AS2170" s="40"/>
      <c r="AT2170" s="40"/>
      <c r="AU2170" s="40"/>
    </row>
    <row r="2171" spans="27:47" x14ac:dyDescent="0.2">
      <c r="AA2171" s="40"/>
      <c r="AB2171" s="40"/>
      <c r="AC2171" s="40"/>
      <c r="AD2171" s="40"/>
      <c r="AE2171" s="40"/>
      <c r="AF2171" s="46"/>
      <c r="AG2171" s="45"/>
      <c r="AN2171" s="40"/>
      <c r="AO2171" s="40"/>
      <c r="AP2171" s="40"/>
      <c r="AQ2171" s="40"/>
      <c r="AR2171" s="40"/>
      <c r="AS2171" s="40"/>
      <c r="AT2171" s="40"/>
      <c r="AU2171" s="40"/>
    </row>
    <row r="2172" spans="27:47" x14ac:dyDescent="0.2">
      <c r="AA2172" s="40"/>
      <c r="AB2172" s="40"/>
      <c r="AC2172" s="40"/>
      <c r="AD2172" s="40"/>
      <c r="AE2172" s="40"/>
      <c r="AF2172" s="46"/>
      <c r="AG2172" s="45"/>
      <c r="AN2172" s="40"/>
      <c r="AO2172" s="40"/>
      <c r="AP2172" s="40"/>
      <c r="AQ2172" s="40"/>
      <c r="AR2172" s="40"/>
      <c r="AS2172" s="40"/>
      <c r="AT2172" s="40"/>
      <c r="AU2172" s="40"/>
    </row>
    <row r="2173" spans="27:47" x14ac:dyDescent="0.2">
      <c r="AA2173" s="40"/>
      <c r="AB2173" s="40"/>
      <c r="AC2173" s="40"/>
      <c r="AD2173" s="40"/>
      <c r="AE2173" s="40"/>
      <c r="AF2173" s="46"/>
      <c r="AG2173" s="45"/>
      <c r="AN2173" s="40"/>
      <c r="AO2173" s="40"/>
      <c r="AP2173" s="40"/>
      <c r="AQ2173" s="40"/>
      <c r="AR2173" s="40"/>
      <c r="AS2173" s="40"/>
      <c r="AT2173" s="40"/>
      <c r="AU2173" s="40"/>
    </row>
    <row r="2174" spans="27:47" x14ac:dyDescent="0.2">
      <c r="AA2174" s="40"/>
      <c r="AB2174" s="40"/>
      <c r="AC2174" s="40"/>
      <c r="AD2174" s="40"/>
      <c r="AE2174" s="40"/>
      <c r="AF2174" s="46"/>
      <c r="AG2174" s="45"/>
      <c r="AN2174" s="40"/>
      <c r="AO2174" s="40"/>
      <c r="AP2174" s="40"/>
      <c r="AQ2174" s="40"/>
      <c r="AR2174" s="40"/>
      <c r="AS2174" s="40"/>
      <c r="AT2174" s="40"/>
      <c r="AU2174" s="40"/>
    </row>
    <row r="2175" spans="27:47" x14ac:dyDescent="0.2">
      <c r="AA2175" s="40"/>
      <c r="AB2175" s="40"/>
      <c r="AC2175" s="40"/>
      <c r="AD2175" s="40"/>
      <c r="AE2175" s="40"/>
      <c r="AF2175" s="46"/>
      <c r="AG2175" s="45"/>
      <c r="AN2175" s="40"/>
      <c r="AO2175" s="40"/>
      <c r="AP2175" s="40"/>
      <c r="AQ2175" s="40"/>
      <c r="AR2175" s="40"/>
      <c r="AS2175" s="40"/>
      <c r="AT2175" s="40"/>
      <c r="AU2175" s="40"/>
    </row>
    <row r="2176" spans="27:47" x14ac:dyDescent="0.2">
      <c r="AA2176" s="40"/>
      <c r="AB2176" s="40"/>
      <c r="AC2176" s="40"/>
      <c r="AD2176" s="40"/>
      <c r="AE2176" s="40"/>
      <c r="AF2176" s="46"/>
      <c r="AG2176" s="45"/>
      <c r="AN2176" s="40"/>
      <c r="AO2176" s="40"/>
      <c r="AP2176" s="40"/>
      <c r="AQ2176" s="40"/>
      <c r="AR2176" s="40"/>
      <c r="AS2176" s="40"/>
      <c r="AT2176" s="40"/>
      <c r="AU2176" s="40"/>
    </row>
    <row r="2177" spans="27:47" x14ac:dyDescent="0.2">
      <c r="AA2177" s="40"/>
      <c r="AB2177" s="40"/>
      <c r="AC2177" s="40"/>
      <c r="AD2177" s="40"/>
      <c r="AE2177" s="40"/>
      <c r="AF2177" s="46"/>
      <c r="AG2177" s="45"/>
      <c r="AN2177" s="40"/>
      <c r="AO2177" s="40"/>
      <c r="AP2177" s="40"/>
      <c r="AQ2177" s="40"/>
      <c r="AR2177" s="40"/>
      <c r="AS2177" s="40"/>
      <c r="AT2177" s="40"/>
      <c r="AU2177" s="40"/>
    </row>
    <row r="2178" spans="27:47" x14ac:dyDescent="0.2">
      <c r="AA2178" s="40"/>
      <c r="AB2178" s="40"/>
      <c r="AC2178" s="40"/>
      <c r="AD2178" s="40"/>
      <c r="AE2178" s="40"/>
      <c r="AF2178" s="46"/>
      <c r="AG2178" s="45"/>
      <c r="AN2178" s="40"/>
      <c r="AO2178" s="40"/>
      <c r="AP2178" s="40"/>
      <c r="AQ2178" s="40"/>
      <c r="AR2178" s="40"/>
      <c r="AS2178" s="40"/>
      <c r="AT2178" s="40"/>
      <c r="AU2178" s="40"/>
    </row>
    <row r="2179" spans="27:47" x14ac:dyDescent="0.2">
      <c r="AA2179" s="40"/>
      <c r="AB2179" s="40"/>
      <c r="AC2179" s="40"/>
      <c r="AD2179" s="40"/>
      <c r="AE2179" s="40"/>
      <c r="AF2179" s="46"/>
      <c r="AG2179" s="45"/>
      <c r="AN2179" s="40"/>
      <c r="AO2179" s="40"/>
      <c r="AP2179" s="40"/>
      <c r="AQ2179" s="40"/>
      <c r="AR2179" s="40"/>
      <c r="AS2179" s="40"/>
      <c r="AT2179" s="40"/>
      <c r="AU2179" s="40"/>
    </row>
    <row r="2180" spans="27:47" x14ac:dyDescent="0.2">
      <c r="AA2180" s="40"/>
      <c r="AB2180" s="40"/>
      <c r="AC2180" s="40"/>
      <c r="AD2180" s="40"/>
      <c r="AE2180" s="40"/>
      <c r="AF2180" s="46"/>
      <c r="AG2180" s="45"/>
      <c r="AN2180" s="40"/>
      <c r="AO2180" s="40"/>
      <c r="AP2180" s="40"/>
      <c r="AQ2180" s="40"/>
      <c r="AR2180" s="40"/>
      <c r="AS2180" s="40"/>
      <c r="AT2180" s="40"/>
      <c r="AU2180" s="40"/>
    </row>
    <row r="2181" spans="27:47" x14ac:dyDescent="0.2">
      <c r="AA2181" s="40"/>
      <c r="AB2181" s="40"/>
      <c r="AC2181" s="40"/>
      <c r="AD2181" s="40"/>
      <c r="AE2181" s="40"/>
      <c r="AF2181" s="46"/>
      <c r="AG2181" s="45"/>
      <c r="AN2181" s="40"/>
      <c r="AO2181" s="40"/>
      <c r="AP2181" s="40"/>
      <c r="AQ2181" s="40"/>
      <c r="AR2181" s="40"/>
      <c r="AS2181" s="40"/>
      <c r="AT2181" s="40"/>
      <c r="AU2181" s="40"/>
    </row>
    <row r="2182" spans="27:47" x14ac:dyDescent="0.2">
      <c r="AA2182" s="40"/>
      <c r="AB2182" s="40"/>
      <c r="AC2182" s="40"/>
      <c r="AD2182" s="40"/>
      <c r="AE2182" s="40"/>
      <c r="AF2182" s="46"/>
      <c r="AG2182" s="45"/>
      <c r="AN2182" s="40"/>
      <c r="AO2182" s="40"/>
      <c r="AP2182" s="40"/>
      <c r="AQ2182" s="40"/>
      <c r="AR2182" s="40"/>
      <c r="AS2182" s="40"/>
      <c r="AT2182" s="40"/>
      <c r="AU2182" s="40"/>
    </row>
    <row r="2183" spans="27:47" x14ac:dyDescent="0.2">
      <c r="AA2183" s="40"/>
      <c r="AB2183" s="40"/>
      <c r="AC2183" s="40"/>
      <c r="AD2183" s="40"/>
      <c r="AE2183" s="40"/>
      <c r="AF2183" s="46"/>
      <c r="AG2183" s="45"/>
      <c r="AN2183" s="40"/>
      <c r="AO2183" s="40"/>
      <c r="AP2183" s="40"/>
      <c r="AQ2183" s="40"/>
      <c r="AR2183" s="40"/>
      <c r="AS2183" s="40"/>
      <c r="AT2183" s="40"/>
      <c r="AU2183" s="40"/>
    </row>
    <row r="2184" spans="27:47" x14ac:dyDescent="0.2">
      <c r="AA2184" s="40"/>
      <c r="AB2184" s="40"/>
      <c r="AC2184" s="40"/>
      <c r="AD2184" s="40"/>
      <c r="AE2184" s="40"/>
      <c r="AF2184" s="46"/>
      <c r="AG2184" s="45"/>
      <c r="AN2184" s="40"/>
      <c r="AO2184" s="40"/>
      <c r="AP2184" s="40"/>
      <c r="AQ2184" s="40"/>
      <c r="AR2184" s="40"/>
      <c r="AS2184" s="40"/>
      <c r="AT2184" s="40"/>
      <c r="AU2184" s="40"/>
    </row>
    <row r="2185" spans="27:47" x14ac:dyDescent="0.2">
      <c r="AA2185" s="40"/>
      <c r="AB2185" s="40"/>
      <c r="AC2185" s="40"/>
      <c r="AD2185" s="40"/>
      <c r="AE2185" s="40"/>
      <c r="AF2185" s="46"/>
      <c r="AG2185" s="45"/>
      <c r="AN2185" s="40"/>
      <c r="AO2185" s="40"/>
      <c r="AP2185" s="40"/>
      <c r="AQ2185" s="40"/>
      <c r="AR2185" s="40"/>
      <c r="AS2185" s="40"/>
      <c r="AT2185" s="40"/>
      <c r="AU2185" s="40"/>
    </row>
    <row r="2186" spans="27:47" x14ac:dyDescent="0.2">
      <c r="AA2186" s="40"/>
      <c r="AB2186" s="40"/>
      <c r="AC2186" s="40"/>
      <c r="AD2186" s="40"/>
      <c r="AE2186" s="40"/>
      <c r="AF2186" s="46"/>
      <c r="AG2186" s="45"/>
      <c r="AN2186" s="40"/>
      <c r="AO2186" s="40"/>
      <c r="AP2186" s="40"/>
      <c r="AQ2186" s="40"/>
      <c r="AR2186" s="40"/>
      <c r="AS2186" s="40"/>
      <c r="AT2186" s="40"/>
      <c r="AU2186" s="40"/>
    </row>
    <row r="2187" spans="27:47" x14ac:dyDescent="0.2">
      <c r="AA2187" s="40"/>
      <c r="AB2187" s="40"/>
      <c r="AC2187" s="40"/>
      <c r="AD2187" s="40"/>
      <c r="AE2187" s="40"/>
      <c r="AF2187" s="46"/>
      <c r="AG2187" s="45"/>
      <c r="AN2187" s="40"/>
      <c r="AO2187" s="40"/>
      <c r="AP2187" s="40"/>
      <c r="AQ2187" s="40"/>
      <c r="AR2187" s="40"/>
      <c r="AS2187" s="40"/>
      <c r="AT2187" s="40"/>
      <c r="AU2187" s="40"/>
    </row>
    <row r="2188" spans="27:47" x14ac:dyDescent="0.2">
      <c r="AA2188" s="40"/>
      <c r="AB2188" s="40"/>
      <c r="AC2188" s="40"/>
      <c r="AD2188" s="40"/>
      <c r="AE2188" s="40"/>
      <c r="AF2188" s="46"/>
      <c r="AG2188" s="45"/>
      <c r="AN2188" s="40"/>
      <c r="AO2188" s="40"/>
      <c r="AP2188" s="40"/>
      <c r="AQ2188" s="40"/>
      <c r="AR2188" s="40"/>
      <c r="AS2188" s="40"/>
      <c r="AT2188" s="40"/>
      <c r="AU2188" s="40"/>
    </row>
    <row r="2189" spans="27:47" x14ac:dyDescent="0.2">
      <c r="AA2189" s="40"/>
      <c r="AB2189" s="40"/>
      <c r="AC2189" s="40"/>
      <c r="AD2189" s="40"/>
      <c r="AE2189" s="40"/>
      <c r="AF2189" s="46"/>
      <c r="AG2189" s="45"/>
      <c r="AN2189" s="40"/>
      <c r="AO2189" s="40"/>
      <c r="AP2189" s="40"/>
      <c r="AQ2189" s="40"/>
      <c r="AR2189" s="40"/>
      <c r="AS2189" s="40"/>
      <c r="AT2189" s="40"/>
      <c r="AU2189" s="40"/>
    </row>
    <row r="2190" spans="27:47" x14ac:dyDescent="0.2">
      <c r="AA2190" s="40"/>
      <c r="AB2190" s="40"/>
      <c r="AC2190" s="40"/>
      <c r="AD2190" s="40"/>
      <c r="AE2190" s="40"/>
      <c r="AF2190" s="46"/>
      <c r="AG2190" s="45"/>
      <c r="AN2190" s="40"/>
      <c r="AO2190" s="40"/>
      <c r="AP2190" s="40"/>
      <c r="AQ2190" s="40"/>
      <c r="AR2190" s="40"/>
      <c r="AS2190" s="40"/>
      <c r="AT2190" s="40"/>
      <c r="AU2190" s="40"/>
    </row>
    <row r="2191" spans="27:47" x14ac:dyDescent="0.2">
      <c r="AA2191" s="40"/>
      <c r="AB2191" s="40"/>
      <c r="AC2191" s="40"/>
      <c r="AD2191" s="40"/>
      <c r="AE2191" s="40"/>
      <c r="AF2191" s="46"/>
      <c r="AG2191" s="45"/>
      <c r="AN2191" s="40"/>
      <c r="AO2191" s="40"/>
      <c r="AP2191" s="40"/>
      <c r="AQ2191" s="40"/>
      <c r="AR2191" s="40"/>
      <c r="AS2191" s="40"/>
      <c r="AT2191" s="40"/>
      <c r="AU2191" s="40"/>
    </row>
    <row r="2192" spans="27:47" x14ac:dyDescent="0.2">
      <c r="AA2192" s="40"/>
      <c r="AB2192" s="40"/>
      <c r="AC2192" s="40"/>
      <c r="AD2192" s="40"/>
      <c r="AE2192" s="40"/>
      <c r="AF2192" s="46"/>
      <c r="AG2192" s="45"/>
      <c r="AN2192" s="40"/>
      <c r="AO2192" s="40"/>
      <c r="AP2192" s="40"/>
      <c r="AQ2192" s="40"/>
      <c r="AR2192" s="40"/>
      <c r="AS2192" s="40"/>
      <c r="AT2192" s="40"/>
      <c r="AU2192" s="40"/>
    </row>
    <row r="2193" spans="27:47" x14ac:dyDescent="0.2">
      <c r="AA2193" s="40"/>
      <c r="AB2193" s="40"/>
      <c r="AC2193" s="40"/>
      <c r="AD2193" s="40"/>
      <c r="AE2193" s="40"/>
      <c r="AF2193" s="46"/>
      <c r="AG2193" s="45"/>
      <c r="AN2193" s="40"/>
      <c r="AO2193" s="40"/>
      <c r="AP2193" s="40"/>
      <c r="AQ2193" s="40"/>
      <c r="AR2193" s="40"/>
      <c r="AS2193" s="40"/>
      <c r="AT2193" s="40"/>
      <c r="AU2193" s="40"/>
    </row>
    <row r="2194" spans="27:47" x14ac:dyDescent="0.2">
      <c r="AA2194" s="40"/>
      <c r="AB2194" s="40"/>
      <c r="AC2194" s="40"/>
      <c r="AD2194" s="40"/>
      <c r="AE2194" s="40"/>
      <c r="AF2194" s="46"/>
      <c r="AG2194" s="45"/>
      <c r="AN2194" s="40"/>
      <c r="AO2194" s="40"/>
      <c r="AP2194" s="40"/>
      <c r="AQ2194" s="40"/>
      <c r="AR2194" s="40"/>
      <c r="AS2194" s="40"/>
      <c r="AT2194" s="40"/>
      <c r="AU2194" s="40"/>
    </row>
    <row r="2195" spans="27:47" x14ac:dyDescent="0.2">
      <c r="AA2195" s="40"/>
      <c r="AB2195" s="40"/>
      <c r="AC2195" s="40"/>
      <c r="AD2195" s="40"/>
      <c r="AE2195" s="40"/>
      <c r="AF2195" s="46"/>
      <c r="AG2195" s="45"/>
      <c r="AN2195" s="40"/>
      <c r="AO2195" s="40"/>
      <c r="AP2195" s="40"/>
      <c r="AQ2195" s="40"/>
      <c r="AR2195" s="40"/>
      <c r="AS2195" s="40"/>
      <c r="AT2195" s="40"/>
      <c r="AU2195" s="40"/>
    </row>
    <row r="2196" spans="27:47" x14ac:dyDescent="0.2">
      <c r="AA2196" s="40"/>
      <c r="AB2196" s="40"/>
      <c r="AC2196" s="40"/>
      <c r="AD2196" s="40"/>
      <c r="AE2196" s="40"/>
      <c r="AF2196" s="46"/>
      <c r="AG2196" s="45"/>
      <c r="AN2196" s="40"/>
      <c r="AO2196" s="40"/>
      <c r="AP2196" s="40"/>
      <c r="AQ2196" s="40"/>
      <c r="AR2196" s="40"/>
      <c r="AS2196" s="40"/>
      <c r="AT2196" s="40"/>
      <c r="AU2196" s="40"/>
    </row>
    <row r="2197" spans="27:47" x14ac:dyDescent="0.2">
      <c r="AA2197" s="40"/>
      <c r="AB2197" s="40"/>
      <c r="AC2197" s="40"/>
      <c r="AD2197" s="40"/>
      <c r="AE2197" s="40"/>
      <c r="AF2197" s="46"/>
      <c r="AG2197" s="45"/>
      <c r="AN2197" s="40"/>
      <c r="AO2197" s="40"/>
      <c r="AP2197" s="40"/>
      <c r="AQ2197" s="40"/>
      <c r="AR2197" s="40"/>
      <c r="AS2197" s="40"/>
      <c r="AT2197" s="40"/>
      <c r="AU2197" s="40"/>
    </row>
    <row r="2198" spans="27:47" x14ac:dyDescent="0.2">
      <c r="AA2198" s="40"/>
      <c r="AB2198" s="40"/>
      <c r="AC2198" s="40"/>
      <c r="AD2198" s="40"/>
      <c r="AE2198" s="40"/>
      <c r="AF2198" s="46"/>
      <c r="AG2198" s="45"/>
      <c r="AN2198" s="40"/>
      <c r="AO2198" s="40"/>
      <c r="AP2198" s="40"/>
      <c r="AQ2198" s="40"/>
      <c r="AR2198" s="40"/>
      <c r="AS2198" s="40"/>
      <c r="AT2198" s="40"/>
      <c r="AU2198" s="40"/>
    </row>
    <row r="2199" spans="27:47" x14ac:dyDescent="0.2">
      <c r="AA2199" s="40"/>
      <c r="AB2199" s="40"/>
      <c r="AC2199" s="40"/>
      <c r="AD2199" s="40"/>
      <c r="AE2199" s="40"/>
      <c r="AF2199" s="46"/>
      <c r="AG2199" s="45"/>
      <c r="AN2199" s="40"/>
      <c r="AO2199" s="40"/>
      <c r="AP2199" s="40"/>
      <c r="AQ2199" s="40"/>
      <c r="AR2199" s="40"/>
      <c r="AS2199" s="40"/>
      <c r="AT2199" s="40"/>
      <c r="AU2199" s="40"/>
    </row>
    <row r="2200" spans="27:47" x14ac:dyDescent="0.2">
      <c r="AA2200" s="40"/>
      <c r="AB2200" s="40"/>
      <c r="AC2200" s="40"/>
      <c r="AD2200" s="40"/>
      <c r="AE2200" s="40"/>
      <c r="AF2200" s="46"/>
      <c r="AG2200" s="45"/>
      <c r="AN2200" s="40"/>
      <c r="AO2200" s="40"/>
      <c r="AP2200" s="40"/>
      <c r="AQ2200" s="40"/>
      <c r="AR2200" s="40"/>
      <c r="AS2200" s="40"/>
      <c r="AT2200" s="40"/>
      <c r="AU2200" s="40"/>
    </row>
    <row r="2201" spans="27:47" x14ac:dyDescent="0.2">
      <c r="AA2201" s="40"/>
      <c r="AB2201" s="40"/>
      <c r="AC2201" s="40"/>
      <c r="AD2201" s="40"/>
      <c r="AE2201" s="40"/>
      <c r="AF2201" s="46"/>
      <c r="AG2201" s="45"/>
      <c r="AN2201" s="40"/>
      <c r="AO2201" s="40"/>
      <c r="AP2201" s="40"/>
      <c r="AQ2201" s="40"/>
      <c r="AR2201" s="40"/>
      <c r="AS2201" s="40"/>
      <c r="AT2201" s="40"/>
      <c r="AU2201" s="40"/>
    </row>
    <row r="2202" spans="27:47" x14ac:dyDescent="0.2">
      <c r="AA2202" s="40"/>
      <c r="AB2202" s="40"/>
      <c r="AC2202" s="40"/>
      <c r="AD2202" s="40"/>
      <c r="AE2202" s="40"/>
      <c r="AF2202" s="46"/>
      <c r="AG2202" s="45"/>
      <c r="AN2202" s="40"/>
      <c r="AO2202" s="40"/>
      <c r="AP2202" s="40"/>
      <c r="AQ2202" s="40"/>
      <c r="AR2202" s="40"/>
      <c r="AS2202" s="40"/>
      <c r="AT2202" s="40"/>
      <c r="AU2202" s="40"/>
    </row>
    <row r="2203" spans="27:47" x14ac:dyDescent="0.2">
      <c r="AA2203" s="40"/>
      <c r="AB2203" s="40"/>
      <c r="AC2203" s="40"/>
      <c r="AD2203" s="40"/>
      <c r="AE2203" s="40"/>
      <c r="AF2203" s="46"/>
      <c r="AG2203" s="45"/>
      <c r="AN2203" s="40"/>
      <c r="AO2203" s="40"/>
      <c r="AP2203" s="40"/>
      <c r="AQ2203" s="40"/>
      <c r="AR2203" s="40"/>
      <c r="AS2203" s="40"/>
      <c r="AT2203" s="40"/>
      <c r="AU2203" s="40"/>
    </row>
    <row r="2204" spans="27:47" x14ac:dyDescent="0.2">
      <c r="AA2204" s="40"/>
      <c r="AB2204" s="40"/>
      <c r="AC2204" s="40"/>
      <c r="AD2204" s="40"/>
      <c r="AE2204" s="40"/>
      <c r="AF2204" s="46"/>
      <c r="AG2204" s="45"/>
      <c r="AN2204" s="40"/>
      <c r="AO2204" s="40"/>
      <c r="AP2204" s="40"/>
      <c r="AQ2204" s="40"/>
      <c r="AR2204" s="40"/>
      <c r="AS2204" s="40"/>
      <c r="AT2204" s="40"/>
      <c r="AU2204" s="40"/>
    </row>
    <row r="2205" spans="27:47" x14ac:dyDescent="0.2">
      <c r="AA2205" s="40"/>
      <c r="AB2205" s="40"/>
      <c r="AC2205" s="40"/>
      <c r="AD2205" s="40"/>
      <c r="AE2205" s="40"/>
      <c r="AF2205" s="46"/>
      <c r="AG2205" s="45"/>
      <c r="AN2205" s="40"/>
      <c r="AO2205" s="40"/>
      <c r="AP2205" s="40"/>
      <c r="AQ2205" s="40"/>
      <c r="AR2205" s="40"/>
      <c r="AS2205" s="40"/>
      <c r="AT2205" s="40"/>
      <c r="AU2205" s="40"/>
    </row>
    <row r="2206" spans="27:47" x14ac:dyDescent="0.2">
      <c r="AA2206" s="40"/>
      <c r="AB2206" s="40"/>
      <c r="AC2206" s="40"/>
      <c r="AD2206" s="40"/>
      <c r="AE2206" s="40"/>
      <c r="AF2206" s="46"/>
      <c r="AG2206" s="45"/>
      <c r="AN2206" s="40"/>
      <c r="AO2206" s="40"/>
      <c r="AP2206" s="40"/>
      <c r="AQ2206" s="40"/>
      <c r="AR2206" s="40"/>
      <c r="AS2206" s="40"/>
      <c r="AT2206" s="40"/>
      <c r="AU2206" s="40"/>
    </row>
    <row r="2207" spans="27:47" x14ac:dyDescent="0.2">
      <c r="AA2207" s="40"/>
      <c r="AB2207" s="40"/>
      <c r="AC2207" s="40"/>
      <c r="AD2207" s="40"/>
      <c r="AE2207" s="40"/>
      <c r="AF2207" s="46"/>
      <c r="AG2207" s="45"/>
      <c r="AN2207" s="40"/>
      <c r="AO2207" s="40"/>
      <c r="AP2207" s="40"/>
      <c r="AQ2207" s="40"/>
      <c r="AR2207" s="40"/>
      <c r="AS2207" s="40"/>
      <c r="AT2207" s="40"/>
      <c r="AU2207" s="40"/>
    </row>
    <row r="2208" spans="27:47" x14ac:dyDescent="0.2">
      <c r="AA2208" s="40"/>
      <c r="AB2208" s="40"/>
      <c r="AC2208" s="40"/>
      <c r="AD2208" s="40"/>
      <c r="AE2208" s="40"/>
      <c r="AF2208" s="46"/>
      <c r="AG2208" s="45"/>
      <c r="AN2208" s="40"/>
      <c r="AO2208" s="40"/>
      <c r="AP2208" s="40"/>
      <c r="AQ2208" s="40"/>
      <c r="AR2208" s="40"/>
      <c r="AS2208" s="40"/>
      <c r="AT2208" s="40"/>
      <c r="AU2208" s="40"/>
    </row>
    <row r="2209" spans="27:47" x14ac:dyDescent="0.2">
      <c r="AA2209" s="40"/>
      <c r="AB2209" s="40"/>
      <c r="AC2209" s="40"/>
      <c r="AD2209" s="40"/>
      <c r="AE2209" s="40"/>
      <c r="AF2209" s="46"/>
      <c r="AG2209" s="45"/>
      <c r="AN2209" s="40"/>
      <c r="AO2209" s="40"/>
      <c r="AP2209" s="40"/>
      <c r="AQ2209" s="40"/>
      <c r="AR2209" s="40"/>
      <c r="AS2209" s="40"/>
      <c r="AT2209" s="40"/>
      <c r="AU2209" s="40"/>
    </row>
    <row r="2210" spans="27:47" x14ac:dyDescent="0.2">
      <c r="AA2210" s="40"/>
      <c r="AB2210" s="40"/>
      <c r="AC2210" s="40"/>
      <c r="AD2210" s="40"/>
      <c r="AE2210" s="40"/>
      <c r="AF2210" s="46"/>
      <c r="AG2210" s="45"/>
      <c r="AN2210" s="40"/>
      <c r="AO2210" s="40"/>
      <c r="AP2210" s="40"/>
      <c r="AQ2210" s="40"/>
      <c r="AR2210" s="40"/>
      <c r="AS2210" s="40"/>
      <c r="AT2210" s="40"/>
      <c r="AU2210" s="40"/>
    </row>
    <row r="2211" spans="27:47" x14ac:dyDescent="0.2">
      <c r="AA2211" s="40"/>
      <c r="AB2211" s="40"/>
      <c r="AC2211" s="40"/>
      <c r="AD2211" s="40"/>
      <c r="AE2211" s="40"/>
      <c r="AF2211" s="46"/>
      <c r="AG2211" s="45"/>
      <c r="AN2211" s="40"/>
      <c r="AO2211" s="40"/>
      <c r="AP2211" s="40"/>
      <c r="AQ2211" s="40"/>
      <c r="AR2211" s="40"/>
      <c r="AS2211" s="40"/>
      <c r="AT2211" s="40"/>
      <c r="AU2211" s="40"/>
    </row>
    <row r="2212" spans="27:47" x14ac:dyDescent="0.2">
      <c r="AA2212" s="40"/>
      <c r="AB2212" s="40"/>
      <c r="AC2212" s="40"/>
      <c r="AD2212" s="40"/>
      <c r="AE2212" s="40"/>
      <c r="AF2212" s="46"/>
      <c r="AG2212" s="45"/>
      <c r="AN2212" s="40"/>
      <c r="AO2212" s="40"/>
      <c r="AP2212" s="40"/>
      <c r="AQ2212" s="40"/>
      <c r="AR2212" s="40"/>
      <c r="AS2212" s="40"/>
      <c r="AT2212" s="40"/>
      <c r="AU2212" s="40"/>
    </row>
    <row r="2213" spans="27:47" x14ac:dyDescent="0.2">
      <c r="AA2213" s="40"/>
      <c r="AB2213" s="40"/>
      <c r="AC2213" s="40"/>
      <c r="AD2213" s="40"/>
      <c r="AE2213" s="40"/>
      <c r="AF2213" s="46"/>
      <c r="AG2213" s="45"/>
      <c r="AN2213" s="40"/>
      <c r="AO2213" s="40"/>
      <c r="AP2213" s="40"/>
      <c r="AQ2213" s="40"/>
      <c r="AR2213" s="40"/>
      <c r="AS2213" s="40"/>
      <c r="AT2213" s="40"/>
      <c r="AU2213" s="40"/>
    </row>
    <row r="2214" spans="27:47" x14ac:dyDescent="0.2">
      <c r="AA2214" s="40"/>
      <c r="AB2214" s="40"/>
      <c r="AC2214" s="40"/>
      <c r="AD2214" s="40"/>
      <c r="AE2214" s="40"/>
      <c r="AF2214" s="46"/>
      <c r="AG2214" s="45"/>
      <c r="AN2214" s="40"/>
      <c r="AO2214" s="40"/>
      <c r="AP2214" s="40"/>
      <c r="AQ2214" s="40"/>
      <c r="AR2214" s="40"/>
      <c r="AS2214" s="40"/>
      <c r="AT2214" s="40"/>
      <c r="AU2214" s="40"/>
    </row>
    <row r="2215" spans="27:47" x14ac:dyDescent="0.2">
      <c r="AA2215" s="40"/>
      <c r="AB2215" s="40"/>
      <c r="AC2215" s="40"/>
      <c r="AD2215" s="40"/>
      <c r="AE2215" s="40"/>
      <c r="AF2215" s="46"/>
      <c r="AG2215" s="45"/>
      <c r="AN2215" s="40"/>
      <c r="AO2215" s="40"/>
      <c r="AP2215" s="40"/>
      <c r="AQ2215" s="40"/>
      <c r="AR2215" s="40"/>
      <c r="AS2215" s="40"/>
      <c r="AT2215" s="40"/>
      <c r="AU2215" s="40"/>
    </row>
    <row r="2216" spans="27:47" x14ac:dyDescent="0.2">
      <c r="AA2216" s="40"/>
      <c r="AB2216" s="40"/>
      <c r="AC2216" s="40"/>
      <c r="AD2216" s="40"/>
      <c r="AE2216" s="40"/>
      <c r="AF2216" s="46"/>
      <c r="AG2216" s="45"/>
      <c r="AN2216" s="40"/>
      <c r="AO2216" s="40"/>
      <c r="AP2216" s="40"/>
      <c r="AQ2216" s="40"/>
      <c r="AR2216" s="40"/>
      <c r="AS2216" s="40"/>
      <c r="AT2216" s="40"/>
      <c r="AU2216" s="40"/>
    </row>
    <row r="2217" spans="27:47" x14ac:dyDescent="0.2">
      <c r="AA2217" s="40"/>
      <c r="AB2217" s="40"/>
      <c r="AC2217" s="40"/>
      <c r="AD2217" s="40"/>
      <c r="AE2217" s="40"/>
      <c r="AF2217" s="46"/>
      <c r="AG2217" s="45"/>
      <c r="AN2217" s="40"/>
      <c r="AO2217" s="40"/>
      <c r="AP2217" s="40"/>
      <c r="AQ2217" s="40"/>
      <c r="AR2217" s="40"/>
      <c r="AS2217" s="40"/>
      <c r="AT2217" s="40"/>
      <c r="AU2217" s="40"/>
    </row>
    <row r="2218" spans="27:47" x14ac:dyDescent="0.2">
      <c r="AA2218" s="40"/>
      <c r="AB2218" s="40"/>
      <c r="AC2218" s="40"/>
      <c r="AD2218" s="40"/>
      <c r="AE2218" s="40"/>
      <c r="AF2218" s="46"/>
      <c r="AG2218" s="45"/>
      <c r="AN2218" s="40"/>
      <c r="AO2218" s="40"/>
      <c r="AP2218" s="40"/>
      <c r="AQ2218" s="40"/>
      <c r="AR2218" s="40"/>
      <c r="AS2218" s="40"/>
      <c r="AT2218" s="40"/>
      <c r="AU2218" s="40"/>
    </row>
    <row r="2219" spans="27:47" x14ac:dyDescent="0.2">
      <c r="AA2219" s="40"/>
      <c r="AB2219" s="40"/>
      <c r="AC2219" s="40"/>
      <c r="AD2219" s="40"/>
      <c r="AE2219" s="40"/>
      <c r="AF2219" s="46"/>
      <c r="AG2219" s="45"/>
      <c r="AN2219" s="40"/>
      <c r="AO2219" s="40"/>
      <c r="AP2219" s="40"/>
      <c r="AQ2219" s="40"/>
      <c r="AR2219" s="40"/>
      <c r="AS2219" s="40"/>
      <c r="AT2219" s="40"/>
      <c r="AU2219" s="40"/>
    </row>
    <row r="2220" spans="27:47" x14ac:dyDescent="0.2">
      <c r="AA2220" s="40"/>
      <c r="AB2220" s="40"/>
      <c r="AC2220" s="40"/>
      <c r="AD2220" s="40"/>
      <c r="AE2220" s="40"/>
      <c r="AF2220" s="46"/>
      <c r="AG2220" s="45"/>
      <c r="AN2220" s="40"/>
      <c r="AO2220" s="40"/>
      <c r="AP2220" s="40"/>
      <c r="AQ2220" s="40"/>
      <c r="AR2220" s="40"/>
      <c r="AS2220" s="40"/>
      <c r="AT2220" s="40"/>
      <c r="AU2220" s="40"/>
    </row>
    <row r="2221" spans="27:47" x14ac:dyDescent="0.2">
      <c r="AA2221" s="40"/>
      <c r="AB2221" s="40"/>
      <c r="AC2221" s="40"/>
      <c r="AD2221" s="40"/>
      <c r="AE2221" s="40"/>
      <c r="AF2221" s="46"/>
      <c r="AG2221" s="45"/>
      <c r="AN2221" s="40"/>
      <c r="AO2221" s="40"/>
      <c r="AP2221" s="40"/>
      <c r="AQ2221" s="40"/>
      <c r="AR2221" s="40"/>
      <c r="AS2221" s="40"/>
      <c r="AT2221" s="40"/>
      <c r="AU2221" s="40"/>
    </row>
    <row r="2222" spans="27:47" x14ac:dyDescent="0.2">
      <c r="AA2222" s="40"/>
      <c r="AB2222" s="40"/>
      <c r="AC2222" s="40"/>
      <c r="AD2222" s="40"/>
      <c r="AE2222" s="40"/>
      <c r="AF2222" s="46"/>
      <c r="AG2222" s="45"/>
      <c r="AN2222" s="40"/>
      <c r="AO2222" s="40"/>
      <c r="AP2222" s="40"/>
      <c r="AQ2222" s="40"/>
      <c r="AR2222" s="40"/>
      <c r="AS2222" s="40"/>
      <c r="AT2222" s="40"/>
      <c r="AU2222" s="40"/>
    </row>
    <row r="2223" spans="27:47" x14ac:dyDescent="0.2">
      <c r="AA2223" s="40"/>
      <c r="AB2223" s="40"/>
      <c r="AC2223" s="40"/>
      <c r="AD2223" s="40"/>
      <c r="AE2223" s="40"/>
      <c r="AF2223" s="46"/>
      <c r="AG2223" s="45"/>
      <c r="AN2223" s="40"/>
      <c r="AO2223" s="40"/>
      <c r="AP2223" s="40"/>
      <c r="AQ2223" s="40"/>
      <c r="AR2223" s="40"/>
      <c r="AS2223" s="40"/>
      <c r="AT2223" s="40"/>
      <c r="AU2223" s="40"/>
    </row>
    <row r="2224" spans="27:47" x14ac:dyDescent="0.2">
      <c r="AA2224" s="40"/>
      <c r="AB2224" s="40"/>
      <c r="AC2224" s="40"/>
      <c r="AD2224" s="40"/>
      <c r="AE2224" s="40"/>
      <c r="AF2224" s="46"/>
      <c r="AG2224" s="45"/>
      <c r="AN2224" s="40"/>
      <c r="AO2224" s="40"/>
      <c r="AP2224" s="40"/>
      <c r="AQ2224" s="40"/>
      <c r="AR2224" s="40"/>
      <c r="AS2224" s="40"/>
      <c r="AT2224" s="40"/>
      <c r="AU2224" s="40"/>
    </row>
    <row r="2225" spans="27:47" x14ac:dyDescent="0.2">
      <c r="AA2225" s="40"/>
      <c r="AB2225" s="40"/>
      <c r="AC2225" s="40"/>
      <c r="AD2225" s="40"/>
      <c r="AE2225" s="40"/>
      <c r="AF2225" s="46"/>
      <c r="AG2225" s="45"/>
      <c r="AN2225" s="40"/>
      <c r="AO2225" s="40"/>
      <c r="AP2225" s="40"/>
      <c r="AQ2225" s="40"/>
      <c r="AR2225" s="40"/>
      <c r="AS2225" s="40"/>
      <c r="AT2225" s="40"/>
      <c r="AU2225" s="40"/>
    </row>
    <row r="2226" spans="27:47" x14ac:dyDescent="0.2">
      <c r="AA2226" s="40"/>
      <c r="AB2226" s="40"/>
      <c r="AC2226" s="40"/>
      <c r="AD2226" s="40"/>
      <c r="AE2226" s="40"/>
      <c r="AF2226" s="46"/>
      <c r="AG2226" s="45"/>
      <c r="AN2226" s="40"/>
      <c r="AO2226" s="40"/>
      <c r="AP2226" s="40"/>
      <c r="AQ2226" s="40"/>
      <c r="AR2226" s="40"/>
      <c r="AS2226" s="40"/>
      <c r="AT2226" s="40"/>
      <c r="AU2226" s="40"/>
    </row>
    <row r="2227" spans="27:47" x14ac:dyDescent="0.2">
      <c r="AA2227" s="40"/>
      <c r="AB2227" s="40"/>
      <c r="AC2227" s="40"/>
      <c r="AD2227" s="40"/>
      <c r="AE2227" s="40"/>
      <c r="AF2227" s="46"/>
      <c r="AG2227" s="45"/>
      <c r="AN2227" s="40"/>
      <c r="AO2227" s="40"/>
      <c r="AP2227" s="40"/>
      <c r="AQ2227" s="40"/>
      <c r="AR2227" s="40"/>
      <c r="AS2227" s="40"/>
      <c r="AT2227" s="40"/>
      <c r="AU2227" s="40"/>
    </row>
    <row r="2228" spans="27:47" x14ac:dyDescent="0.2">
      <c r="AA2228" s="40"/>
      <c r="AB2228" s="40"/>
      <c r="AC2228" s="40"/>
      <c r="AD2228" s="40"/>
      <c r="AE2228" s="40"/>
      <c r="AF2228" s="46"/>
      <c r="AG2228" s="45"/>
      <c r="AN2228" s="40"/>
      <c r="AO2228" s="40"/>
      <c r="AP2228" s="40"/>
      <c r="AQ2228" s="40"/>
      <c r="AR2228" s="40"/>
      <c r="AS2228" s="40"/>
      <c r="AT2228" s="40"/>
      <c r="AU2228" s="40"/>
    </row>
    <row r="2229" spans="27:47" x14ac:dyDescent="0.2">
      <c r="AA2229" s="40"/>
      <c r="AB2229" s="40"/>
      <c r="AC2229" s="40"/>
      <c r="AD2229" s="40"/>
      <c r="AE2229" s="40"/>
      <c r="AF2229" s="46"/>
      <c r="AG2229" s="45"/>
      <c r="AN2229" s="40"/>
      <c r="AO2229" s="40"/>
      <c r="AP2229" s="40"/>
      <c r="AQ2229" s="40"/>
      <c r="AR2229" s="40"/>
      <c r="AS2229" s="40"/>
      <c r="AT2229" s="40"/>
      <c r="AU2229" s="40"/>
    </row>
    <row r="2230" spans="27:47" x14ac:dyDescent="0.2">
      <c r="AA2230" s="40"/>
      <c r="AB2230" s="40"/>
      <c r="AC2230" s="40"/>
      <c r="AD2230" s="40"/>
      <c r="AE2230" s="40"/>
      <c r="AF2230" s="46"/>
      <c r="AG2230" s="45"/>
      <c r="AN2230" s="40"/>
      <c r="AO2230" s="40"/>
      <c r="AP2230" s="40"/>
      <c r="AQ2230" s="40"/>
      <c r="AR2230" s="40"/>
      <c r="AS2230" s="40"/>
      <c r="AT2230" s="40"/>
      <c r="AU2230" s="40"/>
    </row>
    <row r="2231" spans="27:47" x14ac:dyDescent="0.2">
      <c r="AA2231" s="40"/>
      <c r="AB2231" s="40"/>
      <c r="AC2231" s="40"/>
      <c r="AD2231" s="40"/>
      <c r="AE2231" s="40"/>
      <c r="AF2231" s="46"/>
      <c r="AG2231" s="45"/>
      <c r="AN2231" s="40"/>
      <c r="AO2231" s="40"/>
      <c r="AP2231" s="40"/>
      <c r="AQ2231" s="40"/>
      <c r="AR2231" s="40"/>
      <c r="AS2231" s="40"/>
      <c r="AT2231" s="40"/>
      <c r="AU2231" s="40"/>
    </row>
    <row r="2232" spans="27:47" x14ac:dyDescent="0.2">
      <c r="AA2232" s="40"/>
      <c r="AB2232" s="40"/>
      <c r="AC2232" s="40"/>
      <c r="AD2232" s="40"/>
      <c r="AE2232" s="40"/>
      <c r="AF2232" s="46"/>
      <c r="AG2232" s="45"/>
      <c r="AN2232" s="40"/>
      <c r="AO2232" s="40"/>
      <c r="AP2232" s="40"/>
      <c r="AQ2232" s="40"/>
      <c r="AR2232" s="40"/>
      <c r="AS2232" s="40"/>
      <c r="AT2232" s="40"/>
      <c r="AU2232" s="40"/>
    </row>
    <row r="2233" spans="27:47" x14ac:dyDescent="0.2">
      <c r="AA2233" s="40"/>
      <c r="AB2233" s="40"/>
      <c r="AC2233" s="40"/>
      <c r="AD2233" s="40"/>
      <c r="AE2233" s="40"/>
      <c r="AF2233" s="46"/>
      <c r="AG2233" s="45"/>
      <c r="AN2233" s="40"/>
      <c r="AO2233" s="40"/>
      <c r="AP2233" s="40"/>
      <c r="AQ2233" s="40"/>
      <c r="AR2233" s="40"/>
      <c r="AS2233" s="40"/>
      <c r="AT2233" s="40"/>
      <c r="AU2233" s="40"/>
    </row>
    <row r="2234" spans="27:47" x14ac:dyDescent="0.2">
      <c r="AA2234" s="40"/>
      <c r="AB2234" s="40"/>
      <c r="AC2234" s="40"/>
      <c r="AD2234" s="40"/>
      <c r="AE2234" s="40"/>
      <c r="AF2234" s="46"/>
      <c r="AG2234" s="45"/>
      <c r="AN2234" s="40"/>
      <c r="AO2234" s="40"/>
      <c r="AP2234" s="40"/>
      <c r="AQ2234" s="40"/>
      <c r="AR2234" s="40"/>
      <c r="AS2234" s="40"/>
      <c r="AT2234" s="40"/>
      <c r="AU2234" s="40"/>
    </row>
    <row r="2235" spans="27:47" x14ac:dyDescent="0.2">
      <c r="AA2235" s="40"/>
      <c r="AB2235" s="40"/>
      <c r="AC2235" s="40"/>
      <c r="AD2235" s="40"/>
      <c r="AE2235" s="40"/>
      <c r="AF2235" s="46"/>
      <c r="AG2235" s="45"/>
      <c r="AN2235" s="40"/>
      <c r="AO2235" s="40"/>
      <c r="AP2235" s="40"/>
      <c r="AQ2235" s="40"/>
      <c r="AR2235" s="40"/>
      <c r="AS2235" s="40"/>
      <c r="AT2235" s="40"/>
      <c r="AU2235" s="40"/>
    </row>
    <row r="2236" spans="27:47" x14ac:dyDescent="0.2">
      <c r="AA2236" s="40"/>
      <c r="AB2236" s="40"/>
      <c r="AC2236" s="40"/>
      <c r="AD2236" s="40"/>
      <c r="AE2236" s="40"/>
      <c r="AF2236" s="46"/>
      <c r="AG2236" s="45"/>
      <c r="AN2236" s="40"/>
      <c r="AO2236" s="40"/>
      <c r="AP2236" s="40"/>
      <c r="AQ2236" s="40"/>
      <c r="AR2236" s="40"/>
      <c r="AS2236" s="40"/>
      <c r="AT2236" s="40"/>
      <c r="AU2236" s="40"/>
    </row>
    <row r="2237" spans="27:47" x14ac:dyDescent="0.2">
      <c r="AA2237" s="40"/>
      <c r="AB2237" s="40"/>
      <c r="AC2237" s="40"/>
      <c r="AD2237" s="40"/>
      <c r="AE2237" s="40"/>
      <c r="AF2237" s="46"/>
      <c r="AG2237" s="45"/>
      <c r="AN2237" s="40"/>
      <c r="AO2237" s="40"/>
      <c r="AP2237" s="40"/>
      <c r="AQ2237" s="40"/>
      <c r="AR2237" s="40"/>
      <c r="AS2237" s="40"/>
      <c r="AT2237" s="40"/>
      <c r="AU2237" s="40"/>
    </row>
    <row r="2238" spans="27:47" x14ac:dyDescent="0.2">
      <c r="AA2238" s="40"/>
      <c r="AB2238" s="40"/>
      <c r="AC2238" s="40"/>
      <c r="AD2238" s="40"/>
      <c r="AE2238" s="40"/>
      <c r="AF2238" s="46"/>
      <c r="AG2238" s="45"/>
      <c r="AN2238" s="40"/>
      <c r="AO2238" s="40"/>
      <c r="AP2238" s="40"/>
      <c r="AQ2238" s="40"/>
      <c r="AR2238" s="40"/>
      <c r="AS2238" s="40"/>
      <c r="AT2238" s="40"/>
      <c r="AU2238" s="40"/>
    </row>
    <row r="2239" spans="27:47" x14ac:dyDescent="0.2">
      <c r="AA2239" s="40"/>
      <c r="AB2239" s="40"/>
      <c r="AC2239" s="40"/>
      <c r="AD2239" s="40"/>
      <c r="AE2239" s="40"/>
      <c r="AF2239" s="46"/>
      <c r="AG2239" s="45"/>
      <c r="AN2239" s="40"/>
      <c r="AO2239" s="40"/>
      <c r="AP2239" s="40"/>
      <c r="AQ2239" s="40"/>
      <c r="AR2239" s="40"/>
      <c r="AS2239" s="40"/>
      <c r="AT2239" s="40"/>
      <c r="AU2239" s="40"/>
    </row>
    <row r="2240" spans="27:47" x14ac:dyDescent="0.2">
      <c r="AA2240" s="40"/>
      <c r="AB2240" s="40"/>
      <c r="AC2240" s="40"/>
      <c r="AD2240" s="40"/>
      <c r="AE2240" s="40"/>
      <c r="AF2240" s="46"/>
      <c r="AG2240" s="45"/>
      <c r="AN2240" s="40"/>
      <c r="AO2240" s="40"/>
      <c r="AP2240" s="40"/>
      <c r="AQ2240" s="40"/>
      <c r="AR2240" s="40"/>
      <c r="AS2240" s="40"/>
      <c r="AT2240" s="40"/>
      <c r="AU2240" s="40"/>
    </row>
    <row r="2241" spans="27:47" x14ac:dyDescent="0.2">
      <c r="AA2241" s="40"/>
      <c r="AB2241" s="40"/>
      <c r="AC2241" s="40"/>
      <c r="AD2241" s="40"/>
      <c r="AE2241" s="40"/>
      <c r="AF2241" s="46"/>
      <c r="AG2241" s="45"/>
      <c r="AN2241" s="40"/>
      <c r="AO2241" s="40"/>
      <c r="AP2241" s="40"/>
      <c r="AQ2241" s="40"/>
      <c r="AR2241" s="40"/>
      <c r="AS2241" s="40"/>
      <c r="AT2241" s="40"/>
      <c r="AU2241" s="40"/>
    </row>
    <row r="2242" spans="27:47" x14ac:dyDescent="0.2">
      <c r="AA2242" s="40"/>
      <c r="AB2242" s="40"/>
      <c r="AC2242" s="40"/>
      <c r="AD2242" s="40"/>
      <c r="AE2242" s="40"/>
      <c r="AF2242" s="46"/>
      <c r="AG2242" s="45"/>
      <c r="AN2242" s="40"/>
      <c r="AO2242" s="40"/>
      <c r="AP2242" s="40"/>
      <c r="AQ2242" s="40"/>
      <c r="AR2242" s="40"/>
      <c r="AS2242" s="40"/>
      <c r="AT2242" s="40"/>
      <c r="AU2242" s="40"/>
    </row>
    <row r="2243" spans="27:47" x14ac:dyDescent="0.2">
      <c r="AA2243" s="40"/>
      <c r="AB2243" s="40"/>
      <c r="AC2243" s="40"/>
      <c r="AD2243" s="40"/>
      <c r="AE2243" s="40"/>
      <c r="AF2243" s="46"/>
      <c r="AG2243" s="45"/>
      <c r="AN2243" s="40"/>
      <c r="AO2243" s="40"/>
      <c r="AP2243" s="40"/>
      <c r="AQ2243" s="40"/>
      <c r="AR2243" s="40"/>
      <c r="AS2243" s="40"/>
      <c r="AT2243" s="40"/>
      <c r="AU2243" s="40"/>
    </row>
    <row r="2244" spans="27:47" x14ac:dyDescent="0.2">
      <c r="AA2244" s="40"/>
      <c r="AB2244" s="40"/>
      <c r="AC2244" s="40"/>
      <c r="AD2244" s="40"/>
      <c r="AE2244" s="40"/>
      <c r="AF2244" s="46"/>
      <c r="AG2244" s="45"/>
      <c r="AN2244" s="40"/>
      <c r="AO2244" s="40"/>
      <c r="AP2244" s="40"/>
      <c r="AQ2244" s="40"/>
      <c r="AR2244" s="40"/>
      <c r="AS2244" s="40"/>
      <c r="AT2244" s="40"/>
      <c r="AU2244" s="40"/>
    </row>
    <row r="2245" spans="27:47" x14ac:dyDescent="0.2">
      <c r="AA2245" s="40"/>
      <c r="AB2245" s="40"/>
      <c r="AC2245" s="40"/>
      <c r="AD2245" s="40"/>
      <c r="AE2245" s="40"/>
      <c r="AF2245" s="46"/>
      <c r="AG2245" s="45"/>
      <c r="AN2245" s="40"/>
      <c r="AO2245" s="40"/>
      <c r="AP2245" s="40"/>
      <c r="AQ2245" s="40"/>
      <c r="AR2245" s="40"/>
      <c r="AS2245" s="40"/>
      <c r="AT2245" s="40"/>
      <c r="AU2245" s="40"/>
    </row>
    <row r="2246" spans="27:47" x14ac:dyDescent="0.2">
      <c r="AA2246" s="40"/>
      <c r="AB2246" s="40"/>
      <c r="AC2246" s="40"/>
      <c r="AD2246" s="40"/>
      <c r="AE2246" s="40"/>
      <c r="AF2246" s="46"/>
      <c r="AG2246" s="45"/>
      <c r="AN2246" s="40"/>
      <c r="AO2246" s="40"/>
      <c r="AP2246" s="40"/>
      <c r="AQ2246" s="40"/>
      <c r="AR2246" s="40"/>
      <c r="AS2246" s="40"/>
      <c r="AT2246" s="40"/>
      <c r="AU2246" s="40"/>
    </row>
    <row r="2247" spans="27:47" x14ac:dyDescent="0.2">
      <c r="AA2247" s="40"/>
      <c r="AB2247" s="40"/>
      <c r="AC2247" s="40"/>
      <c r="AD2247" s="40"/>
      <c r="AE2247" s="40"/>
      <c r="AF2247" s="46"/>
      <c r="AG2247" s="45"/>
      <c r="AN2247" s="40"/>
      <c r="AO2247" s="40"/>
      <c r="AP2247" s="40"/>
      <c r="AQ2247" s="40"/>
      <c r="AR2247" s="40"/>
      <c r="AS2247" s="40"/>
      <c r="AT2247" s="40"/>
      <c r="AU2247" s="40"/>
    </row>
    <row r="2248" spans="27:47" x14ac:dyDescent="0.2">
      <c r="AA2248" s="40"/>
      <c r="AB2248" s="40"/>
      <c r="AC2248" s="40"/>
      <c r="AD2248" s="40"/>
      <c r="AE2248" s="40"/>
      <c r="AF2248" s="46"/>
      <c r="AG2248" s="45"/>
      <c r="AN2248" s="40"/>
      <c r="AO2248" s="40"/>
      <c r="AP2248" s="40"/>
      <c r="AQ2248" s="40"/>
      <c r="AR2248" s="40"/>
      <c r="AS2248" s="40"/>
      <c r="AT2248" s="40"/>
      <c r="AU2248" s="40"/>
    </row>
    <row r="2249" spans="27:47" x14ac:dyDescent="0.2">
      <c r="AA2249" s="40"/>
      <c r="AB2249" s="40"/>
      <c r="AC2249" s="40"/>
      <c r="AD2249" s="40"/>
      <c r="AE2249" s="40"/>
      <c r="AF2249" s="46"/>
      <c r="AG2249" s="45"/>
      <c r="AN2249" s="40"/>
      <c r="AO2249" s="40"/>
      <c r="AP2249" s="40"/>
      <c r="AQ2249" s="40"/>
      <c r="AR2249" s="40"/>
      <c r="AS2249" s="40"/>
      <c r="AT2249" s="40"/>
      <c r="AU2249" s="40"/>
    </row>
    <row r="2250" spans="27:47" x14ac:dyDescent="0.2">
      <c r="AA2250" s="40"/>
      <c r="AB2250" s="40"/>
      <c r="AC2250" s="40"/>
      <c r="AD2250" s="40"/>
      <c r="AE2250" s="40"/>
      <c r="AF2250" s="46"/>
      <c r="AG2250" s="45"/>
      <c r="AN2250" s="40"/>
      <c r="AO2250" s="40"/>
      <c r="AP2250" s="40"/>
      <c r="AQ2250" s="40"/>
      <c r="AR2250" s="40"/>
      <c r="AS2250" s="40"/>
      <c r="AT2250" s="40"/>
      <c r="AU2250" s="40"/>
    </row>
    <row r="2251" spans="27:47" x14ac:dyDescent="0.2">
      <c r="AA2251" s="40"/>
      <c r="AB2251" s="40"/>
      <c r="AC2251" s="40"/>
      <c r="AD2251" s="40"/>
      <c r="AE2251" s="40"/>
      <c r="AF2251" s="46"/>
      <c r="AG2251" s="45"/>
      <c r="AN2251" s="40"/>
      <c r="AO2251" s="40"/>
      <c r="AP2251" s="40"/>
      <c r="AQ2251" s="40"/>
      <c r="AR2251" s="40"/>
      <c r="AS2251" s="40"/>
      <c r="AT2251" s="40"/>
      <c r="AU2251" s="40"/>
    </row>
    <row r="2252" spans="27:47" x14ac:dyDescent="0.2">
      <c r="AA2252" s="40"/>
      <c r="AB2252" s="40"/>
      <c r="AC2252" s="40"/>
      <c r="AD2252" s="40"/>
      <c r="AE2252" s="40"/>
      <c r="AF2252" s="46"/>
      <c r="AG2252" s="45"/>
      <c r="AN2252" s="40"/>
      <c r="AO2252" s="40"/>
      <c r="AP2252" s="40"/>
      <c r="AQ2252" s="40"/>
      <c r="AR2252" s="40"/>
      <c r="AS2252" s="40"/>
      <c r="AT2252" s="40"/>
      <c r="AU2252" s="40"/>
    </row>
    <row r="2253" spans="27:47" x14ac:dyDescent="0.2">
      <c r="AA2253" s="40"/>
      <c r="AB2253" s="40"/>
      <c r="AC2253" s="40"/>
      <c r="AD2253" s="40"/>
      <c r="AE2253" s="40"/>
      <c r="AF2253" s="46"/>
      <c r="AG2253" s="45"/>
      <c r="AN2253" s="40"/>
      <c r="AO2253" s="40"/>
      <c r="AP2253" s="40"/>
      <c r="AQ2253" s="40"/>
      <c r="AR2253" s="40"/>
      <c r="AS2253" s="40"/>
      <c r="AT2253" s="40"/>
      <c r="AU2253" s="40"/>
    </row>
    <row r="2254" spans="27:47" x14ac:dyDescent="0.2">
      <c r="AA2254" s="40"/>
      <c r="AB2254" s="40"/>
      <c r="AC2254" s="40"/>
      <c r="AD2254" s="40"/>
      <c r="AE2254" s="40"/>
      <c r="AF2254" s="46"/>
      <c r="AG2254" s="45"/>
      <c r="AN2254" s="40"/>
      <c r="AO2254" s="40"/>
      <c r="AP2254" s="40"/>
      <c r="AQ2254" s="40"/>
      <c r="AR2254" s="40"/>
      <c r="AS2254" s="40"/>
      <c r="AT2254" s="40"/>
      <c r="AU2254" s="40"/>
    </row>
    <row r="2255" spans="27:47" x14ac:dyDescent="0.2">
      <c r="AA2255" s="40"/>
      <c r="AB2255" s="40"/>
      <c r="AC2255" s="40"/>
      <c r="AD2255" s="40"/>
      <c r="AE2255" s="40"/>
      <c r="AF2255" s="46"/>
      <c r="AG2255" s="45"/>
      <c r="AN2255" s="40"/>
      <c r="AO2255" s="40"/>
      <c r="AP2255" s="40"/>
      <c r="AQ2255" s="40"/>
      <c r="AR2255" s="40"/>
      <c r="AS2255" s="40"/>
      <c r="AT2255" s="40"/>
      <c r="AU2255" s="40"/>
    </row>
    <row r="2256" spans="27:47" x14ac:dyDescent="0.2">
      <c r="AA2256" s="40"/>
      <c r="AB2256" s="40"/>
      <c r="AC2256" s="40"/>
      <c r="AD2256" s="40"/>
      <c r="AE2256" s="40"/>
      <c r="AF2256" s="46"/>
      <c r="AG2256" s="45"/>
      <c r="AN2256" s="40"/>
      <c r="AO2256" s="40"/>
      <c r="AP2256" s="40"/>
      <c r="AQ2256" s="40"/>
      <c r="AR2256" s="40"/>
      <c r="AS2256" s="40"/>
      <c r="AT2256" s="40"/>
      <c r="AU2256" s="40"/>
    </row>
    <row r="2257" spans="27:47" x14ac:dyDescent="0.2">
      <c r="AA2257" s="40"/>
      <c r="AB2257" s="40"/>
      <c r="AC2257" s="40"/>
      <c r="AD2257" s="40"/>
      <c r="AE2257" s="40"/>
      <c r="AF2257" s="46"/>
      <c r="AG2257" s="45"/>
      <c r="AN2257" s="40"/>
      <c r="AO2257" s="40"/>
      <c r="AP2257" s="40"/>
      <c r="AQ2257" s="40"/>
      <c r="AR2257" s="40"/>
      <c r="AS2257" s="40"/>
      <c r="AT2257" s="40"/>
      <c r="AU2257" s="40"/>
    </row>
    <row r="2258" spans="27:47" x14ac:dyDescent="0.2">
      <c r="AA2258" s="40"/>
      <c r="AB2258" s="40"/>
      <c r="AC2258" s="40"/>
      <c r="AD2258" s="40"/>
      <c r="AE2258" s="40"/>
      <c r="AF2258" s="46"/>
      <c r="AG2258" s="45"/>
      <c r="AN2258" s="40"/>
      <c r="AO2258" s="40"/>
      <c r="AP2258" s="40"/>
      <c r="AQ2258" s="40"/>
      <c r="AR2258" s="40"/>
      <c r="AS2258" s="40"/>
      <c r="AT2258" s="40"/>
      <c r="AU2258" s="40"/>
    </row>
    <row r="2259" spans="27:47" x14ac:dyDescent="0.2">
      <c r="AA2259" s="40"/>
      <c r="AB2259" s="40"/>
      <c r="AC2259" s="40"/>
      <c r="AD2259" s="40"/>
      <c r="AE2259" s="40"/>
      <c r="AF2259" s="46"/>
      <c r="AG2259" s="45"/>
      <c r="AN2259" s="40"/>
      <c r="AO2259" s="40"/>
      <c r="AP2259" s="40"/>
      <c r="AQ2259" s="40"/>
      <c r="AR2259" s="40"/>
      <c r="AS2259" s="40"/>
      <c r="AT2259" s="40"/>
      <c r="AU2259" s="40"/>
    </row>
    <row r="2260" spans="27:47" x14ac:dyDescent="0.2">
      <c r="AA2260" s="40"/>
      <c r="AB2260" s="40"/>
      <c r="AC2260" s="40"/>
      <c r="AD2260" s="40"/>
      <c r="AE2260" s="40"/>
      <c r="AF2260" s="46"/>
      <c r="AG2260" s="45"/>
      <c r="AN2260" s="40"/>
      <c r="AO2260" s="40"/>
      <c r="AP2260" s="40"/>
      <c r="AQ2260" s="40"/>
      <c r="AR2260" s="40"/>
      <c r="AS2260" s="40"/>
      <c r="AT2260" s="40"/>
      <c r="AU2260" s="40"/>
    </row>
    <row r="2261" spans="27:47" x14ac:dyDescent="0.2">
      <c r="AA2261" s="40"/>
      <c r="AB2261" s="40"/>
      <c r="AC2261" s="40"/>
      <c r="AD2261" s="40"/>
      <c r="AE2261" s="40"/>
      <c r="AF2261" s="46"/>
      <c r="AG2261" s="45"/>
      <c r="AN2261" s="40"/>
      <c r="AO2261" s="40"/>
      <c r="AP2261" s="40"/>
      <c r="AQ2261" s="40"/>
      <c r="AR2261" s="40"/>
      <c r="AS2261" s="40"/>
      <c r="AT2261" s="40"/>
      <c r="AU2261" s="40"/>
    </row>
    <row r="2262" spans="27:47" x14ac:dyDescent="0.2">
      <c r="AA2262" s="40"/>
      <c r="AB2262" s="40"/>
      <c r="AC2262" s="40"/>
      <c r="AD2262" s="40"/>
      <c r="AE2262" s="40"/>
      <c r="AF2262" s="46"/>
      <c r="AG2262" s="45"/>
      <c r="AN2262" s="40"/>
      <c r="AO2262" s="40"/>
      <c r="AP2262" s="40"/>
      <c r="AQ2262" s="40"/>
      <c r="AR2262" s="40"/>
      <c r="AS2262" s="40"/>
      <c r="AT2262" s="40"/>
      <c r="AU2262" s="40"/>
    </row>
    <row r="2263" spans="27:47" x14ac:dyDescent="0.2">
      <c r="AA2263" s="40"/>
      <c r="AB2263" s="40"/>
      <c r="AC2263" s="40"/>
      <c r="AD2263" s="40"/>
      <c r="AE2263" s="40"/>
      <c r="AF2263" s="46"/>
      <c r="AG2263" s="45"/>
      <c r="AN2263" s="40"/>
      <c r="AO2263" s="40"/>
      <c r="AP2263" s="40"/>
      <c r="AQ2263" s="40"/>
      <c r="AR2263" s="40"/>
      <c r="AS2263" s="40"/>
      <c r="AT2263" s="40"/>
      <c r="AU2263" s="40"/>
    </row>
    <row r="2264" spans="27:47" x14ac:dyDescent="0.2">
      <c r="AA2264" s="40"/>
      <c r="AB2264" s="40"/>
      <c r="AC2264" s="40"/>
      <c r="AD2264" s="40"/>
      <c r="AE2264" s="40"/>
      <c r="AF2264" s="46"/>
      <c r="AG2264" s="45"/>
      <c r="AN2264" s="40"/>
      <c r="AO2264" s="40"/>
      <c r="AP2264" s="40"/>
      <c r="AQ2264" s="40"/>
      <c r="AR2264" s="40"/>
      <c r="AS2264" s="40"/>
      <c r="AT2264" s="40"/>
      <c r="AU2264" s="40"/>
    </row>
    <row r="2265" spans="27:47" x14ac:dyDescent="0.2">
      <c r="AA2265" s="40"/>
      <c r="AB2265" s="40"/>
      <c r="AC2265" s="40"/>
      <c r="AD2265" s="40"/>
      <c r="AE2265" s="40"/>
      <c r="AF2265" s="46"/>
      <c r="AG2265" s="45"/>
      <c r="AN2265" s="40"/>
      <c r="AO2265" s="40"/>
      <c r="AP2265" s="40"/>
      <c r="AQ2265" s="40"/>
      <c r="AR2265" s="40"/>
      <c r="AS2265" s="40"/>
      <c r="AT2265" s="40"/>
      <c r="AU2265" s="40"/>
    </row>
    <row r="2266" spans="27:47" x14ac:dyDescent="0.2">
      <c r="AA2266" s="40"/>
      <c r="AB2266" s="40"/>
      <c r="AC2266" s="40"/>
      <c r="AD2266" s="40"/>
      <c r="AE2266" s="40"/>
      <c r="AF2266" s="46"/>
      <c r="AG2266" s="45"/>
      <c r="AN2266" s="40"/>
      <c r="AO2266" s="40"/>
      <c r="AP2266" s="40"/>
      <c r="AQ2266" s="40"/>
      <c r="AR2266" s="40"/>
      <c r="AS2266" s="40"/>
      <c r="AT2266" s="40"/>
      <c r="AU2266" s="40"/>
    </row>
    <row r="2267" spans="27:47" x14ac:dyDescent="0.2">
      <c r="AA2267" s="40"/>
      <c r="AB2267" s="40"/>
      <c r="AC2267" s="40"/>
      <c r="AD2267" s="40"/>
      <c r="AE2267" s="40"/>
      <c r="AF2267" s="46"/>
      <c r="AG2267" s="45"/>
      <c r="AN2267" s="40"/>
      <c r="AO2267" s="40"/>
      <c r="AP2267" s="40"/>
      <c r="AQ2267" s="40"/>
      <c r="AR2267" s="40"/>
      <c r="AS2267" s="40"/>
      <c r="AT2267" s="40"/>
      <c r="AU2267" s="40"/>
    </row>
    <row r="2268" spans="27:47" x14ac:dyDescent="0.2">
      <c r="AA2268" s="40"/>
      <c r="AB2268" s="40"/>
      <c r="AC2268" s="40"/>
      <c r="AD2268" s="40"/>
      <c r="AE2268" s="40"/>
      <c r="AF2268" s="46"/>
      <c r="AG2268" s="45"/>
      <c r="AN2268" s="40"/>
      <c r="AO2268" s="40"/>
      <c r="AP2268" s="40"/>
      <c r="AQ2268" s="40"/>
      <c r="AR2268" s="40"/>
      <c r="AS2268" s="40"/>
      <c r="AT2268" s="40"/>
      <c r="AU2268" s="40"/>
    </row>
    <row r="2269" spans="27:47" x14ac:dyDescent="0.2">
      <c r="AA2269" s="40"/>
      <c r="AB2269" s="40"/>
      <c r="AC2269" s="40"/>
      <c r="AD2269" s="40"/>
      <c r="AE2269" s="40"/>
      <c r="AF2269" s="46"/>
      <c r="AG2269" s="45"/>
      <c r="AN2269" s="40"/>
      <c r="AO2269" s="40"/>
      <c r="AP2269" s="40"/>
      <c r="AQ2269" s="40"/>
      <c r="AR2269" s="40"/>
      <c r="AS2269" s="40"/>
      <c r="AT2269" s="40"/>
      <c r="AU2269" s="40"/>
    </row>
    <row r="2270" spans="27:47" x14ac:dyDescent="0.2">
      <c r="AA2270" s="40"/>
      <c r="AB2270" s="40"/>
      <c r="AC2270" s="40"/>
      <c r="AD2270" s="40"/>
      <c r="AE2270" s="40"/>
      <c r="AF2270" s="46"/>
      <c r="AG2270" s="45"/>
      <c r="AN2270" s="40"/>
      <c r="AO2270" s="40"/>
      <c r="AP2270" s="40"/>
      <c r="AQ2270" s="40"/>
      <c r="AR2270" s="40"/>
      <c r="AS2270" s="40"/>
      <c r="AT2270" s="40"/>
      <c r="AU2270" s="40"/>
    </row>
    <row r="2271" spans="27:47" x14ac:dyDescent="0.2">
      <c r="AA2271" s="40"/>
      <c r="AB2271" s="40"/>
      <c r="AC2271" s="40"/>
      <c r="AD2271" s="40"/>
      <c r="AE2271" s="40"/>
      <c r="AF2271" s="46"/>
      <c r="AG2271" s="45"/>
      <c r="AN2271" s="40"/>
      <c r="AO2271" s="40"/>
      <c r="AP2271" s="40"/>
      <c r="AQ2271" s="40"/>
      <c r="AR2271" s="40"/>
      <c r="AS2271" s="40"/>
      <c r="AT2271" s="40"/>
      <c r="AU2271" s="40"/>
    </row>
    <row r="2272" spans="27:47" x14ac:dyDescent="0.2">
      <c r="AA2272" s="40"/>
      <c r="AB2272" s="40"/>
      <c r="AC2272" s="40"/>
      <c r="AD2272" s="40"/>
      <c r="AE2272" s="40"/>
      <c r="AF2272" s="46"/>
      <c r="AG2272" s="45"/>
      <c r="AN2272" s="40"/>
      <c r="AO2272" s="40"/>
      <c r="AP2272" s="40"/>
      <c r="AQ2272" s="40"/>
      <c r="AR2272" s="40"/>
      <c r="AS2272" s="40"/>
      <c r="AT2272" s="40"/>
      <c r="AU2272" s="40"/>
    </row>
    <row r="2273" spans="27:47" x14ac:dyDescent="0.2">
      <c r="AA2273" s="40"/>
      <c r="AB2273" s="40"/>
      <c r="AC2273" s="40"/>
      <c r="AD2273" s="40"/>
      <c r="AE2273" s="40"/>
      <c r="AF2273" s="46"/>
      <c r="AG2273" s="45"/>
      <c r="AN2273" s="40"/>
      <c r="AO2273" s="40"/>
      <c r="AP2273" s="40"/>
      <c r="AQ2273" s="40"/>
      <c r="AR2273" s="40"/>
      <c r="AS2273" s="40"/>
      <c r="AT2273" s="40"/>
      <c r="AU2273" s="40"/>
    </row>
    <row r="2274" spans="27:47" x14ac:dyDescent="0.2">
      <c r="AA2274" s="40"/>
      <c r="AB2274" s="40"/>
      <c r="AC2274" s="40"/>
      <c r="AD2274" s="40"/>
      <c r="AE2274" s="40"/>
      <c r="AF2274" s="46"/>
      <c r="AG2274" s="45"/>
      <c r="AN2274" s="40"/>
      <c r="AO2274" s="40"/>
      <c r="AP2274" s="40"/>
      <c r="AQ2274" s="40"/>
      <c r="AR2274" s="40"/>
      <c r="AS2274" s="40"/>
      <c r="AT2274" s="40"/>
      <c r="AU2274" s="40"/>
    </row>
    <row r="2275" spans="27:47" x14ac:dyDescent="0.2">
      <c r="AA2275" s="40"/>
      <c r="AB2275" s="40"/>
      <c r="AC2275" s="40"/>
      <c r="AD2275" s="40"/>
      <c r="AE2275" s="40"/>
      <c r="AF2275" s="46"/>
      <c r="AG2275" s="45"/>
      <c r="AN2275" s="40"/>
      <c r="AO2275" s="40"/>
      <c r="AP2275" s="40"/>
      <c r="AQ2275" s="40"/>
      <c r="AR2275" s="40"/>
      <c r="AS2275" s="40"/>
      <c r="AT2275" s="40"/>
      <c r="AU2275" s="40"/>
    </row>
    <row r="2276" spans="27:47" x14ac:dyDescent="0.2">
      <c r="AA2276" s="40"/>
      <c r="AB2276" s="40"/>
      <c r="AC2276" s="40"/>
      <c r="AD2276" s="40"/>
      <c r="AE2276" s="40"/>
      <c r="AF2276" s="46"/>
      <c r="AG2276" s="45"/>
      <c r="AN2276" s="40"/>
      <c r="AO2276" s="40"/>
      <c r="AP2276" s="40"/>
      <c r="AQ2276" s="40"/>
      <c r="AR2276" s="40"/>
      <c r="AS2276" s="40"/>
      <c r="AT2276" s="40"/>
      <c r="AU2276" s="40"/>
    </row>
    <row r="2277" spans="27:47" x14ac:dyDescent="0.2">
      <c r="AA2277" s="40"/>
      <c r="AB2277" s="40"/>
      <c r="AC2277" s="40"/>
      <c r="AD2277" s="40"/>
      <c r="AE2277" s="40"/>
      <c r="AF2277" s="46"/>
      <c r="AG2277" s="45"/>
      <c r="AN2277" s="40"/>
      <c r="AO2277" s="40"/>
      <c r="AP2277" s="40"/>
      <c r="AQ2277" s="40"/>
      <c r="AR2277" s="40"/>
      <c r="AS2277" s="40"/>
      <c r="AT2277" s="40"/>
      <c r="AU2277" s="40"/>
    </row>
    <row r="2278" spans="27:47" x14ac:dyDescent="0.2">
      <c r="AA2278" s="40"/>
      <c r="AB2278" s="40"/>
      <c r="AC2278" s="40"/>
      <c r="AD2278" s="40"/>
      <c r="AE2278" s="40"/>
      <c r="AF2278" s="46"/>
      <c r="AG2278" s="45"/>
      <c r="AN2278" s="40"/>
      <c r="AO2278" s="40"/>
      <c r="AP2278" s="40"/>
      <c r="AQ2278" s="40"/>
      <c r="AR2278" s="40"/>
      <c r="AS2278" s="40"/>
      <c r="AT2278" s="40"/>
      <c r="AU2278" s="40"/>
    </row>
    <row r="2279" spans="27:47" x14ac:dyDescent="0.2">
      <c r="AA2279" s="40"/>
      <c r="AB2279" s="40"/>
      <c r="AC2279" s="40"/>
      <c r="AD2279" s="40"/>
      <c r="AE2279" s="40"/>
      <c r="AF2279" s="46"/>
      <c r="AG2279" s="45"/>
      <c r="AN2279" s="40"/>
      <c r="AO2279" s="40"/>
      <c r="AP2279" s="40"/>
      <c r="AQ2279" s="40"/>
      <c r="AR2279" s="40"/>
      <c r="AS2279" s="40"/>
      <c r="AT2279" s="40"/>
      <c r="AU2279" s="40"/>
    </row>
    <row r="2280" spans="27:47" x14ac:dyDescent="0.2">
      <c r="AA2280" s="40"/>
      <c r="AB2280" s="40"/>
      <c r="AC2280" s="40"/>
      <c r="AD2280" s="40"/>
      <c r="AE2280" s="40"/>
      <c r="AF2280" s="46"/>
      <c r="AG2280" s="45"/>
      <c r="AN2280" s="40"/>
      <c r="AO2280" s="40"/>
      <c r="AP2280" s="40"/>
      <c r="AQ2280" s="40"/>
      <c r="AR2280" s="40"/>
      <c r="AS2280" s="40"/>
      <c r="AT2280" s="40"/>
      <c r="AU2280" s="40"/>
    </row>
    <row r="2281" spans="27:47" x14ac:dyDescent="0.2">
      <c r="AA2281" s="40"/>
      <c r="AB2281" s="40"/>
      <c r="AC2281" s="40"/>
      <c r="AD2281" s="40"/>
      <c r="AE2281" s="40"/>
      <c r="AF2281" s="46"/>
      <c r="AG2281" s="45"/>
      <c r="AN2281" s="40"/>
      <c r="AO2281" s="40"/>
      <c r="AP2281" s="40"/>
      <c r="AQ2281" s="40"/>
      <c r="AR2281" s="40"/>
      <c r="AS2281" s="40"/>
      <c r="AT2281" s="40"/>
      <c r="AU2281" s="40"/>
    </row>
    <row r="2282" spans="27:47" x14ac:dyDescent="0.2">
      <c r="AA2282" s="40"/>
      <c r="AB2282" s="40"/>
      <c r="AC2282" s="40"/>
      <c r="AD2282" s="40"/>
      <c r="AE2282" s="40"/>
      <c r="AF2282" s="46"/>
      <c r="AG2282" s="45"/>
      <c r="AN2282" s="40"/>
      <c r="AO2282" s="40"/>
      <c r="AP2282" s="40"/>
      <c r="AQ2282" s="40"/>
      <c r="AR2282" s="40"/>
      <c r="AS2282" s="40"/>
      <c r="AT2282" s="40"/>
      <c r="AU2282" s="40"/>
    </row>
    <row r="2283" spans="27:47" x14ac:dyDescent="0.2">
      <c r="AA2283" s="40"/>
      <c r="AB2283" s="40"/>
      <c r="AC2283" s="40"/>
      <c r="AD2283" s="40"/>
      <c r="AE2283" s="40"/>
      <c r="AF2283" s="46"/>
      <c r="AG2283" s="45"/>
      <c r="AN2283" s="40"/>
      <c r="AO2283" s="40"/>
      <c r="AP2283" s="40"/>
      <c r="AQ2283" s="40"/>
      <c r="AR2283" s="40"/>
      <c r="AS2283" s="40"/>
      <c r="AT2283" s="40"/>
      <c r="AU2283" s="40"/>
    </row>
    <row r="2284" spans="27:47" x14ac:dyDescent="0.2">
      <c r="AA2284" s="40"/>
      <c r="AB2284" s="40"/>
      <c r="AC2284" s="40"/>
      <c r="AD2284" s="40"/>
      <c r="AE2284" s="40"/>
      <c r="AF2284" s="46"/>
      <c r="AG2284" s="45"/>
      <c r="AN2284" s="40"/>
      <c r="AO2284" s="40"/>
      <c r="AP2284" s="40"/>
      <c r="AQ2284" s="40"/>
      <c r="AR2284" s="40"/>
      <c r="AS2284" s="40"/>
      <c r="AT2284" s="40"/>
      <c r="AU2284" s="40"/>
    </row>
    <row r="2285" spans="27:47" x14ac:dyDescent="0.2">
      <c r="AA2285" s="40"/>
      <c r="AB2285" s="40"/>
      <c r="AC2285" s="40"/>
      <c r="AD2285" s="40"/>
      <c r="AE2285" s="40"/>
      <c r="AF2285" s="46"/>
      <c r="AG2285" s="45"/>
      <c r="AN2285" s="40"/>
      <c r="AO2285" s="40"/>
      <c r="AP2285" s="40"/>
      <c r="AQ2285" s="40"/>
      <c r="AR2285" s="40"/>
      <c r="AS2285" s="40"/>
      <c r="AT2285" s="40"/>
      <c r="AU2285" s="40"/>
    </row>
    <row r="2286" spans="27:47" x14ac:dyDescent="0.2">
      <c r="AA2286" s="40"/>
      <c r="AB2286" s="40"/>
      <c r="AC2286" s="40"/>
      <c r="AD2286" s="40"/>
      <c r="AE2286" s="40"/>
      <c r="AF2286" s="46"/>
      <c r="AG2286" s="45"/>
      <c r="AN2286" s="40"/>
      <c r="AO2286" s="40"/>
      <c r="AP2286" s="40"/>
      <c r="AQ2286" s="40"/>
      <c r="AR2286" s="40"/>
      <c r="AS2286" s="40"/>
      <c r="AT2286" s="40"/>
      <c r="AU2286" s="40"/>
    </row>
    <row r="2287" spans="27:47" x14ac:dyDescent="0.2">
      <c r="AA2287" s="40"/>
      <c r="AB2287" s="40"/>
      <c r="AC2287" s="40"/>
      <c r="AD2287" s="40"/>
      <c r="AE2287" s="40"/>
      <c r="AF2287" s="46"/>
      <c r="AG2287" s="45"/>
      <c r="AN2287" s="40"/>
      <c r="AO2287" s="40"/>
      <c r="AP2287" s="40"/>
      <c r="AQ2287" s="40"/>
      <c r="AR2287" s="40"/>
      <c r="AS2287" s="40"/>
      <c r="AT2287" s="40"/>
      <c r="AU2287" s="40"/>
    </row>
    <row r="2288" spans="27:47" x14ac:dyDescent="0.2">
      <c r="AA2288" s="40"/>
      <c r="AB2288" s="40"/>
      <c r="AC2288" s="40"/>
      <c r="AD2288" s="40"/>
      <c r="AE2288" s="40"/>
      <c r="AF2288" s="46"/>
      <c r="AG2288" s="45"/>
      <c r="AN2288" s="40"/>
      <c r="AO2288" s="40"/>
      <c r="AP2288" s="40"/>
      <c r="AQ2288" s="40"/>
      <c r="AR2288" s="40"/>
      <c r="AS2288" s="40"/>
      <c r="AT2288" s="40"/>
      <c r="AU2288" s="40"/>
    </row>
    <row r="2289" spans="27:47" x14ac:dyDescent="0.2">
      <c r="AA2289" s="40"/>
      <c r="AB2289" s="40"/>
      <c r="AC2289" s="40"/>
      <c r="AD2289" s="40"/>
      <c r="AE2289" s="40"/>
      <c r="AF2289" s="46"/>
      <c r="AG2289" s="45"/>
      <c r="AN2289" s="40"/>
      <c r="AO2289" s="40"/>
      <c r="AP2289" s="40"/>
      <c r="AQ2289" s="40"/>
      <c r="AR2289" s="40"/>
      <c r="AS2289" s="40"/>
      <c r="AT2289" s="40"/>
      <c r="AU2289" s="40"/>
    </row>
    <row r="2290" spans="27:47" x14ac:dyDescent="0.2">
      <c r="AA2290" s="40"/>
      <c r="AB2290" s="40"/>
      <c r="AC2290" s="40"/>
      <c r="AD2290" s="40"/>
      <c r="AE2290" s="40"/>
      <c r="AF2290" s="46"/>
      <c r="AG2290" s="45"/>
      <c r="AN2290" s="40"/>
      <c r="AO2290" s="40"/>
      <c r="AP2290" s="40"/>
      <c r="AQ2290" s="40"/>
      <c r="AR2290" s="40"/>
      <c r="AS2290" s="40"/>
      <c r="AT2290" s="40"/>
      <c r="AU2290" s="40"/>
    </row>
    <row r="2291" spans="27:47" x14ac:dyDescent="0.2">
      <c r="AA2291" s="40"/>
      <c r="AB2291" s="40"/>
      <c r="AC2291" s="40"/>
      <c r="AD2291" s="40"/>
      <c r="AE2291" s="40"/>
      <c r="AF2291" s="46"/>
      <c r="AG2291" s="45"/>
      <c r="AN2291" s="40"/>
      <c r="AO2291" s="40"/>
      <c r="AP2291" s="40"/>
      <c r="AQ2291" s="40"/>
      <c r="AR2291" s="40"/>
      <c r="AS2291" s="40"/>
      <c r="AT2291" s="40"/>
      <c r="AU2291" s="40"/>
    </row>
    <row r="2292" spans="27:47" x14ac:dyDescent="0.2">
      <c r="AA2292" s="40"/>
      <c r="AB2292" s="40"/>
      <c r="AC2292" s="40"/>
      <c r="AD2292" s="40"/>
      <c r="AE2292" s="40"/>
      <c r="AF2292" s="46"/>
      <c r="AG2292" s="45"/>
      <c r="AN2292" s="40"/>
      <c r="AO2292" s="40"/>
      <c r="AP2292" s="40"/>
      <c r="AQ2292" s="40"/>
      <c r="AR2292" s="40"/>
      <c r="AS2292" s="40"/>
      <c r="AT2292" s="40"/>
      <c r="AU2292" s="40"/>
    </row>
    <row r="2293" spans="27:47" x14ac:dyDescent="0.2">
      <c r="AA2293" s="40"/>
      <c r="AB2293" s="40"/>
      <c r="AC2293" s="40"/>
      <c r="AD2293" s="40"/>
      <c r="AE2293" s="40"/>
      <c r="AF2293" s="46"/>
      <c r="AG2293" s="45"/>
      <c r="AN2293" s="40"/>
      <c r="AO2293" s="40"/>
      <c r="AP2293" s="40"/>
      <c r="AQ2293" s="40"/>
      <c r="AR2293" s="40"/>
      <c r="AS2293" s="40"/>
      <c r="AT2293" s="40"/>
      <c r="AU2293" s="40"/>
    </row>
    <row r="2294" spans="27:47" x14ac:dyDescent="0.2">
      <c r="AA2294" s="40"/>
      <c r="AB2294" s="40"/>
      <c r="AC2294" s="40"/>
      <c r="AD2294" s="40"/>
      <c r="AE2294" s="40"/>
      <c r="AF2294" s="46"/>
      <c r="AG2294" s="45"/>
      <c r="AN2294" s="40"/>
      <c r="AO2294" s="40"/>
      <c r="AP2294" s="40"/>
      <c r="AQ2294" s="40"/>
      <c r="AR2294" s="40"/>
      <c r="AS2294" s="40"/>
      <c r="AT2294" s="40"/>
      <c r="AU2294" s="40"/>
    </row>
    <row r="2295" spans="27:47" x14ac:dyDescent="0.2">
      <c r="AA2295" s="40"/>
      <c r="AB2295" s="40"/>
      <c r="AC2295" s="40"/>
      <c r="AD2295" s="40"/>
      <c r="AE2295" s="40"/>
      <c r="AF2295" s="46"/>
      <c r="AG2295" s="45"/>
      <c r="AN2295" s="40"/>
      <c r="AO2295" s="40"/>
      <c r="AP2295" s="40"/>
      <c r="AQ2295" s="40"/>
      <c r="AR2295" s="40"/>
      <c r="AS2295" s="40"/>
      <c r="AT2295" s="40"/>
      <c r="AU2295" s="40"/>
    </row>
    <row r="2296" spans="27:47" x14ac:dyDescent="0.2">
      <c r="AA2296" s="40"/>
      <c r="AB2296" s="40"/>
      <c r="AC2296" s="40"/>
      <c r="AD2296" s="40"/>
      <c r="AE2296" s="40"/>
      <c r="AF2296" s="46"/>
      <c r="AG2296" s="45"/>
      <c r="AN2296" s="40"/>
      <c r="AO2296" s="40"/>
      <c r="AP2296" s="40"/>
      <c r="AQ2296" s="40"/>
      <c r="AR2296" s="40"/>
      <c r="AS2296" s="40"/>
      <c r="AT2296" s="40"/>
      <c r="AU2296" s="40"/>
    </row>
    <row r="2297" spans="27:47" x14ac:dyDescent="0.2">
      <c r="AA2297" s="40"/>
      <c r="AB2297" s="40"/>
      <c r="AC2297" s="40"/>
      <c r="AD2297" s="40"/>
      <c r="AE2297" s="40"/>
      <c r="AF2297" s="46"/>
      <c r="AG2297" s="45"/>
      <c r="AN2297" s="40"/>
      <c r="AO2297" s="40"/>
      <c r="AP2297" s="40"/>
      <c r="AQ2297" s="40"/>
      <c r="AR2297" s="40"/>
      <c r="AS2297" s="40"/>
      <c r="AT2297" s="40"/>
      <c r="AU2297" s="40"/>
    </row>
    <row r="2298" spans="27:47" x14ac:dyDescent="0.2">
      <c r="AA2298" s="40"/>
      <c r="AB2298" s="40"/>
      <c r="AC2298" s="40"/>
      <c r="AD2298" s="40"/>
      <c r="AE2298" s="40"/>
      <c r="AF2298" s="46"/>
      <c r="AG2298" s="45"/>
      <c r="AN2298" s="40"/>
      <c r="AO2298" s="40"/>
      <c r="AP2298" s="40"/>
      <c r="AQ2298" s="40"/>
      <c r="AR2298" s="40"/>
      <c r="AS2298" s="40"/>
      <c r="AT2298" s="40"/>
      <c r="AU2298" s="40"/>
    </row>
    <row r="2299" spans="27:47" x14ac:dyDescent="0.2">
      <c r="AA2299" s="40"/>
      <c r="AB2299" s="40"/>
      <c r="AC2299" s="40"/>
      <c r="AD2299" s="40"/>
      <c r="AE2299" s="40"/>
      <c r="AF2299" s="46"/>
      <c r="AG2299" s="45"/>
      <c r="AN2299" s="40"/>
      <c r="AO2299" s="40"/>
      <c r="AP2299" s="40"/>
      <c r="AQ2299" s="40"/>
      <c r="AR2299" s="40"/>
      <c r="AS2299" s="40"/>
      <c r="AT2299" s="40"/>
      <c r="AU2299" s="40"/>
    </row>
    <row r="2300" spans="27:47" x14ac:dyDescent="0.2">
      <c r="AA2300" s="40"/>
      <c r="AB2300" s="40"/>
      <c r="AC2300" s="40"/>
      <c r="AD2300" s="40"/>
      <c r="AE2300" s="40"/>
      <c r="AF2300" s="46"/>
      <c r="AG2300" s="45"/>
      <c r="AN2300" s="40"/>
      <c r="AO2300" s="40"/>
      <c r="AP2300" s="40"/>
      <c r="AQ2300" s="40"/>
      <c r="AR2300" s="40"/>
      <c r="AS2300" s="40"/>
      <c r="AT2300" s="40"/>
      <c r="AU2300" s="40"/>
    </row>
    <row r="2301" spans="27:47" x14ac:dyDescent="0.2">
      <c r="AA2301" s="40"/>
      <c r="AB2301" s="40"/>
      <c r="AC2301" s="40"/>
      <c r="AD2301" s="40"/>
      <c r="AE2301" s="40"/>
      <c r="AF2301" s="46"/>
      <c r="AG2301" s="45"/>
      <c r="AN2301" s="40"/>
      <c r="AO2301" s="40"/>
      <c r="AP2301" s="40"/>
      <c r="AQ2301" s="40"/>
      <c r="AR2301" s="40"/>
      <c r="AS2301" s="40"/>
      <c r="AT2301" s="40"/>
      <c r="AU2301" s="40"/>
    </row>
    <row r="2302" spans="27:47" x14ac:dyDescent="0.2">
      <c r="AA2302" s="40"/>
      <c r="AB2302" s="40"/>
      <c r="AC2302" s="40"/>
      <c r="AD2302" s="40"/>
      <c r="AE2302" s="40"/>
      <c r="AF2302" s="46"/>
      <c r="AG2302" s="45"/>
      <c r="AN2302" s="40"/>
      <c r="AO2302" s="40"/>
      <c r="AP2302" s="40"/>
      <c r="AQ2302" s="40"/>
      <c r="AR2302" s="40"/>
      <c r="AS2302" s="40"/>
      <c r="AT2302" s="40"/>
      <c r="AU2302" s="40"/>
    </row>
    <row r="2303" spans="27:47" x14ac:dyDescent="0.2">
      <c r="AA2303" s="40"/>
      <c r="AB2303" s="40"/>
      <c r="AC2303" s="40"/>
      <c r="AD2303" s="40"/>
      <c r="AE2303" s="40"/>
      <c r="AF2303" s="46"/>
      <c r="AG2303" s="45"/>
      <c r="AN2303" s="40"/>
      <c r="AO2303" s="40"/>
      <c r="AP2303" s="40"/>
      <c r="AQ2303" s="40"/>
      <c r="AR2303" s="40"/>
      <c r="AS2303" s="40"/>
      <c r="AT2303" s="40"/>
      <c r="AU2303" s="40"/>
    </row>
    <row r="2304" spans="27:47" x14ac:dyDescent="0.2">
      <c r="AA2304" s="40"/>
      <c r="AB2304" s="40"/>
      <c r="AC2304" s="40"/>
      <c r="AD2304" s="40"/>
      <c r="AE2304" s="40"/>
      <c r="AF2304" s="46"/>
      <c r="AG2304" s="45"/>
      <c r="AN2304" s="40"/>
      <c r="AO2304" s="40"/>
      <c r="AP2304" s="40"/>
      <c r="AQ2304" s="40"/>
      <c r="AR2304" s="40"/>
      <c r="AS2304" s="40"/>
      <c r="AT2304" s="40"/>
      <c r="AU2304" s="40"/>
    </row>
    <row r="2305" spans="27:47" x14ac:dyDescent="0.2">
      <c r="AA2305" s="40"/>
      <c r="AB2305" s="40"/>
      <c r="AC2305" s="40"/>
      <c r="AD2305" s="40"/>
      <c r="AE2305" s="40"/>
      <c r="AF2305" s="46"/>
      <c r="AG2305" s="45"/>
      <c r="AN2305" s="40"/>
      <c r="AO2305" s="40"/>
      <c r="AP2305" s="40"/>
      <c r="AQ2305" s="40"/>
      <c r="AR2305" s="40"/>
      <c r="AS2305" s="40"/>
      <c r="AT2305" s="40"/>
      <c r="AU2305" s="40"/>
    </row>
    <row r="2306" spans="27:47" x14ac:dyDescent="0.2">
      <c r="AA2306" s="40"/>
      <c r="AB2306" s="40"/>
      <c r="AC2306" s="40"/>
      <c r="AD2306" s="40"/>
      <c r="AE2306" s="40"/>
      <c r="AF2306" s="46"/>
      <c r="AG2306" s="45"/>
      <c r="AN2306" s="40"/>
      <c r="AO2306" s="40"/>
      <c r="AP2306" s="40"/>
      <c r="AQ2306" s="40"/>
      <c r="AR2306" s="40"/>
      <c r="AS2306" s="40"/>
      <c r="AT2306" s="40"/>
      <c r="AU2306" s="40"/>
    </row>
    <row r="2307" spans="27:47" x14ac:dyDescent="0.2">
      <c r="AA2307" s="40"/>
      <c r="AB2307" s="40"/>
      <c r="AC2307" s="40"/>
      <c r="AD2307" s="40"/>
      <c r="AE2307" s="40"/>
      <c r="AF2307" s="46"/>
      <c r="AG2307" s="45"/>
      <c r="AN2307" s="40"/>
      <c r="AO2307" s="40"/>
      <c r="AP2307" s="40"/>
      <c r="AQ2307" s="40"/>
      <c r="AR2307" s="40"/>
      <c r="AS2307" s="40"/>
      <c r="AT2307" s="40"/>
      <c r="AU2307" s="40"/>
    </row>
    <row r="2308" spans="27:47" x14ac:dyDescent="0.2">
      <c r="AA2308" s="40"/>
      <c r="AB2308" s="40"/>
      <c r="AC2308" s="40"/>
      <c r="AD2308" s="40"/>
      <c r="AE2308" s="40"/>
      <c r="AF2308" s="46"/>
      <c r="AG2308" s="45"/>
      <c r="AN2308" s="40"/>
      <c r="AO2308" s="40"/>
      <c r="AP2308" s="40"/>
      <c r="AQ2308" s="40"/>
      <c r="AR2308" s="40"/>
      <c r="AS2308" s="40"/>
      <c r="AT2308" s="40"/>
      <c r="AU2308" s="40"/>
    </row>
    <row r="2309" spans="27:47" x14ac:dyDescent="0.2">
      <c r="AA2309" s="40"/>
      <c r="AB2309" s="40"/>
      <c r="AC2309" s="40"/>
      <c r="AD2309" s="40"/>
      <c r="AE2309" s="40"/>
      <c r="AF2309" s="46"/>
      <c r="AG2309" s="45"/>
      <c r="AN2309" s="40"/>
      <c r="AO2309" s="40"/>
      <c r="AP2309" s="40"/>
      <c r="AQ2309" s="40"/>
      <c r="AR2309" s="40"/>
      <c r="AS2309" s="40"/>
      <c r="AT2309" s="40"/>
      <c r="AU2309" s="40"/>
    </row>
    <row r="2310" spans="27:47" x14ac:dyDescent="0.2">
      <c r="AA2310" s="40"/>
      <c r="AB2310" s="40"/>
      <c r="AC2310" s="40"/>
      <c r="AD2310" s="40"/>
      <c r="AE2310" s="40"/>
      <c r="AF2310" s="46"/>
      <c r="AG2310" s="45"/>
      <c r="AN2310" s="40"/>
      <c r="AO2310" s="40"/>
      <c r="AP2310" s="40"/>
      <c r="AQ2310" s="40"/>
      <c r="AR2310" s="40"/>
      <c r="AS2310" s="40"/>
      <c r="AT2310" s="40"/>
      <c r="AU2310" s="40"/>
    </row>
    <row r="2311" spans="27:47" x14ac:dyDescent="0.2">
      <c r="AA2311" s="40"/>
      <c r="AB2311" s="40"/>
      <c r="AC2311" s="40"/>
      <c r="AD2311" s="40"/>
      <c r="AE2311" s="40"/>
      <c r="AF2311" s="46"/>
      <c r="AG2311" s="45"/>
      <c r="AN2311" s="40"/>
      <c r="AO2311" s="40"/>
      <c r="AP2311" s="40"/>
      <c r="AQ2311" s="40"/>
      <c r="AR2311" s="40"/>
      <c r="AS2311" s="40"/>
      <c r="AT2311" s="40"/>
      <c r="AU2311" s="40"/>
    </row>
    <row r="2312" spans="27:47" x14ac:dyDescent="0.2">
      <c r="AA2312" s="40"/>
      <c r="AB2312" s="40"/>
      <c r="AC2312" s="40"/>
      <c r="AD2312" s="40"/>
      <c r="AE2312" s="40"/>
      <c r="AF2312" s="46"/>
      <c r="AG2312" s="45"/>
      <c r="AN2312" s="40"/>
      <c r="AO2312" s="40"/>
      <c r="AP2312" s="40"/>
      <c r="AQ2312" s="40"/>
      <c r="AR2312" s="40"/>
      <c r="AS2312" s="40"/>
      <c r="AT2312" s="40"/>
      <c r="AU2312" s="40"/>
    </row>
    <row r="2313" spans="27:47" x14ac:dyDescent="0.2">
      <c r="AA2313" s="40"/>
      <c r="AB2313" s="40"/>
      <c r="AC2313" s="40"/>
      <c r="AD2313" s="40"/>
      <c r="AE2313" s="40"/>
      <c r="AF2313" s="46"/>
      <c r="AG2313" s="45"/>
      <c r="AN2313" s="40"/>
      <c r="AO2313" s="40"/>
      <c r="AP2313" s="40"/>
      <c r="AQ2313" s="40"/>
      <c r="AR2313" s="40"/>
      <c r="AS2313" s="40"/>
      <c r="AT2313" s="40"/>
      <c r="AU2313" s="40"/>
    </row>
    <row r="2314" spans="27:47" x14ac:dyDescent="0.2">
      <c r="AA2314" s="40"/>
      <c r="AB2314" s="40"/>
      <c r="AC2314" s="40"/>
      <c r="AD2314" s="40"/>
      <c r="AE2314" s="40"/>
      <c r="AF2314" s="46"/>
      <c r="AG2314" s="45"/>
      <c r="AN2314" s="40"/>
      <c r="AO2314" s="40"/>
      <c r="AP2314" s="40"/>
      <c r="AQ2314" s="40"/>
      <c r="AR2314" s="40"/>
      <c r="AS2314" s="40"/>
      <c r="AT2314" s="40"/>
      <c r="AU2314" s="40"/>
    </row>
    <row r="2315" spans="27:47" x14ac:dyDescent="0.2">
      <c r="AA2315" s="40"/>
      <c r="AB2315" s="40"/>
      <c r="AC2315" s="40"/>
      <c r="AD2315" s="40"/>
      <c r="AE2315" s="40"/>
      <c r="AF2315" s="46"/>
      <c r="AG2315" s="45"/>
      <c r="AN2315" s="40"/>
      <c r="AO2315" s="40"/>
      <c r="AP2315" s="40"/>
      <c r="AQ2315" s="40"/>
      <c r="AR2315" s="40"/>
      <c r="AS2315" s="40"/>
      <c r="AT2315" s="40"/>
      <c r="AU2315" s="40"/>
    </row>
    <row r="2316" spans="27:47" x14ac:dyDescent="0.2">
      <c r="AA2316" s="40"/>
      <c r="AB2316" s="40"/>
      <c r="AC2316" s="40"/>
      <c r="AD2316" s="40"/>
      <c r="AE2316" s="40"/>
      <c r="AF2316" s="46"/>
      <c r="AG2316" s="45"/>
      <c r="AN2316" s="40"/>
      <c r="AO2316" s="40"/>
      <c r="AP2316" s="40"/>
      <c r="AQ2316" s="40"/>
      <c r="AR2316" s="40"/>
      <c r="AS2316" s="40"/>
      <c r="AT2316" s="40"/>
      <c r="AU2316" s="40"/>
    </row>
    <row r="2317" spans="27:47" x14ac:dyDescent="0.2">
      <c r="AA2317" s="40"/>
      <c r="AB2317" s="40"/>
      <c r="AC2317" s="40"/>
      <c r="AD2317" s="40"/>
      <c r="AE2317" s="40"/>
      <c r="AF2317" s="46"/>
      <c r="AG2317" s="45"/>
      <c r="AN2317" s="40"/>
      <c r="AO2317" s="40"/>
      <c r="AP2317" s="40"/>
      <c r="AQ2317" s="40"/>
      <c r="AR2317" s="40"/>
      <c r="AS2317" s="40"/>
      <c r="AT2317" s="40"/>
      <c r="AU2317" s="40"/>
    </row>
    <row r="2318" spans="27:47" x14ac:dyDescent="0.2">
      <c r="AA2318" s="40"/>
      <c r="AB2318" s="40"/>
      <c r="AC2318" s="40"/>
      <c r="AD2318" s="40"/>
      <c r="AE2318" s="40"/>
      <c r="AF2318" s="46"/>
      <c r="AG2318" s="45"/>
      <c r="AN2318" s="40"/>
      <c r="AO2318" s="40"/>
      <c r="AP2318" s="40"/>
      <c r="AQ2318" s="40"/>
      <c r="AR2318" s="40"/>
      <c r="AS2318" s="40"/>
      <c r="AT2318" s="40"/>
      <c r="AU2318" s="40"/>
    </row>
    <row r="2319" spans="27:47" x14ac:dyDescent="0.2">
      <c r="AA2319" s="40"/>
      <c r="AB2319" s="40"/>
      <c r="AC2319" s="40"/>
      <c r="AD2319" s="40"/>
      <c r="AE2319" s="40"/>
      <c r="AF2319" s="46"/>
      <c r="AG2319" s="45"/>
      <c r="AN2319" s="40"/>
      <c r="AO2319" s="40"/>
      <c r="AP2319" s="40"/>
      <c r="AQ2319" s="40"/>
      <c r="AR2319" s="40"/>
      <c r="AS2319" s="40"/>
      <c r="AT2319" s="40"/>
      <c r="AU2319" s="40"/>
    </row>
    <row r="2320" spans="27:47" x14ac:dyDescent="0.2">
      <c r="AA2320" s="40"/>
      <c r="AB2320" s="40"/>
      <c r="AC2320" s="40"/>
      <c r="AD2320" s="40"/>
      <c r="AE2320" s="40"/>
      <c r="AF2320" s="46"/>
      <c r="AG2320" s="45"/>
      <c r="AN2320" s="40"/>
      <c r="AO2320" s="40"/>
      <c r="AP2320" s="40"/>
      <c r="AQ2320" s="40"/>
      <c r="AR2320" s="40"/>
      <c r="AS2320" s="40"/>
      <c r="AT2320" s="40"/>
      <c r="AU2320" s="40"/>
    </row>
    <row r="2321" spans="27:47" x14ac:dyDescent="0.2">
      <c r="AA2321" s="40"/>
      <c r="AB2321" s="40"/>
      <c r="AC2321" s="40"/>
      <c r="AD2321" s="40"/>
      <c r="AE2321" s="40"/>
      <c r="AF2321" s="46"/>
      <c r="AG2321" s="45"/>
      <c r="AN2321" s="40"/>
      <c r="AO2321" s="40"/>
      <c r="AP2321" s="40"/>
      <c r="AQ2321" s="40"/>
      <c r="AR2321" s="40"/>
      <c r="AS2321" s="40"/>
      <c r="AT2321" s="40"/>
      <c r="AU2321" s="40"/>
    </row>
    <row r="2322" spans="27:47" x14ac:dyDescent="0.2">
      <c r="AA2322" s="40"/>
      <c r="AB2322" s="40"/>
      <c r="AC2322" s="40"/>
      <c r="AD2322" s="40"/>
      <c r="AE2322" s="40"/>
      <c r="AF2322" s="46"/>
      <c r="AG2322" s="45"/>
      <c r="AN2322" s="40"/>
      <c r="AO2322" s="40"/>
      <c r="AP2322" s="40"/>
      <c r="AQ2322" s="40"/>
      <c r="AR2322" s="40"/>
      <c r="AS2322" s="40"/>
      <c r="AT2322" s="40"/>
      <c r="AU2322" s="40"/>
    </row>
    <row r="2323" spans="27:47" x14ac:dyDescent="0.2">
      <c r="AA2323" s="40"/>
      <c r="AB2323" s="40"/>
      <c r="AC2323" s="40"/>
      <c r="AD2323" s="40"/>
      <c r="AE2323" s="40"/>
      <c r="AF2323" s="46"/>
      <c r="AG2323" s="45"/>
      <c r="AN2323" s="40"/>
      <c r="AO2323" s="40"/>
      <c r="AP2323" s="40"/>
      <c r="AQ2323" s="40"/>
      <c r="AR2323" s="40"/>
      <c r="AS2323" s="40"/>
      <c r="AT2323" s="40"/>
      <c r="AU2323" s="40"/>
    </row>
    <row r="2324" spans="27:47" x14ac:dyDescent="0.2">
      <c r="AA2324" s="40"/>
      <c r="AB2324" s="40"/>
      <c r="AC2324" s="40"/>
      <c r="AD2324" s="40"/>
      <c r="AE2324" s="40"/>
      <c r="AF2324" s="46"/>
      <c r="AG2324" s="45"/>
      <c r="AN2324" s="40"/>
      <c r="AO2324" s="40"/>
      <c r="AP2324" s="40"/>
      <c r="AQ2324" s="40"/>
      <c r="AR2324" s="40"/>
      <c r="AS2324" s="40"/>
      <c r="AT2324" s="40"/>
      <c r="AU2324" s="40"/>
    </row>
    <row r="2325" spans="27:47" x14ac:dyDescent="0.2">
      <c r="AA2325" s="40"/>
      <c r="AB2325" s="40"/>
      <c r="AC2325" s="40"/>
      <c r="AD2325" s="40"/>
      <c r="AE2325" s="40"/>
      <c r="AF2325" s="46"/>
      <c r="AG2325" s="45"/>
      <c r="AN2325" s="40"/>
      <c r="AO2325" s="40"/>
      <c r="AP2325" s="40"/>
      <c r="AQ2325" s="40"/>
      <c r="AR2325" s="40"/>
      <c r="AS2325" s="40"/>
      <c r="AT2325" s="40"/>
      <c r="AU2325" s="40"/>
    </row>
    <row r="2326" spans="27:47" x14ac:dyDescent="0.2">
      <c r="AA2326" s="40"/>
      <c r="AB2326" s="40"/>
      <c r="AC2326" s="40"/>
      <c r="AD2326" s="40"/>
      <c r="AE2326" s="40"/>
      <c r="AF2326" s="46"/>
      <c r="AG2326" s="45"/>
      <c r="AN2326" s="40"/>
      <c r="AO2326" s="40"/>
      <c r="AP2326" s="40"/>
      <c r="AQ2326" s="40"/>
      <c r="AR2326" s="40"/>
      <c r="AS2326" s="40"/>
      <c r="AT2326" s="40"/>
      <c r="AU2326" s="40"/>
    </row>
    <row r="2327" spans="27:47" x14ac:dyDescent="0.2">
      <c r="AA2327" s="40"/>
      <c r="AB2327" s="40"/>
      <c r="AC2327" s="40"/>
      <c r="AD2327" s="40"/>
      <c r="AE2327" s="40"/>
      <c r="AF2327" s="46"/>
      <c r="AG2327" s="45"/>
      <c r="AN2327" s="40"/>
      <c r="AO2327" s="40"/>
      <c r="AP2327" s="40"/>
      <c r="AQ2327" s="40"/>
      <c r="AR2327" s="40"/>
      <c r="AS2327" s="40"/>
      <c r="AT2327" s="40"/>
      <c r="AU2327" s="40"/>
    </row>
    <row r="2328" spans="27:47" x14ac:dyDescent="0.2">
      <c r="AA2328" s="40"/>
      <c r="AB2328" s="40"/>
      <c r="AC2328" s="40"/>
      <c r="AD2328" s="40"/>
      <c r="AE2328" s="40"/>
      <c r="AF2328" s="46"/>
      <c r="AG2328" s="45"/>
      <c r="AN2328" s="40"/>
      <c r="AO2328" s="40"/>
      <c r="AP2328" s="40"/>
      <c r="AQ2328" s="40"/>
      <c r="AR2328" s="40"/>
      <c r="AS2328" s="40"/>
      <c r="AT2328" s="40"/>
      <c r="AU2328" s="40"/>
    </row>
    <row r="2329" spans="27:47" x14ac:dyDescent="0.2">
      <c r="AA2329" s="40"/>
      <c r="AB2329" s="40"/>
      <c r="AC2329" s="40"/>
      <c r="AD2329" s="40"/>
      <c r="AE2329" s="40"/>
      <c r="AF2329" s="46"/>
      <c r="AG2329" s="45"/>
      <c r="AN2329" s="40"/>
      <c r="AO2329" s="40"/>
      <c r="AP2329" s="40"/>
      <c r="AQ2329" s="40"/>
      <c r="AR2329" s="40"/>
      <c r="AS2329" s="40"/>
      <c r="AT2329" s="40"/>
      <c r="AU2329" s="40"/>
    </row>
    <row r="2330" spans="27:47" x14ac:dyDescent="0.2">
      <c r="AA2330" s="40"/>
      <c r="AB2330" s="40"/>
      <c r="AC2330" s="40"/>
      <c r="AD2330" s="40"/>
      <c r="AE2330" s="40"/>
      <c r="AF2330" s="46"/>
      <c r="AG2330" s="45"/>
      <c r="AN2330" s="40"/>
      <c r="AO2330" s="40"/>
      <c r="AP2330" s="40"/>
      <c r="AQ2330" s="40"/>
      <c r="AR2330" s="40"/>
      <c r="AS2330" s="40"/>
      <c r="AT2330" s="40"/>
      <c r="AU2330" s="40"/>
    </row>
    <row r="2331" spans="27:47" x14ac:dyDescent="0.2">
      <c r="AA2331" s="40"/>
      <c r="AB2331" s="40"/>
      <c r="AC2331" s="40"/>
      <c r="AD2331" s="40"/>
      <c r="AE2331" s="40"/>
      <c r="AF2331" s="46"/>
      <c r="AG2331" s="45"/>
      <c r="AN2331" s="40"/>
      <c r="AO2331" s="40"/>
      <c r="AP2331" s="40"/>
      <c r="AQ2331" s="40"/>
      <c r="AR2331" s="40"/>
      <c r="AS2331" s="40"/>
      <c r="AT2331" s="40"/>
      <c r="AU2331" s="40"/>
    </row>
    <row r="2332" spans="27:47" x14ac:dyDescent="0.2">
      <c r="AA2332" s="40"/>
      <c r="AB2332" s="40"/>
      <c r="AC2332" s="40"/>
      <c r="AD2332" s="40"/>
      <c r="AE2332" s="40"/>
      <c r="AF2332" s="46"/>
      <c r="AG2332" s="45"/>
      <c r="AN2332" s="40"/>
      <c r="AO2332" s="40"/>
      <c r="AP2332" s="40"/>
      <c r="AQ2332" s="40"/>
      <c r="AR2332" s="40"/>
      <c r="AS2332" s="40"/>
      <c r="AT2332" s="40"/>
      <c r="AU2332" s="40"/>
    </row>
    <row r="2333" spans="27:47" x14ac:dyDescent="0.2">
      <c r="AA2333" s="40"/>
      <c r="AB2333" s="40"/>
      <c r="AC2333" s="40"/>
      <c r="AD2333" s="40"/>
      <c r="AE2333" s="40"/>
      <c r="AF2333" s="46"/>
      <c r="AG2333" s="45"/>
      <c r="AN2333" s="40"/>
      <c r="AO2333" s="40"/>
      <c r="AP2333" s="40"/>
      <c r="AQ2333" s="40"/>
      <c r="AR2333" s="40"/>
      <c r="AS2333" s="40"/>
      <c r="AT2333" s="40"/>
      <c r="AU2333" s="40"/>
    </row>
    <row r="2334" spans="27:47" x14ac:dyDescent="0.2">
      <c r="AA2334" s="40"/>
      <c r="AB2334" s="40"/>
      <c r="AC2334" s="40"/>
      <c r="AD2334" s="40"/>
      <c r="AE2334" s="40"/>
      <c r="AF2334" s="46"/>
      <c r="AG2334" s="45"/>
      <c r="AN2334" s="40"/>
      <c r="AO2334" s="40"/>
      <c r="AP2334" s="40"/>
      <c r="AQ2334" s="40"/>
      <c r="AR2334" s="40"/>
      <c r="AS2334" s="40"/>
      <c r="AT2334" s="40"/>
      <c r="AU2334" s="40"/>
    </row>
    <row r="2335" spans="27:47" x14ac:dyDescent="0.2">
      <c r="AA2335" s="40"/>
      <c r="AB2335" s="40"/>
      <c r="AC2335" s="40"/>
      <c r="AD2335" s="40"/>
      <c r="AE2335" s="40"/>
      <c r="AF2335" s="46"/>
      <c r="AG2335" s="45"/>
      <c r="AN2335" s="40"/>
      <c r="AO2335" s="40"/>
      <c r="AP2335" s="40"/>
      <c r="AQ2335" s="40"/>
      <c r="AR2335" s="40"/>
      <c r="AS2335" s="40"/>
      <c r="AT2335" s="40"/>
      <c r="AU2335" s="40"/>
    </row>
    <row r="2336" spans="27:47" x14ac:dyDescent="0.2">
      <c r="AA2336" s="40"/>
      <c r="AB2336" s="40"/>
      <c r="AC2336" s="40"/>
      <c r="AD2336" s="40"/>
      <c r="AE2336" s="40"/>
      <c r="AF2336" s="46"/>
      <c r="AG2336" s="45"/>
      <c r="AN2336" s="40"/>
      <c r="AO2336" s="40"/>
      <c r="AP2336" s="40"/>
      <c r="AQ2336" s="40"/>
      <c r="AR2336" s="40"/>
      <c r="AS2336" s="40"/>
      <c r="AT2336" s="40"/>
      <c r="AU2336" s="40"/>
    </row>
    <row r="2337" spans="27:47" x14ac:dyDescent="0.2">
      <c r="AA2337" s="40"/>
      <c r="AB2337" s="40"/>
      <c r="AC2337" s="40"/>
      <c r="AD2337" s="40"/>
      <c r="AE2337" s="40"/>
      <c r="AF2337" s="46"/>
      <c r="AG2337" s="45"/>
      <c r="AN2337" s="40"/>
      <c r="AO2337" s="40"/>
      <c r="AP2337" s="40"/>
      <c r="AQ2337" s="40"/>
      <c r="AR2337" s="40"/>
      <c r="AS2337" s="40"/>
      <c r="AT2337" s="40"/>
      <c r="AU2337" s="40"/>
    </row>
    <row r="2338" spans="27:47" x14ac:dyDescent="0.2">
      <c r="AA2338" s="40"/>
      <c r="AB2338" s="40"/>
      <c r="AC2338" s="40"/>
      <c r="AD2338" s="40"/>
      <c r="AE2338" s="40"/>
      <c r="AF2338" s="46"/>
      <c r="AG2338" s="45"/>
      <c r="AN2338" s="40"/>
      <c r="AO2338" s="40"/>
      <c r="AP2338" s="40"/>
      <c r="AQ2338" s="40"/>
      <c r="AR2338" s="40"/>
      <c r="AS2338" s="40"/>
      <c r="AT2338" s="40"/>
      <c r="AU2338" s="40"/>
    </row>
    <row r="2339" spans="27:47" x14ac:dyDescent="0.2">
      <c r="AA2339" s="40"/>
      <c r="AB2339" s="40"/>
      <c r="AC2339" s="40"/>
      <c r="AD2339" s="40"/>
      <c r="AE2339" s="40"/>
      <c r="AF2339" s="46"/>
      <c r="AG2339" s="45"/>
      <c r="AN2339" s="40"/>
      <c r="AO2339" s="40"/>
      <c r="AP2339" s="40"/>
      <c r="AQ2339" s="40"/>
      <c r="AR2339" s="40"/>
      <c r="AS2339" s="40"/>
      <c r="AT2339" s="40"/>
      <c r="AU2339" s="40"/>
    </row>
    <row r="2340" spans="27:47" x14ac:dyDescent="0.2">
      <c r="AA2340" s="40"/>
      <c r="AB2340" s="40"/>
      <c r="AC2340" s="40"/>
      <c r="AD2340" s="40"/>
      <c r="AE2340" s="40"/>
      <c r="AF2340" s="46"/>
      <c r="AG2340" s="45"/>
      <c r="AN2340" s="40"/>
      <c r="AO2340" s="40"/>
      <c r="AP2340" s="40"/>
      <c r="AQ2340" s="40"/>
      <c r="AR2340" s="40"/>
      <c r="AS2340" s="40"/>
      <c r="AT2340" s="40"/>
      <c r="AU2340" s="40"/>
    </row>
    <row r="2341" spans="27:47" x14ac:dyDescent="0.2">
      <c r="AA2341" s="40"/>
      <c r="AB2341" s="40"/>
      <c r="AC2341" s="40"/>
      <c r="AD2341" s="40"/>
      <c r="AE2341" s="40"/>
      <c r="AF2341" s="46"/>
      <c r="AG2341" s="45"/>
      <c r="AN2341" s="40"/>
      <c r="AO2341" s="40"/>
      <c r="AP2341" s="40"/>
      <c r="AQ2341" s="40"/>
      <c r="AR2341" s="40"/>
      <c r="AS2341" s="40"/>
      <c r="AT2341" s="40"/>
      <c r="AU2341" s="40"/>
    </row>
    <row r="2342" spans="27:47" x14ac:dyDescent="0.2">
      <c r="AA2342" s="40"/>
      <c r="AB2342" s="40"/>
      <c r="AC2342" s="40"/>
      <c r="AD2342" s="40"/>
      <c r="AE2342" s="40"/>
      <c r="AF2342" s="46"/>
      <c r="AG2342" s="45"/>
      <c r="AN2342" s="40"/>
      <c r="AO2342" s="40"/>
      <c r="AP2342" s="40"/>
      <c r="AQ2342" s="40"/>
      <c r="AR2342" s="40"/>
      <c r="AS2342" s="40"/>
      <c r="AT2342" s="40"/>
      <c r="AU2342" s="40"/>
    </row>
    <row r="2343" spans="27:47" x14ac:dyDescent="0.2">
      <c r="AA2343" s="40"/>
      <c r="AB2343" s="40"/>
      <c r="AC2343" s="40"/>
      <c r="AD2343" s="40"/>
      <c r="AE2343" s="40"/>
      <c r="AF2343" s="46"/>
      <c r="AG2343" s="45"/>
      <c r="AN2343" s="40"/>
      <c r="AO2343" s="40"/>
      <c r="AP2343" s="40"/>
      <c r="AQ2343" s="40"/>
      <c r="AR2343" s="40"/>
      <c r="AS2343" s="40"/>
      <c r="AT2343" s="40"/>
      <c r="AU2343" s="40"/>
    </row>
    <row r="2344" spans="27:47" x14ac:dyDescent="0.2">
      <c r="AA2344" s="40"/>
      <c r="AB2344" s="40"/>
      <c r="AC2344" s="40"/>
      <c r="AD2344" s="40"/>
      <c r="AE2344" s="40"/>
      <c r="AF2344" s="46"/>
      <c r="AG2344" s="45"/>
      <c r="AN2344" s="40"/>
      <c r="AO2344" s="40"/>
      <c r="AP2344" s="40"/>
      <c r="AQ2344" s="40"/>
      <c r="AR2344" s="40"/>
      <c r="AS2344" s="40"/>
      <c r="AT2344" s="40"/>
      <c r="AU2344" s="40"/>
    </row>
    <row r="2345" spans="27:47" x14ac:dyDescent="0.2">
      <c r="AA2345" s="40"/>
      <c r="AB2345" s="40"/>
      <c r="AC2345" s="40"/>
      <c r="AD2345" s="40"/>
      <c r="AE2345" s="40"/>
      <c r="AF2345" s="46"/>
      <c r="AG2345" s="45"/>
      <c r="AN2345" s="40"/>
      <c r="AO2345" s="40"/>
      <c r="AP2345" s="40"/>
      <c r="AQ2345" s="40"/>
      <c r="AR2345" s="40"/>
      <c r="AS2345" s="40"/>
      <c r="AT2345" s="40"/>
      <c r="AU2345" s="40"/>
    </row>
    <row r="2346" spans="27:47" x14ac:dyDescent="0.2">
      <c r="AA2346" s="40"/>
      <c r="AB2346" s="40"/>
      <c r="AC2346" s="40"/>
      <c r="AD2346" s="40"/>
      <c r="AE2346" s="40"/>
      <c r="AF2346" s="46"/>
      <c r="AG2346" s="45"/>
      <c r="AN2346" s="40"/>
      <c r="AO2346" s="40"/>
      <c r="AP2346" s="40"/>
      <c r="AQ2346" s="40"/>
      <c r="AR2346" s="40"/>
      <c r="AS2346" s="40"/>
      <c r="AT2346" s="40"/>
      <c r="AU2346" s="40"/>
    </row>
    <row r="2347" spans="27:47" x14ac:dyDescent="0.2">
      <c r="AA2347" s="40"/>
      <c r="AB2347" s="40"/>
      <c r="AC2347" s="40"/>
      <c r="AD2347" s="40"/>
      <c r="AE2347" s="40"/>
      <c r="AF2347" s="46"/>
      <c r="AG2347" s="45"/>
      <c r="AN2347" s="40"/>
      <c r="AO2347" s="40"/>
      <c r="AP2347" s="40"/>
      <c r="AQ2347" s="40"/>
      <c r="AR2347" s="40"/>
      <c r="AS2347" s="40"/>
      <c r="AT2347" s="40"/>
      <c r="AU2347" s="40"/>
    </row>
    <row r="2348" spans="27:47" x14ac:dyDescent="0.2">
      <c r="AA2348" s="40"/>
      <c r="AB2348" s="40"/>
      <c r="AC2348" s="40"/>
      <c r="AD2348" s="40"/>
      <c r="AE2348" s="40"/>
      <c r="AF2348" s="46"/>
      <c r="AG2348" s="45"/>
      <c r="AN2348" s="40"/>
      <c r="AO2348" s="40"/>
      <c r="AP2348" s="40"/>
      <c r="AQ2348" s="40"/>
      <c r="AR2348" s="40"/>
      <c r="AS2348" s="40"/>
      <c r="AT2348" s="40"/>
      <c r="AU2348" s="40"/>
    </row>
    <row r="2349" spans="27:47" x14ac:dyDescent="0.2">
      <c r="AA2349" s="40"/>
      <c r="AB2349" s="40"/>
      <c r="AC2349" s="40"/>
      <c r="AD2349" s="40"/>
      <c r="AE2349" s="40"/>
      <c r="AF2349" s="46"/>
      <c r="AG2349" s="45"/>
      <c r="AN2349" s="40"/>
      <c r="AO2349" s="40"/>
      <c r="AP2349" s="40"/>
      <c r="AQ2349" s="40"/>
      <c r="AR2349" s="40"/>
      <c r="AS2349" s="40"/>
      <c r="AT2349" s="40"/>
      <c r="AU2349" s="40"/>
    </row>
    <row r="2350" spans="27:47" x14ac:dyDescent="0.2">
      <c r="AA2350" s="40"/>
      <c r="AB2350" s="40"/>
      <c r="AC2350" s="40"/>
      <c r="AD2350" s="40"/>
      <c r="AE2350" s="40"/>
      <c r="AF2350" s="46"/>
      <c r="AG2350" s="45"/>
      <c r="AN2350" s="40"/>
      <c r="AO2350" s="40"/>
      <c r="AP2350" s="40"/>
      <c r="AQ2350" s="40"/>
      <c r="AR2350" s="40"/>
      <c r="AS2350" s="40"/>
      <c r="AT2350" s="40"/>
      <c r="AU2350" s="40"/>
    </row>
    <row r="2351" spans="27:47" x14ac:dyDescent="0.2">
      <c r="AA2351" s="40"/>
      <c r="AB2351" s="40"/>
      <c r="AC2351" s="40"/>
      <c r="AD2351" s="40"/>
      <c r="AE2351" s="40"/>
      <c r="AF2351" s="46"/>
      <c r="AG2351" s="45"/>
      <c r="AN2351" s="40"/>
      <c r="AO2351" s="40"/>
      <c r="AP2351" s="40"/>
      <c r="AQ2351" s="40"/>
      <c r="AR2351" s="40"/>
      <c r="AS2351" s="40"/>
      <c r="AT2351" s="40"/>
      <c r="AU2351" s="40"/>
    </row>
    <row r="2352" spans="27:47" x14ac:dyDescent="0.2">
      <c r="AA2352" s="40"/>
      <c r="AB2352" s="40"/>
      <c r="AC2352" s="40"/>
      <c r="AD2352" s="40"/>
      <c r="AE2352" s="40"/>
      <c r="AF2352" s="46"/>
      <c r="AG2352" s="45"/>
      <c r="AN2352" s="40"/>
      <c r="AO2352" s="40"/>
      <c r="AP2352" s="40"/>
      <c r="AQ2352" s="40"/>
      <c r="AR2352" s="40"/>
      <c r="AS2352" s="40"/>
      <c r="AT2352" s="40"/>
      <c r="AU2352" s="40"/>
    </row>
    <row r="2353" spans="27:47" x14ac:dyDescent="0.2">
      <c r="AA2353" s="40"/>
      <c r="AB2353" s="40"/>
      <c r="AC2353" s="40"/>
      <c r="AD2353" s="40"/>
      <c r="AE2353" s="40"/>
      <c r="AF2353" s="46"/>
      <c r="AG2353" s="45"/>
      <c r="AN2353" s="40"/>
      <c r="AO2353" s="40"/>
      <c r="AP2353" s="40"/>
      <c r="AQ2353" s="40"/>
      <c r="AR2353" s="40"/>
      <c r="AS2353" s="40"/>
      <c r="AT2353" s="40"/>
      <c r="AU2353" s="40"/>
    </row>
    <row r="2354" spans="27:47" x14ac:dyDescent="0.2">
      <c r="AA2354" s="40"/>
      <c r="AB2354" s="40"/>
      <c r="AC2354" s="40"/>
      <c r="AD2354" s="40"/>
      <c r="AE2354" s="40"/>
      <c r="AF2354" s="46"/>
      <c r="AG2354" s="45"/>
      <c r="AN2354" s="40"/>
      <c r="AO2354" s="40"/>
      <c r="AP2354" s="40"/>
      <c r="AQ2354" s="40"/>
      <c r="AR2354" s="40"/>
      <c r="AS2354" s="40"/>
      <c r="AT2354" s="40"/>
      <c r="AU2354" s="40"/>
    </row>
    <row r="2355" spans="27:47" x14ac:dyDescent="0.2">
      <c r="AA2355" s="40"/>
      <c r="AB2355" s="40"/>
      <c r="AC2355" s="40"/>
      <c r="AD2355" s="40"/>
      <c r="AE2355" s="40"/>
      <c r="AF2355" s="46"/>
      <c r="AG2355" s="45"/>
      <c r="AN2355" s="40"/>
      <c r="AO2355" s="40"/>
      <c r="AP2355" s="40"/>
      <c r="AQ2355" s="40"/>
      <c r="AR2355" s="40"/>
      <c r="AS2355" s="40"/>
      <c r="AT2355" s="40"/>
      <c r="AU2355" s="40"/>
    </row>
    <row r="2356" spans="27:47" x14ac:dyDescent="0.2">
      <c r="AA2356" s="40"/>
      <c r="AB2356" s="40"/>
      <c r="AC2356" s="40"/>
      <c r="AD2356" s="40"/>
      <c r="AE2356" s="40"/>
      <c r="AF2356" s="46"/>
      <c r="AG2356" s="45"/>
      <c r="AN2356" s="40"/>
      <c r="AO2356" s="40"/>
      <c r="AP2356" s="40"/>
      <c r="AQ2356" s="40"/>
      <c r="AR2356" s="40"/>
      <c r="AS2356" s="40"/>
      <c r="AT2356" s="40"/>
      <c r="AU2356" s="40"/>
    </row>
    <row r="2357" spans="27:47" x14ac:dyDescent="0.2">
      <c r="AA2357" s="40"/>
      <c r="AB2357" s="40"/>
      <c r="AC2357" s="40"/>
      <c r="AD2357" s="40"/>
      <c r="AE2357" s="40"/>
      <c r="AF2357" s="46"/>
      <c r="AG2357" s="45"/>
      <c r="AN2357" s="40"/>
      <c r="AO2357" s="40"/>
      <c r="AP2357" s="40"/>
      <c r="AQ2357" s="40"/>
      <c r="AR2357" s="40"/>
      <c r="AS2357" s="40"/>
      <c r="AT2357" s="40"/>
      <c r="AU2357" s="40"/>
    </row>
    <row r="2358" spans="27:47" x14ac:dyDescent="0.2">
      <c r="AA2358" s="40"/>
      <c r="AB2358" s="40"/>
      <c r="AC2358" s="40"/>
      <c r="AD2358" s="40"/>
      <c r="AE2358" s="40"/>
      <c r="AF2358" s="46"/>
      <c r="AG2358" s="45"/>
      <c r="AN2358" s="40"/>
      <c r="AO2358" s="40"/>
      <c r="AP2358" s="40"/>
      <c r="AQ2358" s="40"/>
      <c r="AR2358" s="40"/>
      <c r="AS2358" s="40"/>
      <c r="AT2358" s="40"/>
      <c r="AU2358" s="40"/>
    </row>
    <row r="2359" spans="27:47" x14ac:dyDescent="0.2">
      <c r="AA2359" s="40"/>
      <c r="AB2359" s="40"/>
      <c r="AC2359" s="40"/>
      <c r="AD2359" s="40"/>
      <c r="AE2359" s="40"/>
      <c r="AF2359" s="46"/>
      <c r="AG2359" s="45"/>
      <c r="AN2359" s="40"/>
      <c r="AO2359" s="40"/>
      <c r="AP2359" s="40"/>
      <c r="AQ2359" s="40"/>
      <c r="AR2359" s="40"/>
      <c r="AS2359" s="40"/>
      <c r="AT2359" s="40"/>
      <c r="AU2359" s="40"/>
    </row>
    <row r="2360" spans="27:47" x14ac:dyDescent="0.2">
      <c r="AA2360" s="40"/>
      <c r="AB2360" s="40"/>
      <c r="AC2360" s="40"/>
      <c r="AD2360" s="40"/>
      <c r="AE2360" s="40"/>
      <c r="AF2360" s="46"/>
      <c r="AG2360" s="45"/>
      <c r="AN2360" s="40"/>
      <c r="AO2360" s="40"/>
      <c r="AP2360" s="40"/>
      <c r="AQ2360" s="40"/>
      <c r="AR2360" s="40"/>
      <c r="AS2360" s="40"/>
      <c r="AT2360" s="40"/>
      <c r="AU2360" s="40"/>
    </row>
    <row r="2361" spans="27:47" x14ac:dyDescent="0.2">
      <c r="AA2361" s="40"/>
      <c r="AB2361" s="40"/>
      <c r="AC2361" s="40"/>
      <c r="AD2361" s="40"/>
      <c r="AE2361" s="40"/>
      <c r="AF2361" s="46"/>
      <c r="AG2361" s="45"/>
      <c r="AN2361" s="40"/>
      <c r="AO2361" s="40"/>
      <c r="AP2361" s="40"/>
      <c r="AQ2361" s="40"/>
      <c r="AR2361" s="40"/>
      <c r="AS2361" s="40"/>
      <c r="AT2361" s="40"/>
      <c r="AU2361" s="40"/>
    </row>
    <row r="2362" spans="27:47" x14ac:dyDescent="0.2">
      <c r="AA2362" s="40"/>
      <c r="AB2362" s="40"/>
      <c r="AC2362" s="40"/>
      <c r="AD2362" s="40"/>
      <c r="AE2362" s="40"/>
      <c r="AF2362" s="46"/>
      <c r="AG2362" s="45"/>
      <c r="AN2362" s="40"/>
      <c r="AO2362" s="40"/>
      <c r="AP2362" s="40"/>
      <c r="AQ2362" s="40"/>
      <c r="AR2362" s="40"/>
      <c r="AS2362" s="40"/>
      <c r="AT2362" s="40"/>
      <c r="AU2362" s="40"/>
    </row>
    <row r="2363" spans="27:47" x14ac:dyDescent="0.2">
      <c r="AA2363" s="40"/>
      <c r="AB2363" s="40"/>
      <c r="AC2363" s="40"/>
      <c r="AD2363" s="40"/>
      <c r="AE2363" s="40"/>
      <c r="AF2363" s="46"/>
      <c r="AG2363" s="45"/>
      <c r="AN2363" s="40"/>
      <c r="AO2363" s="40"/>
      <c r="AP2363" s="40"/>
      <c r="AQ2363" s="40"/>
      <c r="AR2363" s="40"/>
      <c r="AS2363" s="40"/>
      <c r="AT2363" s="40"/>
      <c r="AU2363" s="40"/>
    </row>
    <row r="2364" spans="27:47" x14ac:dyDescent="0.2">
      <c r="AA2364" s="40"/>
      <c r="AB2364" s="40"/>
      <c r="AC2364" s="40"/>
      <c r="AD2364" s="40"/>
      <c r="AE2364" s="40"/>
      <c r="AF2364" s="46"/>
      <c r="AG2364" s="45"/>
      <c r="AN2364" s="40"/>
      <c r="AO2364" s="40"/>
      <c r="AP2364" s="40"/>
      <c r="AQ2364" s="40"/>
      <c r="AR2364" s="40"/>
      <c r="AS2364" s="40"/>
      <c r="AT2364" s="40"/>
      <c r="AU2364" s="40"/>
    </row>
    <row r="2365" spans="27:47" x14ac:dyDescent="0.2">
      <c r="AA2365" s="40"/>
      <c r="AB2365" s="40"/>
      <c r="AC2365" s="40"/>
      <c r="AD2365" s="40"/>
      <c r="AE2365" s="40"/>
      <c r="AF2365" s="46"/>
      <c r="AG2365" s="45"/>
      <c r="AN2365" s="40"/>
      <c r="AO2365" s="40"/>
      <c r="AP2365" s="40"/>
      <c r="AQ2365" s="40"/>
      <c r="AR2365" s="40"/>
      <c r="AS2365" s="40"/>
      <c r="AT2365" s="40"/>
      <c r="AU2365" s="40"/>
    </row>
    <row r="2366" spans="27:47" x14ac:dyDescent="0.2">
      <c r="AA2366" s="40"/>
      <c r="AB2366" s="40"/>
      <c r="AC2366" s="40"/>
      <c r="AD2366" s="40"/>
      <c r="AE2366" s="40"/>
      <c r="AF2366" s="46"/>
      <c r="AG2366" s="45"/>
      <c r="AN2366" s="40"/>
      <c r="AO2366" s="40"/>
      <c r="AP2366" s="40"/>
      <c r="AQ2366" s="40"/>
      <c r="AR2366" s="40"/>
      <c r="AS2366" s="40"/>
      <c r="AT2366" s="40"/>
      <c r="AU2366" s="40"/>
    </row>
    <row r="2367" spans="27:47" x14ac:dyDescent="0.2">
      <c r="AA2367" s="40"/>
      <c r="AB2367" s="40"/>
      <c r="AC2367" s="40"/>
      <c r="AD2367" s="40"/>
      <c r="AE2367" s="40"/>
      <c r="AF2367" s="46"/>
      <c r="AG2367" s="45"/>
      <c r="AN2367" s="40"/>
      <c r="AO2367" s="40"/>
      <c r="AP2367" s="40"/>
      <c r="AQ2367" s="40"/>
      <c r="AR2367" s="40"/>
      <c r="AS2367" s="40"/>
      <c r="AT2367" s="40"/>
      <c r="AU2367" s="40"/>
    </row>
    <row r="2368" spans="27:47" x14ac:dyDescent="0.2">
      <c r="AA2368" s="40"/>
      <c r="AB2368" s="40"/>
      <c r="AC2368" s="40"/>
      <c r="AD2368" s="40"/>
      <c r="AE2368" s="40"/>
      <c r="AF2368" s="46"/>
      <c r="AG2368" s="45"/>
      <c r="AN2368" s="40"/>
      <c r="AO2368" s="40"/>
      <c r="AP2368" s="40"/>
      <c r="AQ2368" s="40"/>
      <c r="AR2368" s="40"/>
      <c r="AS2368" s="40"/>
      <c r="AT2368" s="40"/>
      <c r="AU2368" s="40"/>
    </row>
    <row r="2369" spans="27:47" x14ac:dyDescent="0.2">
      <c r="AA2369" s="40"/>
      <c r="AB2369" s="40"/>
      <c r="AC2369" s="40"/>
      <c r="AD2369" s="40"/>
      <c r="AE2369" s="40"/>
      <c r="AF2369" s="46"/>
      <c r="AG2369" s="45"/>
      <c r="AN2369" s="40"/>
      <c r="AO2369" s="40"/>
      <c r="AP2369" s="40"/>
      <c r="AQ2369" s="40"/>
      <c r="AR2369" s="40"/>
      <c r="AS2369" s="40"/>
      <c r="AT2369" s="40"/>
      <c r="AU2369" s="40"/>
    </row>
    <row r="2370" spans="27:47" x14ac:dyDescent="0.2">
      <c r="AA2370" s="40"/>
      <c r="AB2370" s="40"/>
      <c r="AC2370" s="40"/>
      <c r="AD2370" s="40"/>
      <c r="AE2370" s="40"/>
      <c r="AF2370" s="46"/>
      <c r="AG2370" s="45"/>
      <c r="AN2370" s="40"/>
      <c r="AO2370" s="40"/>
      <c r="AP2370" s="40"/>
      <c r="AQ2370" s="40"/>
      <c r="AR2370" s="40"/>
      <c r="AS2370" s="40"/>
      <c r="AT2370" s="40"/>
      <c r="AU2370" s="40"/>
    </row>
    <row r="2371" spans="27:47" x14ac:dyDescent="0.2">
      <c r="AA2371" s="40"/>
      <c r="AB2371" s="40"/>
      <c r="AC2371" s="40"/>
      <c r="AD2371" s="40"/>
      <c r="AE2371" s="40"/>
      <c r="AF2371" s="46"/>
      <c r="AG2371" s="45"/>
      <c r="AN2371" s="40"/>
      <c r="AO2371" s="40"/>
      <c r="AP2371" s="40"/>
      <c r="AQ2371" s="40"/>
      <c r="AR2371" s="40"/>
      <c r="AS2371" s="40"/>
      <c r="AT2371" s="40"/>
      <c r="AU2371" s="40"/>
    </row>
    <row r="2372" spans="27:47" x14ac:dyDescent="0.2">
      <c r="AA2372" s="40"/>
      <c r="AB2372" s="40"/>
      <c r="AC2372" s="40"/>
      <c r="AD2372" s="40"/>
      <c r="AE2372" s="40"/>
      <c r="AF2372" s="46"/>
      <c r="AG2372" s="45"/>
      <c r="AN2372" s="40"/>
      <c r="AO2372" s="40"/>
      <c r="AP2372" s="40"/>
      <c r="AQ2372" s="40"/>
      <c r="AR2372" s="40"/>
      <c r="AS2372" s="40"/>
      <c r="AT2372" s="40"/>
      <c r="AU2372" s="40"/>
    </row>
    <row r="2373" spans="27:47" x14ac:dyDescent="0.2">
      <c r="AA2373" s="40"/>
      <c r="AB2373" s="40"/>
      <c r="AC2373" s="40"/>
      <c r="AD2373" s="40"/>
      <c r="AE2373" s="40"/>
      <c r="AF2373" s="46"/>
      <c r="AG2373" s="45"/>
      <c r="AN2373" s="40"/>
      <c r="AO2373" s="40"/>
      <c r="AP2373" s="40"/>
      <c r="AQ2373" s="40"/>
      <c r="AR2373" s="40"/>
      <c r="AS2373" s="40"/>
      <c r="AT2373" s="40"/>
      <c r="AU2373" s="40"/>
    </row>
    <row r="2374" spans="27:47" x14ac:dyDescent="0.2">
      <c r="AA2374" s="40"/>
      <c r="AB2374" s="40"/>
      <c r="AC2374" s="40"/>
      <c r="AD2374" s="40"/>
      <c r="AE2374" s="40"/>
      <c r="AF2374" s="46"/>
      <c r="AG2374" s="45"/>
      <c r="AN2374" s="40"/>
      <c r="AO2374" s="40"/>
      <c r="AP2374" s="40"/>
      <c r="AQ2374" s="40"/>
      <c r="AR2374" s="40"/>
      <c r="AS2374" s="40"/>
      <c r="AT2374" s="40"/>
      <c r="AU2374" s="40"/>
    </row>
    <row r="2375" spans="27:47" x14ac:dyDescent="0.2">
      <c r="AA2375" s="40"/>
      <c r="AB2375" s="40"/>
      <c r="AC2375" s="40"/>
      <c r="AD2375" s="40"/>
      <c r="AE2375" s="40"/>
      <c r="AF2375" s="46"/>
      <c r="AG2375" s="45"/>
      <c r="AN2375" s="40"/>
      <c r="AO2375" s="40"/>
      <c r="AP2375" s="40"/>
      <c r="AQ2375" s="40"/>
      <c r="AR2375" s="40"/>
      <c r="AS2375" s="40"/>
      <c r="AT2375" s="40"/>
      <c r="AU2375" s="40"/>
    </row>
    <row r="2376" spans="27:47" x14ac:dyDescent="0.2">
      <c r="AA2376" s="40"/>
      <c r="AB2376" s="40"/>
      <c r="AC2376" s="40"/>
      <c r="AD2376" s="40"/>
      <c r="AE2376" s="40"/>
      <c r="AF2376" s="46"/>
      <c r="AG2376" s="45"/>
      <c r="AN2376" s="40"/>
      <c r="AO2376" s="40"/>
      <c r="AP2376" s="40"/>
      <c r="AQ2376" s="40"/>
      <c r="AR2376" s="40"/>
      <c r="AS2376" s="40"/>
      <c r="AT2376" s="40"/>
      <c r="AU2376" s="40"/>
    </row>
    <row r="2377" spans="27:47" x14ac:dyDescent="0.2">
      <c r="AA2377" s="40"/>
      <c r="AB2377" s="40"/>
      <c r="AC2377" s="40"/>
      <c r="AD2377" s="40"/>
      <c r="AE2377" s="40"/>
      <c r="AF2377" s="46"/>
      <c r="AG2377" s="45"/>
      <c r="AN2377" s="40"/>
      <c r="AO2377" s="40"/>
      <c r="AP2377" s="40"/>
      <c r="AQ2377" s="40"/>
      <c r="AR2377" s="40"/>
      <c r="AS2377" s="40"/>
      <c r="AT2377" s="40"/>
      <c r="AU2377" s="40"/>
    </row>
    <row r="2378" spans="27:47" x14ac:dyDescent="0.2">
      <c r="AA2378" s="40"/>
      <c r="AB2378" s="40"/>
      <c r="AC2378" s="40"/>
      <c r="AD2378" s="40"/>
      <c r="AE2378" s="40"/>
      <c r="AF2378" s="46"/>
      <c r="AG2378" s="45"/>
      <c r="AN2378" s="40"/>
      <c r="AO2378" s="40"/>
      <c r="AP2378" s="40"/>
      <c r="AQ2378" s="40"/>
      <c r="AR2378" s="40"/>
      <c r="AS2378" s="40"/>
      <c r="AT2378" s="40"/>
      <c r="AU2378" s="40"/>
    </row>
    <row r="2379" spans="27:47" x14ac:dyDescent="0.2">
      <c r="AA2379" s="40"/>
      <c r="AB2379" s="40"/>
      <c r="AC2379" s="40"/>
      <c r="AD2379" s="40"/>
      <c r="AE2379" s="40"/>
      <c r="AF2379" s="46"/>
      <c r="AG2379" s="45"/>
      <c r="AN2379" s="40"/>
      <c r="AO2379" s="40"/>
      <c r="AP2379" s="40"/>
      <c r="AQ2379" s="40"/>
      <c r="AR2379" s="40"/>
      <c r="AS2379" s="40"/>
      <c r="AT2379" s="40"/>
      <c r="AU2379" s="40"/>
    </row>
    <row r="2380" spans="27:47" x14ac:dyDescent="0.2">
      <c r="AA2380" s="40"/>
      <c r="AB2380" s="40"/>
      <c r="AC2380" s="40"/>
      <c r="AD2380" s="40"/>
      <c r="AE2380" s="40"/>
      <c r="AF2380" s="46"/>
      <c r="AG2380" s="45"/>
      <c r="AN2380" s="40"/>
      <c r="AO2380" s="40"/>
      <c r="AP2380" s="40"/>
      <c r="AQ2380" s="40"/>
      <c r="AR2380" s="40"/>
      <c r="AS2380" s="40"/>
      <c r="AT2380" s="40"/>
      <c r="AU2380" s="40"/>
    </row>
    <row r="2381" spans="27:47" x14ac:dyDescent="0.2">
      <c r="AA2381" s="40"/>
      <c r="AB2381" s="40"/>
      <c r="AC2381" s="40"/>
      <c r="AD2381" s="40"/>
      <c r="AE2381" s="40"/>
      <c r="AF2381" s="46"/>
      <c r="AG2381" s="45"/>
      <c r="AN2381" s="40"/>
      <c r="AO2381" s="40"/>
      <c r="AP2381" s="40"/>
      <c r="AQ2381" s="40"/>
      <c r="AR2381" s="40"/>
      <c r="AS2381" s="40"/>
      <c r="AT2381" s="40"/>
      <c r="AU2381" s="40"/>
    </row>
    <row r="2382" spans="27:47" x14ac:dyDescent="0.2">
      <c r="AA2382" s="40"/>
      <c r="AB2382" s="40"/>
      <c r="AC2382" s="40"/>
      <c r="AD2382" s="40"/>
      <c r="AE2382" s="40"/>
      <c r="AF2382" s="46"/>
      <c r="AG2382" s="45"/>
      <c r="AN2382" s="40"/>
      <c r="AO2382" s="40"/>
      <c r="AP2382" s="40"/>
      <c r="AQ2382" s="40"/>
      <c r="AR2382" s="40"/>
      <c r="AS2382" s="40"/>
      <c r="AT2382" s="40"/>
      <c r="AU2382" s="40"/>
    </row>
    <row r="2383" spans="27:47" x14ac:dyDescent="0.2">
      <c r="AA2383" s="40"/>
      <c r="AB2383" s="40"/>
      <c r="AC2383" s="40"/>
      <c r="AD2383" s="40"/>
      <c r="AE2383" s="40"/>
      <c r="AF2383" s="46"/>
      <c r="AG2383" s="45"/>
      <c r="AN2383" s="40"/>
      <c r="AO2383" s="40"/>
      <c r="AP2383" s="40"/>
      <c r="AQ2383" s="40"/>
      <c r="AR2383" s="40"/>
      <c r="AS2383" s="40"/>
      <c r="AT2383" s="40"/>
      <c r="AU2383" s="40"/>
    </row>
    <row r="2384" spans="27:47" x14ac:dyDescent="0.2">
      <c r="AA2384" s="40"/>
      <c r="AB2384" s="40"/>
      <c r="AC2384" s="40"/>
      <c r="AD2384" s="40"/>
      <c r="AE2384" s="40"/>
      <c r="AF2384" s="46"/>
      <c r="AG2384" s="45"/>
      <c r="AN2384" s="40"/>
      <c r="AO2384" s="40"/>
      <c r="AP2384" s="40"/>
      <c r="AQ2384" s="40"/>
      <c r="AR2384" s="40"/>
      <c r="AS2384" s="40"/>
      <c r="AT2384" s="40"/>
      <c r="AU2384" s="40"/>
    </row>
    <row r="2385" spans="27:47" x14ac:dyDescent="0.2">
      <c r="AA2385" s="40"/>
      <c r="AB2385" s="40"/>
      <c r="AC2385" s="40"/>
      <c r="AD2385" s="40"/>
      <c r="AE2385" s="40"/>
      <c r="AF2385" s="46"/>
      <c r="AG2385" s="45"/>
      <c r="AN2385" s="40"/>
      <c r="AO2385" s="40"/>
      <c r="AP2385" s="40"/>
      <c r="AQ2385" s="40"/>
      <c r="AR2385" s="40"/>
      <c r="AS2385" s="40"/>
      <c r="AT2385" s="40"/>
      <c r="AU2385" s="40"/>
    </row>
    <row r="2386" spans="27:47" x14ac:dyDescent="0.2">
      <c r="AA2386" s="40"/>
      <c r="AB2386" s="40"/>
      <c r="AC2386" s="40"/>
      <c r="AD2386" s="40"/>
      <c r="AE2386" s="40"/>
      <c r="AF2386" s="46"/>
      <c r="AG2386" s="45"/>
      <c r="AN2386" s="40"/>
      <c r="AO2386" s="40"/>
      <c r="AP2386" s="40"/>
      <c r="AQ2386" s="40"/>
      <c r="AR2386" s="40"/>
      <c r="AS2386" s="40"/>
      <c r="AT2386" s="40"/>
      <c r="AU2386" s="40"/>
    </row>
    <row r="2387" spans="27:47" x14ac:dyDescent="0.2">
      <c r="AA2387" s="40"/>
      <c r="AB2387" s="40"/>
      <c r="AC2387" s="40"/>
      <c r="AD2387" s="40"/>
      <c r="AE2387" s="40"/>
      <c r="AF2387" s="46"/>
      <c r="AG2387" s="45"/>
      <c r="AN2387" s="40"/>
      <c r="AO2387" s="40"/>
      <c r="AP2387" s="40"/>
      <c r="AQ2387" s="40"/>
      <c r="AR2387" s="40"/>
      <c r="AS2387" s="40"/>
      <c r="AT2387" s="40"/>
      <c r="AU2387" s="40"/>
    </row>
    <row r="2388" spans="27:47" x14ac:dyDescent="0.2">
      <c r="AA2388" s="40"/>
      <c r="AB2388" s="40"/>
      <c r="AC2388" s="40"/>
      <c r="AD2388" s="40"/>
      <c r="AE2388" s="40"/>
      <c r="AF2388" s="46"/>
      <c r="AG2388" s="45"/>
      <c r="AN2388" s="40"/>
      <c r="AO2388" s="40"/>
      <c r="AP2388" s="40"/>
      <c r="AQ2388" s="40"/>
      <c r="AR2388" s="40"/>
      <c r="AS2388" s="40"/>
      <c r="AT2388" s="40"/>
      <c r="AU2388" s="40"/>
    </row>
    <row r="2389" spans="27:47" x14ac:dyDescent="0.2">
      <c r="AA2389" s="40"/>
      <c r="AB2389" s="40"/>
      <c r="AC2389" s="40"/>
      <c r="AD2389" s="40"/>
      <c r="AE2389" s="40"/>
      <c r="AF2389" s="46"/>
      <c r="AG2389" s="45"/>
      <c r="AN2389" s="40"/>
      <c r="AO2389" s="40"/>
      <c r="AP2389" s="40"/>
      <c r="AQ2389" s="40"/>
      <c r="AR2389" s="40"/>
      <c r="AS2389" s="40"/>
      <c r="AT2389" s="40"/>
      <c r="AU2389" s="40"/>
    </row>
    <row r="2390" spans="27:47" x14ac:dyDescent="0.2">
      <c r="AA2390" s="40"/>
      <c r="AB2390" s="40"/>
      <c r="AC2390" s="40"/>
      <c r="AD2390" s="40"/>
      <c r="AE2390" s="40"/>
      <c r="AF2390" s="46"/>
      <c r="AG2390" s="45"/>
      <c r="AN2390" s="40"/>
      <c r="AO2390" s="40"/>
      <c r="AP2390" s="40"/>
      <c r="AQ2390" s="40"/>
      <c r="AR2390" s="40"/>
      <c r="AS2390" s="40"/>
      <c r="AT2390" s="40"/>
      <c r="AU2390" s="40"/>
    </row>
    <row r="2391" spans="27:47" x14ac:dyDescent="0.2">
      <c r="AA2391" s="40"/>
      <c r="AB2391" s="40"/>
      <c r="AC2391" s="40"/>
      <c r="AD2391" s="40"/>
      <c r="AE2391" s="40"/>
      <c r="AF2391" s="46"/>
      <c r="AG2391" s="45"/>
      <c r="AN2391" s="40"/>
      <c r="AO2391" s="40"/>
      <c r="AP2391" s="40"/>
      <c r="AQ2391" s="40"/>
      <c r="AR2391" s="40"/>
      <c r="AS2391" s="40"/>
      <c r="AT2391" s="40"/>
      <c r="AU2391" s="40"/>
    </row>
    <row r="2392" spans="27:47" x14ac:dyDescent="0.2">
      <c r="AA2392" s="40"/>
      <c r="AB2392" s="40"/>
      <c r="AC2392" s="40"/>
      <c r="AD2392" s="40"/>
      <c r="AE2392" s="40"/>
      <c r="AF2392" s="46"/>
      <c r="AG2392" s="45"/>
      <c r="AN2392" s="40"/>
      <c r="AO2392" s="40"/>
      <c r="AP2392" s="40"/>
      <c r="AQ2392" s="40"/>
      <c r="AR2392" s="40"/>
      <c r="AS2392" s="40"/>
      <c r="AT2392" s="40"/>
      <c r="AU2392" s="40"/>
    </row>
    <row r="2393" spans="27:47" x14ac:dyDescent="0.2">
      <c r="AA2393" s="40"/>
      <c r="AB2393" s="40"/>
      <c r="AC2393" s="40"/>
      <c r="AD2393" s="40"/>
      <c r="AE2393" s="40"/>
      <c r="AF2393" s="46"/>
      <c r="AG2393" s="45"/>
      <c r="AN2393" s="40"/>
      <c r="AO2393" s="40"/>
      <c r="AP2393" s="40"/>
      <c r="AQ2393" s="40"/>
      <c r="AR2393" s="40"/>
      <c r="AS2393" s="40"/>
      <c r="AT2393" s="40"/>
      <c r="AU2393" s="40"/>
    </row>
    <row r="2394" spans="27:47" x14ac:dyDescent="0.2">
      <c r="AA2394" s="40"/>
      <c r="AB2394" s="40"/>
      <c r="AC2394" s="40"/>
      <c r="AD2394" s="40"/>
      <c r="AE2394" s="40"/>
      <c r="AF2394" s="46"/>
      <c r="AG2394" s="45"/>
      <c r="AN2394" s="40"/>
      <c r="AO2394" s="40"/>
      <c r="AP2394" s="40"/>
      <c r="AQ2394" s="40"/>
      <c r="AR2394" s="40"/>
      <c r="AS2394" s="40"/>
      <c r="AT2394" s="40"/>
      <c r="AU2394" s="40"/>
    </row>
    <row r="2395" spans="27:47" x14ac:dyDescent="0.2">
      <c r="AA2395" s="40"/>
      <c r="AB2395" s="40"/>
      <c r="AC2395" s="40"/>
      <c r="AD2395" s="40"/>
      <c r="AE2395" s="40"/>
      <c r="AF2395" s="46"/>
      <c r="AG2395" s="45"/>
      <c r="AN2395" s="40"/>
      <c r="AO2395" s="40"/>
      <c r="AP2395" s="40"/>
      <c r="AQ2395" s="40"/>
      <c r="AR2395" s="40"/>
      <c r="AS2395" s="40"/>
      <c r="AT2395" s="40"/>
      <c r="AU2395" s="40"/>
    </row>
    <row r="2396" spans="27:47" x14ac:dyDescent="0.2">
      <c r="AA2396" s="40"/>
      <c r="AB2396" s="40"/>
      <c r="AC2396" s="40"/>
      <c r="AD2396" s="40"/>
      <c r="AE2396" s="40"/>
      <c r="AF2396" s="46"/>
      <c r="AG2396" s="45"/>
      <c r="AN2396" s="40"/>
      <c r="AO2396" s="40"/>
      <c r="AP2396" s="40"/>
      <c r="AQ2396" s="40"/>
      <c r="AR2396" s="40"/>
      <c r="AS2396" s="40"/>
      <c r="AT2396" s="40"/>
      <c r="AU2396" s="40"/>
    </row>
    <row r="2397" spans="27:47" x14ac:dyDescent="0.2">
      <c r="AA2397" s="40"/>
      <c r="AB2397" s="40"/>
      <c r="AC2397" s="40"/>
      <c r="AD2397" s="40"/>
      <c r="AE2397" s="40"/>
      <c r="AF2397" s="46"/>
      <c r="AG2397" s="45"/>
      <c r="AN2397" s="40"/>
      <c r="AO2397" s="40"/>
      <c r="AP2397" s="40"/>
      <c r="AQ2397" s="40"/>
      <c r="AR2397" s="40"/>
      <c r="AS2397" s="40"/>
      <c r="AT2397" s="40"/>
      <c r="AU2397" s="40"/>
    </row>
    <row r="2398" spans="27:47" x14ac:dyDescent="0.2">
      <c r="AA2398" s="40"/>
      <c r="AB2398" s="40"/>
      <c r="AC2398" s="40"/>
      <c r="AD2398" s="40"/>
      <c r="AE2398" s="40"/>
      <c r="AF2398" s="46"/>
      <c r="AG2398" s="45"/>
      <c r="AN2398" s="40"/>
      <c r="AO2398" s="40"/>
      <c r="AP2398" s="40"/>
      <c r="AQ2398" s="40"/>
      <c r="AR2398" s="40"/>
      <c r="AS2398" s="40"/>
      <c r="AT2398" s="40"/>
      <c r="AU2398" s="40"/>
    </row>
    <row r="2399" spans="27:47" x14ac:dyDescent="0.2">
      <c r="AA2399" s="40"/>
      <c r="AB2399" s="40"/>
      <c r="AC2399" s="40"/>
      <c r="AD2399" s="40"/>
      <c r="AE2399" s="40"/>
      <c r="AF2399" s="46"/>
      <c r="AG2399" s="45"/>
      <c r="AN2399" s="40"/>
      <c r="AO2399" s="40"/>
      <c r="AP2399" s="40"/>
      <c r="AQ2399" s="40"/>
      <c r="AR2399" s="40"/>
      <c r="AS2399" s="40"/>
      <c r="AT2399" s="40"/>
      <c r="AU2399" s="40"/>
    </row>
    <row r="2400" spans="27:47" x14ac:dyDescent="0.2">
      <c r="AA2400" s="40"/>
      <c r="AB2400" s="40"/>
      <c r="AC2400" s="40"/>
      <c r="AD2400" s="40"/>
      <c r="AE2400" s="40"/>
      <c r="AF2400" s="46"/>
      <c r="AG2400" s="45"/>
      <c r="AN2400" s="40"/>
      <c r="AO2400" s="40"/>
      <c r="AP2400" s="40"/>
      <c r="AQ2400" s="40"/>
      <c r="AR2400" s="40"/>
      <c r="AS2400" s="40"/>
      <c r="AT2400" s="40"/>
      <c r="AU2400" s="40"/>
    </row>
    <row r="2401" spans="27:47" x14ac:dyDescent="0.2">
      <c r="AA2401" s="40"/>
      <c r="AB2401" s="40"/>
      <c r="AC2401" s="40"/>
      <c r="AD2401" s="40"/>
      <c r="AE2401" s="40"/>
      <c r="AF2401" s="46"/>
      <c r="AG2401" s="45"/>
      <c r="AN2401" s="40"/>
      <c r="AO2401" s="40"/>
      <c r="AP2401" s="40"/>
      <c r="AQ2401" s="40"/>
      <c r="AR2401" s="40"/>
      <c r="AS2401" s="40"/>
      <c r="AT2401" s="40"/>
      <c r="AU2401" s="40"/>
    </row>
    <row r="2402" spans="27:47" x14ac:dyDescent="0.2">
      <c r="AA2402" s="40"/>
      <c r="AB2402" s="40"/>
      <c r="AC2402" s="40"/>
      <c r="AD2402" s="40"/>
      <c r="AE2402" s="40"/>
      <c r="AF2402" s="46"/>
      <c r="AG2402" s="45"/>
      <c r="AN2402" s="40"/>
      <c r="AO2402" s="40"/>
      <c r="AP2402" s="40"/>
      <c r="AQ2402" s="40"/>
      <c r="AR2402" s="40"/>
      <c r="AS2402" s="40"/>
      <c r="AT2402" s="40"/>
      <c r="AU2402" s="40"/>
    </row>
    <row r="2403" spans="27:47" x14ac:dyDescent="0.2">
      <c r="AA2403" s="40"/>
      <c r="AB2403" s="40"/>
      <c r="AC2403" s="40"/>
      <c r="AD2403" s="40"/>
      <c r="AE2403" s="40"/>
      <c r="AF2403" s="46"/>
      <c r="AG2403" s="45"/>
      <c r="AN2403" s="40"/>
      <c r="AO2403" s="40"/>
      <c r="AP2403" s="40"/>
      <c r="AQ2403" s="40"/>
      <c r="AR2403" s="40"/>
      <c r="AS2403" s="40"/>
      <c r="AT2403" s="40"/>
      <c r="AU2403" s="40"/>
    </row>
    <row r="2404" spans="27:47" x14ac:dyDescent="0.2">
      <c r="AA2404" s="40"/>
      <c r="AB2404" s="40"/>
      <c r="AC2404" s="40"/>
      <c r="AD2404" s="40"/>
      <c r="AE2404" s="40"/>
      <c r="AF2404" s="46"/>
      <c r="AG2404" s="45"/>
      <c r="AN2404" s="40"/>
      <c r="AO2404" s="40"/>
      <c r="AP2404" s="40"/>
      <c r="AQ2404" s="40"/>
      <c r="AR2404" s="40"/>
      <c r="AS2404" s="40"/>
      <c r="AT2404" s="40"/>
      <c r="AU2404" s="40"/>
    </row>
    <row r="2405" spans="27:47" x14ac:dyDescent="0.2">
      <c r="AA2405" s="40"/>
      <c r="AB2405" s="40"/>
      <c r="AC2405" s="40"/>
      <c r="AD2405" s="40"/>
      <c r="AE2405" s="40"/>
      <c r="AF2405" s="46"/>
      <c r="AG2405" s="45"/>
      <c r="AN2405" s="40"/>
      <c r="AO2405" s="40"/>
      <c r="AP2405" s="40"/>
      <c r="AQ2405" s="40"/>
      <c r="AR2405" s="40"/>
      <c r="AS2405" s="40"/>
      <c r="AT2405" s="40"/>
      <c r="AU2405" s="40"/>
    </row>
    <row r="2406" spans="27:47" x14ac:dyDescent="0.2">
      <c r="AA2406" s="40"/>
      <c r="AB2406" s="40"/>
      <c r="AC2406" s="40"/>
      <c r="AD2406" s="40"/>
      <c r="AE2406" s="40"/>
      <c r="AF2406" s="46"/>
      <c r="AG2406" s="45"/>
      <c r="AN2406" s="40"/>
      <c r="AO2406" s="40"/>
      <c r="AP2406" s="40"/>
      <c r="AQ2406" s="40"/>
      <c r="AR2406" s="40"/>
      <c r="AS2406" s="40"/>
      <c r="AT2406" s="40"/>
      <c r="AU2406" s="40"/>
    </row>
    <row r="2407" spans="27:47" x14ac:dyDescent="0.2">
      <c r="AA2407" s="40"/>
      <c r="AB2407" s="40"/>
      <c r="AC2407" s="40"/>
      <c r="AD2407" s="40"/>
      <c r="AE2407" s="40"/>
      <c r="AF2407" s="46"/>
      <c r="AG2407" s="45"/>
      <c r="AN2407" s="40"/>
      <c r="AO2407" s="40"/>
      <c r="AP2407" s="40"/>
      <c r="AQ2407" s="40"/>
      <c r="AR2407" s="40"/>
      <c r="AS2407" s="40"/>
      <c r="AT2407" s="40"/>
      <c r="AU2407" s="40"/>
    </row>
    <row r="2408" spans="27:47" x14ac:dyDescent="0.2">
      <c r="AA2408" s="40"/>
      <c r="AB2408" s="40"/>
      <c r="AC2408" s="40"/>
      <c r="AD2408" s="40"/>
      <c r="AE2408" s="40"/>
      <c r="AF2408" s="46"/>
      <c r="AG2408" s="45"/>
      <c r="AN2408" s="40"/>
      <c r="AO2408" s="40"/>
      <c r="AP2408" s="40"/>
      <c r="AQ2408" s="40"/>
      <c r="AR2408" s="40"/>
      <c r="AS2408" s="40"/>
      <c r="AT2408" s="40"/>
      <c r="AU2408" s="40"/>
    </row>
    <row r="2409" spans="27:47" x14ac:dyDescent="0.2">
      <c r="AA2409" s="40"/>
      <c r="AB2409" s="40"/>
      <c r="AC2409" s="40"/>
      <c r="AD2409" s="40"/>
      <c r="AE2409" s="40"/>
      <c r="AF2409" s="46"/>
      <c r="AG2409" s="45"/>
      <c r="AN2409" s="40"/>
      <c r="AO2409" s="40"/>
      <c r="AP2409" s="40"/>
      <c r="AQ2409" s="40"/>
      <c r="AR2409" s="40"/>
      <c r="AS2409" s="40"/>
      <c r="AT2409" s="40"/>
      <c r="AU2409" s="40"/>
    </row>
    <row r="2410" spans="27:47" x14ac:dyDescent="0.2">
      <c r="AA2410" s="40"/>
      <c r="AB2410" s="40"/>
      <c r="AC2410" s="40"/>
      <c r="AD2410" s="40"/>
      <c r="AE2410" s="40"/>
      <c r="AF2410" s="46"/>
      <c r="AG2410" s="45"/>
      <c r="AN2410" s="40"/>
      <c r="AO2410" s="40"/>
      <c r="AP2410" s="40"/>
      <c r="AQ2410" s="40"/>
      <c r="AR2410" s="40"/>
      <c r="AS2410" s="40"/>
      <c r="AT2410" s="40"/>
      <c r="AU2410" s="40"/>
    </row>
    <row r="2411" spans="27:47" x14ac:dyDescent="0.2">
      <c r="AA2411" s="40"/>
      <c r="AB2411" s="40"/>
      <c r="AC2411" s="40"/>
      <c r="AD2411" s="40"/>
      <c r="AE2411" s="40"/>
      <c r="AF2411" s="46"/>
      <c r="AG2411" s="45"/>
      <c r="AN2411" s="40"/>
      <c r="AO2411" s="40"/>
      <c r="AP2411" s="40"/>
      <c r="AQ2411" s="40"/>
      <c r="AR2411" s="40"/>
      <c r="AS2411" s="40"/>
      <c r="AT2411" s="40"/>
      <c r="AU2411" s="40"/>
    </row>
    <row r="2412" spans="27:47" x14ac:dyDescent="0.2">
      <c r="AA2412" s="40"/>
      <c r="AB2412" s="40"/>
      <c r="AC2412" s="40"/>
      <c r="AD2412" s="40"/>
      <c r="AE2412" s="40"/>
      <c r="AF2412" s="46"/>
      <c r="AG2412" s="45"/>
      <c r="AN2412" s="40"/>
      <c r="AO2412" s="40"/>
      <c r="AP2412" s="40"/>
      <c r="AQ2412" s="40"/>
      <c r="AR2412" s="40"/>
      <c r="AS2412" s="40"/>
      <c r="AT2412" s="40"/>
      <c r="AU2412" s="40"/>
    </row>
    <row r="2413" spans="27:47" x14ac:dyDescent="0.2">
      <c r="AA2413" s="40"/>
      <c r="AB2413" s="40"/>
      <c r="AC2413" s="40"/>
      <c r="AD2413" s="40"/>
      <c r="AE2413" s="40"/>
      <c r="AF2413" s="46"/>
      <c r="AG2413" s="45"/>
      <c r="AN2413" s="40"/>
      <c r="AO2413" s="40"/>
      <c r="AP2413" s="40"/>
      <c r="AQ2413" s="40"/>
      <c r="AR2413" s="40"/>
      <c r="AS2413" s="40"/>
      <c r="AT2413" s="40"/>
      <c r="AU2413" s="40"/>
    </row>
    <row r="2414" spans="27:47" x14ac:dyDescent="0.2">
      <c r="AA2414" s="40"/>
      <c r="AB2414" s="40"/>
      <c r="AC2414" s="40"/>
      <c r="AD2414" s="40"/>
      <c r="AE2414" s="40"/>
      <c r="AF2414" s="46"/>
      <c r="AG2414" s="45"/>
      <c r="AN2414" s="40"/>
      <c r="AO2414" s="40"/>
      <c r="AP2414" s="40"/>
      <c r="AQ2414" s="40"/>
      <c r="AR2414" s="40"/>
      <c r="AS2414" s="40"/>
      <c r="AT2414" s="40"/>
      <c r="AU2414" s="40"/>
    </row>
    <row r="2415" spans="27:47" x14ac:dyDescent="0.2">
      <c r="AA2415" s="40"/>
      <c r="AB2415" s="40"/>
      <c r="AC2415" s="40"/>
      <c r="AD2415" s="40"/>
      <c r="AE2415" s="40"/>
      <c r="AF2415" s="46"/>
      <c r="AG2415" s="45"/>
      <c r="AN2415" s="40"/>
      <c r="AO2415" s="40"/>
      <c r="AP2415" s="40"/>
      <c r="AQ2415" s="40"/>
      <c r="AR2415" s="40"/>
      <c r="AS2415" s="40"/>
      <c r="AT2415" s="40"/>
      <c r="AU2415" s="40"/>
    </row>
    <row r="2416" spans="27:47" x14ac:dyDescent="0.2">
      <c r="AA2416" s="40"/>
      <c r="AB2416" s="40"/>
      <c r="AC2416" s="40"/>
      <c r="AD2416" s="40"/>
      <c r="AE2416" s="40"/>
      <c r="AF2416" s="46"/>
      <c r="AG2416" s="45"/>
      <c r="AN2416" s="40"/>
      <c r="AO2416" s="40"/>
      <c r="AP2416" s="40"/>
      <c r="AQ2416" s="40"/>
      <c r="AR2416" s="40"/>
      <c r="AS2416" s="40"/>
      <c r="AT2416" s="40"/>
      <c r="AU2416" s="40"/>
    </row>
    <row r="2417" spans="27:47" x14ac:dyDescent="0.2">
      <c r="AA2417" s="40"/>
      <c r="AB2417" s="40"/>
      <c r="AC2417" s="40"/>
      <c r="AD2417" s="40"/>
      <c r="AE2417" s="40"/>
      <c r="AF2417" s="46"/>
      <c r="AG2417" s="45"/>
      <c r="AN2417" s="40"/>
      <c r="AO2417" s="40"/>
      <c r="AP2417" s="40"/>
      <c r="AQ2417" s="40"/>
      <c r="AR2417" s="40"/>
      <c r="AS2417" s="40"/>
      <c r="AT2417" s="40"/>
      <c r="AU2417" s="40"/>
    </row>
    <row r="2418" spans="27:47" x14ac:dyDescent="0.2">
      <c r="AA2418" s="40"/>
      <c r="AB2418" s="40"/>
      <c r="AC2418" s="40"/>
      <c r="AD2418" s="40"/>
      <c r="AE2418" s="40"/>
      <c r="AF2418" s="46"/>
      <c r="AG2418" s="45"/>
      <c r="AN2418" s="40"/>
      <c r="AO2418" s="40"/>
      <c r="AP2418" s="40"/>
      <c r="AQ2418" s="40"/>
      <c r="AR2418" s="40"/>
      <c r="AS2418" s="40"/>
      <c r="AT2418" s="40"/>
      <c r="AU2418" s="40"/>
    </row>
    <row r="2419" spans="27:47" x14ac:dyDescent="0.2">
      <c r="AA2419" s="40"/>
      <c r="AB2419" s="40"/>
      <c r="AC2419" s="40"/>
      <c r="AD2419" s="40"/>
      <c r="AE2419" s="40"/>
      <c r="AF2419" s="46"/>
      <c r="AG2419" s="45"/>
      <c r="AN2419" s="40"/>
      <c r="AO2419" s="40"/>
      <c r="AP2419" s="40"/>
      <c r="AQ2419" s="40"/>
      <c r="AR2419" s="40"/>
      <c r="AS2419" s="40"/>
      <c r="AT2419" s="40"/>
      <c r="AU2419" s="40"/>
    </row>
    <row r="2420" spans="27:47" x14ac:dyDescent="0.2">
      <c r="AA2420" s="40"/>
      <c r="AB2420" s="40"/>
      <c r="AC2420" s="40"/>
      <c r="AD2420" s="40"/>
      <c r="AE2420" s="40"/>
      <c r="AF2420" s="46"/>
      <c r="AG2420" s="45"/>
      <c r="AN2420" s="40"/>
      <c r="AO2420" s="40"/>
      <c r="AP2420" s="40"/>
      <c r="AQ2420" s="40"/>
      <c r="AR2420" s="40"/>
      <c r="AS2420" s="40"/>
      <c r="AT2420" s="40"/>
      <c r="AU2420" s="40"/>
    </row>
    <row r="2421" spans="27:47" x14ac:dyDescent="0.2">
      <c r="AA2421" s="40"/>
      <c r="AB2421" s="40"/>
      <c r="AC2421" s="40"/>
      <c r="AD2421" s="40"/>
      <c r="AE2421" s="40"/>
      <c r="AF2421" s="46"/>
      <c r="AG2421" s="45"/>
      <c r="AN2421" s="40"/>
      <c r="AO2421" s="40"/>
      <c r="AP2421" s="40"/>
      <c r="AQ2421" s="40"/>
      <c r="AR2421" s="40"/>
      <c r="AS2421" s="40"/>
      <c r="AT2421" s="40"/>
      <c r="AU2421" s="40"/>
    </row>
    <row r="2422" spans="27:47" x14ac:dyDescent="0.2">
      <c r="AA2422" s="40"/>
      <c r="AB2422" s="40"/>
      <c r="AC2422" s="40"/>
      <c r="AD2422" s="40"/>
      <c r="AE2422" s="40"/>
      <c r="AF2422" s="46"/>
      <c r="AG2422" s="45"/>
      <c r="AN2422" s="40"/>
      <c r="AO2422" s="40"/>
      <c r="AP2422" s="40"/>
      <c r="AQ2422" s="40"/>
      <c r="AR2422" s="40"/>
      <c r="AS2422" s="40"/>
      <c r="AT2422" s="40"/>
      <c r="AU2422" s="40"/>
    </row>
    <row r="2423" spans="27:47" x14ac:dyDescent="0.2">
      <c r="AA2423" s="40"/>
      <c r="AB2423" s="40"/>
      <c r="AC2423" s="40"/>
      <c r="AD2423" s="40"/>
      <c r="AE2423" s="40"/>
      <c r="AF2423" s="46"/>
      <c r="AG2423" s="45"/>
      <c r="AN2423" s="40"/>
      <c r="AO2423" s="40"/>
      <c r="AP2423" s="40"/>
      <c r="AQ2423" s="40"/>
      <c r="AR2423" s="40"/>
      <c r="AS2423" s="40"/>
      <c r="AT2423" s="40"/>
      <c r="AU2423" s="40"/>
    </row>
    <row r="2424" spans="27:47" x14ac:dyDescent="0.2">
      <c r="AA2424" s="40"/>
      <c r="AB2424" s="40"/>
      <c r="AC2424" s="40"/>
      <c r="AD2424" s="40"/>
      <c r="AE2424" s="40"/>
      <c r="AF2424" s="46"/>
      <c r="AG2424" s="45"/>
      <c r="AN2424" s="40"/>
      <c r="AO2424" s="40"/>
      <c r="AP2424" s="40"/>
      <c r="AQ2424" s="40"/>
      <c r="AR2424" s="40"/>
      <c r="AS2424" s="40"/>
      <c r="AT2424" s="40"/>
      <c r="AU2424" s="40"/>
    </row>
    <row r="2425" spans="27:47" x14ac:dyDescent="0.2">
      <c r="AA2425" s="40"/>
      <c r="AB2425" s="40"/>
      <c r="AC2425" s="40"/>
      <c r="AD2425" s="40"/>
      <c r="AE2425" s="40"/>
      <c r="AF2425" s="46"/>
      <c r="AG2425" s="45"/>
      <c r="AN2425" s="40"/>
      <c r="AO2425" s="40"/>
      <c r="AP2425" s="40"/>
      <c r="AQ2425" s="40"/>
      <c r="AR2425" s="40"/>
      <c r="AS2425" s="40"/>
      <c r="AT2425" s="40"/>
      <c r="AU2425" s="40"/>
    </row>
    <row r="2426" spans="27:47" x14ac:dyDescent="0.2">
      <c r="AA2426" s="40"/>
      <c r="AB2426" s="40"/>
      <c r="AC2426" s="40"/>
      <c r="AD2426" s="40"/>
      <c r="AE2426" s="40"/>
      <c r="AF2426" s="46"/>
      <c r="AG2426" s="45"/>
      <c r="AN2426" s="40"/>
      <c r="AO2426" s="40"/>
      <c r="AP2426" s="40"/>
      <c r="AQ2426" s="40"/>
      <c r="AR2426" s="40"/>
      <c r="AS2426" s="40"/>
      <c r="AT2426" s="40"/>
      <c r="AU2426" s="40"/>
    </row>
    <row r="2427" spans="27:47" x14ac:dyDescent="0.2">
      <c r="AA2427" s="40"/>
      <c r="AB2427" s="40"/>
      <c r="AC2427" s="40"/>
      <c r="AD2427" s="40"/>
      <c r="AE2427" s="40"/>
      <c r="AF2427" s="46"/>
      <c r="AG2427" s="45"/>
      <c r="AN2427" s="40"/>
      <c r="AO2427" s="40"/>
      <c r="AP2427" s="40"/>
      <c r="AQ2427" s="40"/>
      <c r="AR2427" s="40"/>
      <c r="AS2427" s="40"/>
      <c r="AT2427" s="40"/>
      <c r="AU2427" s="40"/>
    </row>
    <row r="2428" spans="27:47" x14ac:dyDescent="0.2">
      <c r="AA2428" s="40"/>
      <c r="AB2428" s="40"/>
      <c r="AC2428" s="40"/>
      <c r="AD2428" s="40"/>
      <c r="AE2428" s="40"/>
      <c r="AF2428" s="46"/>
      <c r="AG2428" s="45"/>
      <c r="AN2428" s="40"/>
      <c r="AO2428" s="40"/>
      <c r="AP2428" s="40"/>
      <c r="AQ2428" s="40"/>
      <c r="AR2428" s="40"/>
      <c r="AS2428" s="40"/>
      <c r="AT2428" s="40"/>
      <c r="AU2428" s="40"/>
    </row>
    <row r="2429" spans="27:47" x14ac:dyDescent="0.2">
      <c r="AA2429" s="40"/>
      <c r="AB2429" s="40"/>
      <c r="AC2429" s="40"/>
      <c r="AD2429" s="40"/>
      <c r="AE2429" s="40"/>
      <c r="AF2429" s="46"/>
      <c r="AG2429" s="45"/>
      <c r="AN2429" s="40"/>
      <c r="AO2429" s="40"/>
      <c r="AP2429" s="40"/>
      <c r="AQ2429" s="40"/>
      <c r="AR2429" s="40"/>
      <c r="AS2429" s="40"/>
      <c r="AT2429" s="40"/>
      <c r="AU2429" s="40"/>
    </row>
    <row r="2430" spans="27:47" x14ac:dyDescent="0.2">
      <c r="AA2430" s="40"/>
      <c r="AB2430" s="40"/>
      <c r="AC2430" s="40"/>
      <c r="AD2430" s="40"/>
      <c r="AE2430" s="40"/>
      <c r="AF2430" s="46"/>
      <c r="AG2430" s="45"/>
      <c r="AN2430" s="40"/>
      <c r="AO2430" s="40"/>
      <c r="AP2430" s="40"/>
      <c r="AQ2430" s="40"/>
      <c r="AR2430" s="40"/>
      <c r="AS2430" s="40"/>
      <c r="AT2430" s="40"/>
      <c r="AU2430" s="40"/>
    </row>
    <row r="2431" spans="27:47" x14ac:dyDescent="0.2">
      <c r="AA2431" s="40"/>
      <c r="AB2431" s="40"/>
      <c r="AC2431" s="40"/>
      <c r="AD2431" s="40"/>
      <c r="AE2431" s="40"/>
      <c r="AF2431" s="46"/>
      <c r="AG2431" s="45"/>
      <c r="AN2431" s="40"/>
      <c r="AO2431" s="40"/>
      <c r="AP2431" s="40"/>
      <c r="AQ2431" s="40"/>
      <c r="AR2431" s="40"/>
      <c r="AS2431" s="40"/>
      <c r="AT2431" s="40"/>
      <c r="AU2431" s="40"/>
    </row>
    <row r="2432" spans="27:47" x14ac:dyDescent="0.2">
      <c r="AA2432" s="40"/>
      <c r="AB2432" s="40"/>
      <c r="AC2432" s="40"/>
      <c r="AD2432" s="40"/>
      <c r="AE2432" s="40"/>
      <c r="AF2432" s="46"/>
      <c r="AG2432" s="45"/>
      <c r="AN2432" s="40"/>
      <c r="AO2432" s="40"/>
      <c r="AP2432" s="40"/>
      <c r="AQ2432" s="40"/>
      <c r="AR2432" s="40"/>
      <c r="AS2432" s="40"/>
      <c r="AT2432" s="40"/>
      <c r="AU2432" s="40"/>
    </row>
    <row r="2433" spans="27:47" x14ac:dyDescent="0.2">
      <c r="AA2433" s="40"/>
      <c r="AB2433" s="40"/>
      <c r="AC2433" s="40"/>
      <c r="AD2433" s="40"/>
      <c r="AE2433" s="40"/>
      <c r="AF2433" s="46"/>
      <c r="AG2433" s="45"/>
      <c r="AN2433" s="40"/>
      <c r="AO2433" s="40"/>
      <c r="AP2433" s="40"/>
      <c r="AQ2433" s="40"/>
      <c r="AR2433" s="40"/>
      <c r="AS2433" s="40"/>
      <c r="AT2433" s="40"/>
      <c r="AU2433" s="40"/>
    </row>
    <row r="2434" spans="27:47" x14ac:dyDescent="0.2">
      <c r="AA2434" s="40"/>
      <c r="AB2434" s="40"/>
      <c r="AC2434" s="40"/>
      <c r="AD2434" s="40"/>
      <c r="AE2434" s="40"/>
      <c r="AF2434" s="46"/>
      <c r="AG2434" s="45"/>
      <c r="AN2434" s="40"/>
      <c r="AO2434" s="40"/>
      <c r="AP2434" s="40"/>
      <c r="AQ2434" s="40"/>
      <c r="AR2434" s="40"/>
      <c r="AS2434" s="40"/>
      <c r="AT2434" s="40"/>
      <c r="AU2434" s="40"/>
    </row>
    <row r="2435" spans="27:47" x14ac:dyDescent="0.2">
      <c r="AA2435" s="40"/>
      <c r="AB2435" s="40"/>
      <c r="AC2435" s="40"/>
      <c r="AD2435" s="40"/>
      <c r="AE2435" s="40"/>
      <c r="AF2435" s="46"/>
      <c r="AG2435" s="45"/>
      <c r="AN2435" s="40"/>
      <c r="AO2435" s="40"/>
      <c r="AP2435" s="40"/>
      <c r="AQ2435" s="40"/>
      <c r="AR2435" s="40"/>
      <c r="AS2435" s="40"/>
      <c r="AT2435" s="40"/>
      <c r="AU2435" s="40"/>
    </row>
    <row r="2436" spans="27:47" x14ac:dyDescent="0.2">
      <c r="AA2436" s="40"/>
      <c r="AB2436" s="40"/>
      <c r="AC2436" s="40"/>
      <c r="AD2436" s="40"/>
      <c r="AE2436" s="40"/>
      <c r="AF2436" s="46"/>
      <c r="AG2436" s="45"/>
      <c r="AN2436" s="40"/>
      <c r="AO2436" s="40"/>
      <c r="AP2436" s="40"/>
      <c r="AQ2436" s="40"/>
      <c r="AR2436" s="40"/>
      <c r="AS2436" s="40"/>
      <c r="AT2436" s="40"/>
      <c r="AU2436" s="40"/>
    </row>
    <row r="2437" spans="27:47" x14ac:dyDescent="0.2">
      <c r="AA2437" s="40"/>
      <c r="AB2437" s="40"/>
      <c r="AC2437" s="40"/>
      <c r="AD2437" s="40"/>
      <c r="AE2437" s="40"/>
      <c r="AF2437" s="46"/>
      <c r="AG2437" s="45"/>
      <c r="AN2437" s="40"/>
      <c r="AO2437" s="40"/>
      <c r="AP2437" s="40"/>
      <c r="AQ2437" s="40"/>
      <c r="AR2437" s="40"/>
      <c r="AS2437" s="40"/>
      <c r="AT2437" s="40"/>
      <c r="AU2437" s="40"/>
    </row>
    <row r="2438" spans="27:47" x14ac:dyDescent="0.2">
      <c r="AA2438" s="40"/>
      <c r="AB2438" s="40"/>
      <c r="AC2438" s="40"/>
      <c r="AD2438" s="40"/>
      <c r="AE2438" s="40"/>
      <c r="AF2438" s="46"/>
      <c r="AG2438" s="45"/>
      <c r="AN2438" s="40"/>
      <c r="AO2438" s="40"/>
      <c r="AP2438" s="40"/>
      <c r="AQ2438" s="40"/>
      <c r="AR2438" s="40"/>
      <c r="AS2438" s="40"/>
      <c r="AT2438" s="40"/>
      <c r="AU2438" s="40"/>
    </row>
    <row r="2439" spans="27:47" x14ac:dyDescent="0.2">
      <c r="AA2439" s="40"/>
      <c r="AB2439" s="40"/>
      <c r="AC2439" s="40"/>
      <c r="AD2439" s="40"/>
      <c r="AE2439" s="40"/>
      <c r="AF2439" s="46"/>
      <c r="AG2439" s="45"/>
      <c r="AN2439" s="40"/>
      <c r="AO2439" s="40"/>
      <c r="AP2439" s="40"/>
      <c r="AQ2439" s="40"/>
      <c r="AR2439" s="40"/>
      <c r="AS2439" s="40"/>
      <c r="AT2439" s="40"/>
      <c r="AU2439" s="40"/>
    </row>
    <row r="2440" spans="27:47" x14ac:dyDescent="0.2">
      <c r="AA2440" s="40"/>
      <c r="AB2440" s="40"/>
      <c r="AC2440" s="40"/>
      <c r="AD2440" s="40"/>
      <c r="AE2440" s="40"/>
      <c r="AF2440" s="46"/>
      <c r="AG2440" s="45"/>
      <c r="AN2440" s="40"/>
      <c r="AO2440" s="40"/>
      <c r="AP2440" s="40"/>
      <c r="AQ2440" s="40"/>
      <c r="AR2440" s="40"/>
      <c r="AS2440" s="40"/>
      <c r="AT2440" s="40"/>
      <c r="AU2440" s="40"/>
    </row>
    <row r="2441" spans="27:47" x14ac:dyDescent="0.2">
      <c r="AA2441" s="40"/>
      <c r="AB2441" s="40"/>
      <c r="AC2441" s="40"/>
      <c r="AD2441" s="40"/>
      <c r="AE2441" s="40"/>
      <c r="AF2441" s="46"/>
      <c r="AG2441" s="45"/>
      <c r="AN2441" s="40"/>
      <c r="AO2441" s="40"/>
      <c r="AP2441" s="40"/>
      <c r="AQ2441" s="40"/>
      <c r="AR2441" s="40"/>
      <c r="AS2441" s="40"/>
      <c r="AT2441" s="40"/>
      <c r="AU2441" s="40"/>
    </row>
    <row r="2442" spans="27:47" x14ac:dyDescent="0.2">
      <c r="AA2442" s="40"/>
      <c r="AB2442" s="40"/>
      <c r="AC2442" s="40"/>
      <c r="AD2442" s="40"/>
      <c r="AE2442" s="40"/>
      <c r="AF2442" s="46"/>
      <c r="AG2442" s="45"/>
      <c r="AN2442" s="40"/>
      <c r="AO2442" s="40"/>
      <c r="AP2442" s="40"/>
      <c r="AQ2442" s="40"/>
      <c r="AR2442" s="40"/>
      <c r="AS2442" s="40"/>
      <c r="AT2442" s="40"/>
      <c r="AU2442" s="40"/>
    </row>
    <row r="2443" spans="27:47" x14ac:dyDescent="0.2">
      <c r="AA2443" s="40"/>
      <c r="AB2443" s="40"/>
      <c r="AC2443" s="40"/>
      <c r="AD2443" s="40"/>
      <c r="AE2443" s="40"/>
      <c r="AF2443" s="46"/>
      <c r="AG2443" s="45"/>
      <c r="AN2443" s="40"/>
      <c r="AO2443" s="40"/>
      <c r="AP2443" s="40"/>
      <c r="AQ2443" s="40"/>
      <c r="AR2443" s="40"/>
      <c r="AS2443" s="40"/>
      <c r="AT2443" s="40"/>
      <c r="AU2443" s="40"/>
    </row>
    <row r="2444" spans="27:47" x14ac:dyDescent="0.2">
      <c r="AA2444" s="40"/>
      <c r="AB2444" s="40"/>
      <c r="AC2444" s="40"/>
      <c r="AD2444" s="40"/>
      <c r="AE2444" s="40"/>
      <c r="AF2444" s="46"/>
      <c r="AG2444" s="45"/>
      <c r="AN2444" s="40"/>
      <c r="AO2444" s="40"/>
      <c r="AP2444" s="40"/>
      <c r="AQ2444" s="40"/>
      <c r="AR2444" s="40"/>
      <c r="AS2444" s="40"/>
      <c r="AT2444" s="40"/>
      <c r="AU2444" s="40"/>
    </row>
    <row r="2445" spans="27:47" x14ac:dyDescent="0.2">
      <c r="AA2445" s="40"/>
      <c r="AB2445" s="40"/>
      <c r="AC2445" s="40"/>
      <c r="AD2445" s="40"/>
      <c r="AE2445" s="40"/>
      <c r="AF2445" s="46"/>
      <c r="AG2445" s="45"/>
      <c r="AN2445" s="40"/>
      <c r="AO2445" s="40"/>
      <c r="AP2445" s="40"/>
      <c r="AQ2445" s="40"/>
      <c r="AR2445" s="40"/>
      <c r="AS2445" s="40"/>
      <c r="AT2445" s="40"/>
      <c r="AU2445" s="40"/>
    </row>
    <row r="2446" spans="27:47" x14ac:dyDescent="0.2">
      <c r="AA2446" s="40"/>
      <c r="AB2446" s="40"/>
      <c r="AC2446" s="40"/>
      <c r="AD2446" s="40"/>
      <c r="AE2446" s="40"/>
      <c r="AF2446" s="46"/>
      <c r="AG2446" s="45"/>
      <c r="AN2446" s="40"/>
      <c r="AO2446" s="40"/>
      <c r="AP2446" s="40"/>
      <c r="AQ2446" s="40"/>
      <c r="AR2446" s="40"/>
      <c r="AS2446" s="40"/>
      <c r="AT2446" s="40"/>
      <c r="AU2446" s="40"/>
    </row>
    <row r="2447" spans="27:47" x14ac:dyDescent="0.2">
      <c r="AA2447" s="40"/>
      <c r="AB2447" s="40"/>
      <c r="AC2447" s="40"/>
      <c r="AD2447" s="40"/>
      <c r="AE2447" s="40"/>
      <c r="AF2447" s="46"/>
      <c r="AG2447" s="45"/>
      <c r="AN2447" s="40"/>
      <c r="AO2447" s="40"/>
      <c r="AP2447" s="40"/>
      <c r="AQ2447" s="40"/>
      <c r="AR2447" s="40"/>
      <c r="AS2447" s="40"/>
      <c r="AT2447" s="40"/>
      <c r="AU2447" s="40"/>
    </row>
    <row r="2448" spans="27:47" x14ac:dyDescent="0.2">
      <c r="AA2448" s="40"/>
      <c r="AB2448" s="40"/>
      <c r="AC2448" s="40"/>
      <c r="AD2448" s="40"/>
      <c r="AE2448" s="40"/>
      <c r="AF2448" s="46"/>
      <c r="AG2448" s="45"/>
      <c r="AN2448" s="40"/>
      <c r="AO2448" s="40"/>
      <c r="AP2448" s="40"/>
      <c r="AQ2448" s="40"/>
      <c r="AR2448" s="40"/>
      <c r="AS2448" s="40"/>
      <c r="AT2448" s="40"/>
      <c r="AU2448" s="40"/>
    </row>
    <row r="2449" spans="27:47" x14ac:dyDescent="0.2">
      <c r="AA2449" s="40"/>
      <c r="AB2449" s="40"/>
      <c r="AC2449" s="40"/>
      <c r="AD2449" s="40"/>
      <c r="AE2449" s="40"/>
      <c r="AF2449" s="46"/>
      <c r="AG2449" s="45"/>
      <c r="AN2449" s="40"/>
      <c r="AO2449" s="40"/>
      <c r="AP2449" s="40"/>
      <c r="AQ2449" s="40"/>
      <c r="AR2449" s="40"/>
      <c r="AS2449" s="40"/>
      <c r="AT2449" s="40"/>
      <c r="AU2449" s="40"/>
    </row>
    <row r="2450" spans="27:47" x14ac:dyDescent="0.2">
      <c r="AA2450" s="40"/>
      <c r="AB2450" s="40"/>
      <c r="AC2450" s="40"/>
      <c r="AD2450" s="40"/>
      <c r="AE2450" s="40"/>
      <c r="AF2450" s="46"/>
      <c r="AG2450" s="45"/>
      <c r="AN2450" s="40"/>
      <c r="AO2450" s="40"/>
      <c r="AP2450" s="40"/>
      <c r="AQ2450" s="40"/>
      <c r="AR2450" s="40"/>
      <c r="AS2450" s="40"/>
      <c r="AT2450" s="40"/>
      <c r="AU2450" s="40"/>
    </row>
    <row r="2451" spans="27:47" x14ac:dyDescent="0.2">
      <c r="AA2451" s="40"/>
      <c r="AB2451" s="40"/>
      <c r="AC2451" s="40"/>
      <c r="AD2451" s="40"/>
      <c r="AE2451" s="40"/>
      <c r="AF2451" s="46"/>
      <c r="AG2451" s="45"/>
      <c r="AN2451" s="40"/>
      <c r="AO2451" s="40"/>
      <c r="AP2451" s="40"/>
      <c r="AQ2451" s="40"/>
      <c r="AR2451" s="40"/>
      <c r="AS2451" s="40"/>
      <c r="AT2451" s="40"/>
      <c r="AU2451" s="40"/>
    </row>
    <row r="2452" spans="27:47" x14ac:dyDescent="0.2">
      <c r="AA2452" s="40"/>
      <c r="AB2452" s="40"/>
      <c r="AC2452" s="40"/>
      <c r="AD2452" s="40"/>
      <c r="AE2452" s="40"/>
      <c r="AF2452" s="46"/>
      <c r="AG2452" s="45"/>
      <c r="AN2452" s="40"/>
      <c r="AO2452" s="40"/>
      <c r="AP2452" s="40"/>
      <c r="AQ2452" s="40"/>
      <c r="AR2452" s="40"/>
      <c r="AS2452" s="40"/>
      <c r="AT2452" s="40"/>
      <c r="AU2452" s="40"/>
    </row>
    <row r="2453" spans="27:47" x14ac:dyDescent="0.2">
      <c r="AA2453" s="40"/>
      <c r="AB2453" s="40"/>
      <c r="AC2453" s="40"/>
      <c r="AD2453" s="40"/>
      <c r="AE2453" s="40"/>
      <c r="AF2453" s="46"/>
      <c r="AG2453" s="45"/>
      <c r="AN2453" s="40"/>
      <c r="AO2453" s="40"/>
      <c r="AP2453" s="40"/>
      <c r="AQ2453" s="40"/>
      <c r="AR2453" s="40"/>
      <c r="AS2453" s="40"/>
      <c r="AT2453" s="40"/>
      <c r="AU2453" s="40"/>
    </row>
    <row r="2454" spans="27:47" x14ac:dyDescent="0.2">
      <c r="AA2454" s="40"/>
      <c r="AB2454" s="40"/>
      <c r="AC2454" s="40"/>
      <c r="AD2454" s="40"/>
      <c r="AE2454" s="40"/>
      <c r="AF2454" s="46"/>
      <c r="AG2454" s="45"/>
      <c r="AN2454" s="40"/>
      <c r="AO2454" s="40"/>
      <c r="AP2454" s="40"/>
      <c r="AQ2454" s="40"/>
      <c r="AR2454" s="40"/>
      <c r="AS2454" s="40"/>
      <c r="AT2454" s="40"/>
      <c r="AU2454" s="40"/>
    </row>
    <row r="2455" spans="27:47" x14ac:dyDescent="0.2">
      <c r="AA2455" s="40"/>
      <c r="AB2455" s="40"/>
      <c r="AC2455" s="40"/>
      <c r="AD2455" s="40"/>
      <c r="AE2455" s="40"/>
      <c r="AF2455" s="46"/>
      <c r="AG2455" s="45"/>
      <c r="AN2455" s="40"/>
      <c r="AO2455" s="40"/>
      <c r="AP2455" s="40"/>
      <c r="AQ2455" s="40"/>
      <c r="AR2455" s="40"/>
      <c r="AS2455" s="40"/>
      <c r="AT2455" s="40"/>
      <c r="AU2455" s="40"/>
    </row>
    <row r="2456" spans="27:47" x14ac:dyDescent="0.2">
      <c r="AA2456" s="40"/>
      <c r="AB2456" s="40"/>
      <c r="AC2456" s="40"/>
      <c r="AD2456" s="40"/>
      <c r="AE2456" s="40"/>
      <c r="AF2456" s="46"/>
      <c r="AG2456" s="45"/>
      <c r="AN2456" s="40"/>
      <c r="AO2456" s="40"/>
      <c r="AP2456" s="40"/>
      <c r="AQ2456" s="40"/>
      <c r="AR2456" s="40"/>
      <c r="AS2456" s="40"/>
      <c r="AT2456" s="40"/>
      <c r="AU2456" s="40"/>
    </row>
    <row r="2457" spans="27:47" x14ac:dyDescent="0.2">
      <c r="AA2457" s="40"/>
      <c r="AB2457" s="40"/>
      <c r="AC2457" s="40"/>
      <c r="AD2457" s="40"/>
      <c r="AE2457" s="40"/>
      <c r="AF2457" s="46"/>
      <c r="AG2457" s="45"/>
      <c r="AN2457" s="40"/>
      <c r="AO2457" s="40"/>
      <c r="AP2457" s="40"/>
      <c r="AQ2457" s="40"/>
      <c r="AR2457" s="40"/>
      <c r="AS2457" s="40"/>
      <c r="AT2457" s="40"/>
      <c r="AU2457" s="40"/>
    </row>
    <row r="2458" spans="27:47" x14ac:dyDescent="0.2">
      <c r="AA2458" s="40"/>
      <c r="AB2458" s="40"/>
      <c r="AC2458" s="40"/>
      <c r="AD2458" s="40"/>
      <c r="AE2458" s="40"/>
      <c r="AF2458" s="46"/>
      <c r="AG2458" s="45"/>
      <c r="AN2458" s="40"/>
      <c r="AO2458" s="40"/>
      <c r="AP2458" s="40"/>
      <c r="AQ2458" s="40"/>
      <c r="AR2458" s="40"/>
      <c r="AS2458" s="40"/>
      <c r="AT2458" s="40"/>
      <c r="AU2458" s="40"/>
    </row>
    <row r="2459" spans="27:47" x14ac:dyDescent="0.2">
      <c r="AA2459" s="40"/>
      <c r="AB2459" s="40"/>
      <c r="AC2459" s="40"/>
      <c r="AD2459" s="40"/>
      <c r="AE2459" s="40"/>
      <c r="AF2459" s="46"/>
      <c r="AG2459" s="45"/>
      <c r="AN2459" s="40"/>
      <c r="AO2459" s="40"/>
      <c r="AP2459" s="40"/>
      <c r="AQ2459" s="40"/>
      <c r="AR2459" s="40"/>
      <c r="AS2459" s="40"/>
      <c r="AT2459" s="40"/>
      <c r="AU2459" s="40"/>
    </row>
    <row r="2460" spans="27:47" x14ac:dyDescent="0.2">
      <c r="AA2460" s="40"/>
      <c r="AB2460" s="40"/>
      <c r="AC2460" s="40"/>
      <c r="AD2460" s="40"/>
      <c r="AE2460" s="40"/>
      <c r="AF2460" s="46"/>
      <c r="AG2460" s="45"/>
      <c r="AN2460" s="40"/>
      <c r="AO2460" s="40"/>
      <c r="AP2460" s="40"/>
      <c r="AQ2460" s="40"/>
      <c r="AR2460" s="40"/>
      <c r="AS2460" s="40"/>
      <c r="AT2460" s="40"/>
      <c r="AU2460" s="40"/>
    </row>
    <row r="2461" spans="27:47" x14ac:dyDescent="0.2">
      <c r="AA2461" s="40"/>
      <c r="AB2461" s="40"/>
      <c r="AC2461" s="40"/>
      <c r="AD2461" s="40"/>
      <c r="AE2461" s="40"/>
      <c r="AF2461" s="46"/>
      <c r="AG2461" s="45"/>
      <c r="AN2461" s="40"/>
      <c r="AO2461" s="40"/>
      <c r="AP2461" s="40"/>
      <c r="AQ2461" s="40"/>
      <c r="AR2461" s="40"/>
      <c r="AS2461" s="40"/>
      <c r="AT2461" s="40"/>
      <c r="AU2461" s="40"/>
    </row>
    <row r="2462" spans="27:47" x14ac:dyDescent="0.2">
      <c r="AA2462" s="40"/>
      <c r="AB2462" s="40"/>
      <c r="AC2462" s="40"/>
      <c r="AD2462" s="40"/>
      <c r="AE2462" s="40"/>
      <c r="AF2462" s="46"/>
      <c r="AG2462" s="45"/>
      <c r="AN2462" s="40"/>
      <c r="AO2462" s="40"/>
      <c r="AP2462" s="40"/>
      <c r="AQ2462" s="40"/>
      <c r="AR2462" s="40"/>
      <c r="AS2462" s="40"/>
      <c r="AT2462" s="40"/>
      <c r="AU2462" s="40"/>
    </row>
    <row r="2463" spans="27:47" x14ac:dyDescent="0.2">
      <c r="AA2463" s="40"/>
      <c r="AB2463" s="40"/>
      <c r="AC2463" s="40"/>
      <c r="AD2463" s="40"/>
      <c r="AE2463" s="40"/>
      <c r="AF2463" s="46"/>
      <c r="AG2463" s="45"/>
      <c r="AN2463" s="40"/>
      <c r="AO2463" s="40"/>
      <c r="AP2463" s="40"/>
      <c r="AQ2463" s="40"/>
      <c r="AR2463" s="40"/>
      <c r="AS2463" s="40"/>
      <c r="AT2463" s="40"/>
      <c r="AU2463" s="40"/>
    </row>
    <row r="2464" spans="27:47" x14ac:dyDescent="0.2">
      <c r="AA2464" s="40"/>
      <c r="AB2464" s="40"/>
      <c r="AC2464" s="40"/>
      <c r="AD2464" s="40"/>
      <c r="AE2464" s="40"/>
      <c r="AF2464" s="46"/>
      <c r="AG2464" s="45"/>
      <c r="AN2464" s="40"/>
      <c r="AO2464" s="40"/>
      <c r="AP2464" s="40"/>
      <c r="AQ2464" s="40"/>
      <c r="AR2464" s="40"/>
      <c r="AS2464" s="40"/>
      <c r="AT2464" s="40"/>
      <c r="AU2464" s="40"/>
    </row>
    <row r="2465" spans="27:47" x14ac:dyDescent="0.2">
      <c r="AA2465" s="40"/>
      <c r="AB2465" s="40"/>
      <c r="AC2465" s="40"/>
      <c r="AD2465" s="40"/>
      <c r="AE2465" s="40"/>
      <c r="AF2465" s="46"/>
      <c r="AG2465" s="45"/>
      <c r="AN2465" s="40"/>
      <c r="AO2465" s="40"/>
      <c r="AP2465" s="40"/>
      <c r="AQ2465" s="40"/>
      <c r="AR2465" s="40"/>
      <c r="AS2465" s="40"/>
      <c r="AT2465" s="40"/>
      <c r="AU2465" s="40"/>
    </row>
    <row r="2466" spans="27:47" x14ac:dyDescent="0.2">
      <c r="AA2466" s="40"/>
      <c r="AB2466" s="40"/>
      <c r="AC2466" s="40"/>
      <c r="AD2466" s="40"/>
      <c r="AE2466" s="40"/>
      <c r="AF2466" s="46"/>
      <c r="AG2466" s="45"/>
      <c r="AN2466" s="40"/>
      <c r="AO2466" s="40"/>
      <c r="AP2466" s="40"/>
      <c r="AQ2466" s="40"/>
      <c r="AR2466" s="40"/>
      <c r="AS2466" s="40"/>
      <c r="AT2466" s="40"/>
      <c r="AU2466" s="40"/>
    </row>
    <row r="2467" spans="27:47" x14ac:dyDescent="0.2">
      <c r="AA2467" s="40"/>
      <c r="AB2467" s="40"/>
      <c r="AC2467" s="40"/>
      <c r="AD2467" s="40"/>
      <c r="AE2467" s="40"/>
      <c r="AF2467" s="46"/>
      <c r="AG2467" s="45"/>
      <c r="AN2467" s="40"/>
      <c r="AO2467" s="40"/>
      <c r="AP2467" s="40"/>
      <c r="AQ2467" s="40"/>
      <c r="AR2467" s="40"/>
      <c r="AS2467" s="40"/>
      <c r="AT2467" s="40"/>
      <c r="AU2467" s="40"/>
    </row>
    <row r="2468" spans="27:47" x14ac:dyDescent="0.2">
      <c r="AA2468" s="40"/>
      <c r="AB2468" s="40"/>
      <c r="AC2468" s="40"/>
      <c r="AD2468" s="40"/>
      <c r="AE2468" s="40"/>
      <c r="AF2468" s="46"/>
      <c r="AG2468" s="45"/>
      <c r="AN2468" s="40"/>
      <c r="AO2468" s="40"/>
      <c r="AP2468" s="40"/>
      <c r="AQ2468" s="40"/>
      <c r="AR2468" s="40"/>
      <c r="AS2468" s="40"/>
      <c r="AT2468" s="40"/>
      <c r="AU2468" s="40"/>
    </row>
    <row r="2469" spans="27:47" x14ac:dyDescent="0.2">
      <c r="AA2469" s="40"/>
      <c r="AB2469" s="40"/>
      <c r="AC2469" s="40"/>
      <c r="AD2469" s="40"/>
      <c r="AE2469" s="40"/>
      <c r="AF2469" s="46"/>
      <c r="AG2469" s="45"/>
      <c r="AN2469" s="40"/>
      <c r="AO2469" s="40"/>
      <c r="AP2469" s="40"/>
      <c r="AQ2469" s="40"/>
      <c r="AR2469" s="40"/>
      <c r="AS2469" s="40"/>
      <c r="AT2469" s="40"/>
      <c r="AU2469" s="40"/>
    </row>
    <row r="2470" spans="27:47" x14ac:dyDescent="0.2">
      <c r="AA2470" s="40"/>
      <c r="AB2470" s="40"/>
      <c r="AC2470" s="40"/>
      <c r="AD2470" s="40"/>
      <c r="AE2470" s="40"/>
      <c r="AF2470" s="46"/>
      <c r="AG2470" s="45"/>
      <c r="AN2470" s="40"/>
      <c r="AO2470" s="40"/>
      <c r="AP2470" s="40"/>
      <c r="AQ2470" s="40"/>
      <c r="AR2470" s="40"/>
      <c r="AS2470" s="40"/>
      <c r="AT2470" s="40"/>
      <c r="AU2470" s="40"/>
    </row>
    <row r="2471" spans="27:47" x14ac:dyDescent="0.2">
      <c r="AA2471" s="40"/>
      <c r="AB2471" s="40"/>
      <c r="AC2471" s="40"/>
      <c r="AD2471" s="40"/>
      <c r="AE2471" s="40"/>
      <c r="AF2471" s="46"/>
      <c r="AG2471" s="45"/>
      <c r="AN2471" s="40"/>
      <c r="AO2471" s="40"/>
      <c r="AP2471" s="40"/>
      <c r="AQ2471" s="40"/>
      <c r="AR2471" s="40"/>
      <c r="AS2471" s="40"/>
      <c r="AT2471" s="40"/>
      <c r="AU2471" s="40"/>
    </row>
    <row r="2472" spans="27:47" x14ac:dyDescent="0.2">
      <c r="AA2472" s="40"/>
      <c r="AB2472" s="40"/>
      <c r="AC2472" s="40"/>
      <c r="AD2472" s="40"/>
      <c r="AE2472" s="40"/>
      <c r="AF2472" s="46"/>
      <c r="AG2472" s="45"/>
      <c r="AN2472" s="40"/>
      <c r="AO2472" s="40"/>
      <c r="AP2472" s="40"/>
      <c r="AQ2472" s="40"/>
      <c r="AR2472" s="40"/>
      <c r="AS2472" s="40"/>
      <c r="AT2472" s="40"/>
      <c r="AU2472" s="40"/>
    </row>
    <row r="2473" spans="27:47" x14ac:dyDescent="0.2">
      <c r="AA2473" s="40"/>
      <c r="AB2473" s="40"/>
      <c r="AC2473" s="40"/>
      <c r="AD2473" s="40"/>
      <c r="AE2473" s="40"/>
      <c r="AF2473" s="46"/>
      <c r="AG2473" s="45"/>
      <c r="AN2473" s="40"/>
      <c r="AO2473" s="40"/>
      <c r="AP2473" s="40"/>
      <c r="AQ2473" s="40"/>
      <c r="AR2473" s="40"/>
      <c r="AS2473" s="40"/>
      <c r="AT2473" s="40"/>
      <c r="AU2473" s="40"/>
    </row>
    <row r="2474" spans="27:47" x14ac:dyDescent="0.2">
      <c r="AA2474" s="40"/>
      <c r="AB2474" s="40"/>
      <c r="AC2474" s="40"/>
      <c r="AD2474" s="40"/>
      <c r="AE2474" s="40"/>
      <c r="AF2474" s="46"/>
      <c r="AG2474" s="45"/>
      <c r="AN2474" s="40"/>
      <c r="AO2474" s="40"/>
      <c r="AP2474" s="40"/>
      <c r="AQ2474" s="40"/>
      <c r="AR2474" s="40"/>
      <c r="AS2474" s="40"/>
      <c r="AT2474" s="40"/>
      <c r="AU2474" s="40"/>
    </row>
    <row r="2475" spans="27:47" x14ac:dyDescent="0.2">
      <c r="AA2475" s="40"/>
      <c r="AB2475" s="40"/>
      <c r="AC2475" s="40"/>
      <c r="AD2475" s="40"/>
      <c r="AE2475" s="40"/>
      <c r="AF2475" s="46"/>
      <c r="AG2475" s="45"/>
      <c r="AN2475" s="40"/>
      <c r="AO2475" s="40"/>
      <c r="AP2475" s="40"/>
      <c r="AQ2475" s="40"/>
      <c r="AR2475" s="40"/>
      <c r="AS2475" s="40"/>
      <c r="AT2475" s="40"/>
      <c r="AU2475" s="40"/>
    </row>
    <row r="2476" spans="27:47" x14ac:dyDescent="0.2">
      <c r="AA2476" s="40"/>
      <c r="AB2476" s="40"/>
      <c r="AC2476" s="40"/>
      <c r="AD2476" s="40"/>
      <c r="AE2476" s="40"/>
      <c r="AF2476" s="46"/>
      <c r="AG2476" s="45"/>
      <c r="AN2476" s="40"/>
      <c r="AO2476" s="40"/>
      <c r="AP2476" s="40"/>
      <c r="AQ2476" s="40"/>
      <c r="AR2476" s="40"/>
      <c r="AS2476" s="40"/>
      <c r="AT2476" s="40"/>
      <c r="AU2476" s="40"/>
    </row>
    <row r="2477" spans="27:47" x14ac:dyDescent="0.2">
      <c r="AA2477" s="40"/>
      <c r="AB2477" s="40"/>
      <c r="AC2477" s="40"/>
      <c r="AD2477" s="40"/>
      <c r="AE2477" s="40"/>
      <c r="AF2477" s="46"/>
      <c r="AG2477" s="45"/>
      <c r="AN2477" s="40"/>
      <c r="AO2477" s="40"/>
      <c r="AP2477" s="40"/>
      <c r="AQ2477" s="40"/>
      <c r="AR2477" s="40"/>
      <c r="AS2477" s="40"/>
      <c r="AT2477" s="40"/>
      <c r="AU2477" s="40"/>
    </row>
    <row r="2478" spans="27:47" x14ac:dyDescent="0.2">
      <c r="AA2478" s="40"/>
      <c r="AB2478" s="40"/>
      <c r="AC2478" s="40"/>
      <c r="AD2478" s="40"/>
      <c r="AE2478" s="40"/>
      <c r="AF2478" s="46"/>
      <c r="AG2478" s="45"/>
      <c r="AN2478" s="40"/>
      <c r="AO2478" s="40"/>
      <c r="AP2478" s="40"/>
      <c r="AQ2478" s="40"/>
      <c r="AR2478" s="40"/>
      <c r="AS2478" s="40"/>
      <c r="AT2478" s="40"/>
      <c r="AU2478" s="40"/>
    </row>
    <row r="2479" spans="27:47" x14ac:dyDescent="0.2">
      <c r="AA2479" s="40"/>
      <c r="AB2479" s="40"/>
      <c r="AC2479" s="40"/>
      <c r="AD2479" s="40"/>
      <c r="AE2479" s="40"/>
      <c r="AF2479" s="46"/>
      <c r="AG2479" s="45"/>
      <c r="AN2479" s="40"/>
      <c r="AO2479" s="40"/>
      <c r="AP2479" s="40"/>
      <c r="AQ2479" s="40"/>
      <c r="AR2479" s="40"/>
      <c r="AS2479" s="40"/>
      <c r="AT2479" s="40"/>
      <c r="AU2479" s="40"/>
    </row>
    <row r="2480" spans="27:47" x14ac:dyDescent="0.2">
      <c r="AA2480" s="40"/>
      <c r="AB2480" s="40"/>
      <c r="AC2480" s="40"/>
      <c r="AD2480" s="40"/>
      <c r="AE2480" s="40"/>
      <c r="AF2480" s="46"/>
      <c r="AG2480" s="45"/>
      <c r="AN2480" s="40"/>
      <c r="AO2480" s="40"/>
      <c r="AP2480" s="40"/>
      <c r="AQ2480" s="40"/>
      <c r="AR2480" s="40"/>
      <c r="AS2480" s="40"/>
      <c r="AT2480" s="40"/>
      <c r="AU2480" s="40"/>
    </row>
    <row r="2481" spans="27:47" x14ac:dyDescent="0.2">
      <c r="AA2481" s="40"/>
      <c r="AB2481" s="40"/>
      <c r="AC2481" s="40"/>
      <c r="AD2481" s="40"/>
      <c r="AE2481" s="40"/>
      <c r="AF2481" s="46"/>
      <c r="AG2481" s="45"/>
      <c r="AN2481" s="40"/>
      <c r="AO2481" s="40"/>
      <c r="AP2481" s="40"/>
      <c r="AQ2481" s="40"/>
      <c r="AR2481" s="40"/>
      <c r="AS2481" s="40"/>
      <c r="AT2481" s="40"/>
      <c r="AU2481" s="40"/>
    </row>
    <row r="2482" spans="27:47" x14ac:dyDescent="0.2">
      <c r="AA2482" s="40"/>
      <c r="AB2482" s="40"/>
      <c r="AC2482" s="40"/>
      <c r="AD2482" s="40"/>
      <c r="AE2482" s="40"/>
      <c r="AF2482" s="46"/>
      <c r="AG2482" s="45"/>
      <c r="AN2482" s="40"/>
      <c r="AO2482" s="40"/>
      <c r="AP2482" s="40"/>
      <c r="AQ2482" s="40"/>
      <c r="AR2482" s="40"/>
      <c r="AS2482" s="40"/>
      <c r="AT2482" s="40"/>
      <c r="AU2482" s="40"/>
    </row>
    <row r="2483" spans="27:47" x14ac:dyDescent="0.2">
      <c r="AA2483" s="40"/>
      <c r="AB2483" s="40"/>
      <c r="AC2483" s="40"/>
      <c r="AD2483" s="40"/>
      <c r="AE2483" s="40"/>
      <c r="AF2483" s="46"/>
      <c r="AG2483" s="45"/>
      <c r="AN2483" s="40"/>
      <c r="AO2483" s="40"/>
      <c r="AP2483" s="40"/>
      <c r="AQ2483" s="40"/>
      <c r="AR2483" s="40"/>
      <c r="AS2483" s="40"/>
      <c r="AT2483" s="40"/>
      <c r="AU2483" s="40"/>
    </row>
    <row r="2484" spans="27:47" x14ac:dyDescent="0.2">
      <c r="AA2484" s="40"/>
      <c r="AB2484" s="40"/>
      <c r="AC2484" s="40"/>
      <c r="AD2484" s="40"/>
      <c r="AE2484" s="40"/>
      <c r="AF2484" s="46"/>
      <c r="AG2484" s="45"/>
      <c r="AN2484" s="40"/>
      <c r="AO2484" s="40"/>
      <c r="AP2484" s="40"/>
      <c r="AQ2484" s="40"/>
      <c r="AR2484" s="40"/>
      <c r="AS2484" s="40"/>
      <c r="AT2484" s="40"/>
      <c r="AU2484" s="40"/>
    </row>
    <row r="2485" spans="27:47" x14ac:dyDescent="0.2">
      <c r="AA2485" s="40"/>
      <c r="AB2485" s="40"/>
      <c r="AC2485" s="40"/>
      <c r="AD2485" s="40"/>
      <c r="AE2485" s="40"/>
      <c r="AF2485" s="46"/>
      <c r="AG2485" s="45"/>
      <c r="AN2485" s="40"/>
      <c r="AO2485" s="40"/>
      <c r="AP2485" s="40"/>
      <c r="AQ2485" s="40"/>
      <c r="AR2485" s="40"/>
      <c r="AS2485" s="40"/>
      <c r="AT2485" s="40"/>
      <c r="AU2485" s="40"/>
    </row>
    <row r="2486" spans="27:47" x14ac:dyDescent="0.2">
      <c r="AA2486" s="40"/>
      <c r="AB2486" s="40"/>
      <c r="AC2486" s="40"/>
      <c r="AD2486" s="40"/>
      <c r="AE2486" s="40"/>
      <c r="AF2486" s="46"/>
      <c r="AG2486" s="45"/>
      <c r="AN2486" s="40"/>
      <c r="AO2486" s="40"/>
      <c r="AP2486" s="40"/>
      <c r="AQ2486" s="40"/>
      <c r="AR2486" s="40"/>
      <c r="AS2486" s="40"/>
      <c r="AT2486" s="40"/>
      <c r="AU2486" s="40"/>
    </row>
    <row r="2487" spans="27:47" x14ac:dyDescent="0.2">
      <c r="AA2487" s="40"/>
      <c r="AB2487" s="40"/>
      <c r="AC2487" s="40"/>
      <c r="AD2487" s="40"/>
      <c r="AE2487" s="40"/>
      <c r="AF2487" s="46"/>
      <c r="AG2487" s="45"/>
      <c r="AN2487" s="40"/>
      <c r="AO2487" s="40"/>
      <c r="AP2487" s="40"/>
      <c r="AQ2487" s="40"/>
      <c r="AR2487" s="40"/>
      <c r="AS2487" s="40"/>
      <c r="AT2487" s="40"/>
      <c r="AU2487" s="40"/>
    </row>
    <row r="2488" spans="27:47" x14ac:dyDescent="0.2">
      <c r="AA2488" s="40"/>
      <c r="AB2488" s="40"/>
      <c r="AC2488" s="40"/>
      <c r="AD2488" s="40"/>
      <c r="AE2488" s="40"/>
      <c r="AF2488" s="46"/>
      <c r="AG2488" s="45"/>
      <c r="AN2488" s="40"/>
      <c r="AO2488" s="40"/>
      <c r="AP2488" s="40"/>
      <c r="AQ2488" s="40"/>
      <c r="AR2488" s="40"/>
      <c r="AS2488" s="40"/>
      <c r="AT2488" s="40"/>
      <c r="AU2488" s="40"/>
    </row>
    <row r="2489" spans="27:47" x14ac:dyDescent="0.2">
      <c r="AA2489" s="40"/>
      <c r="AB2489" s="40"/>
      <c r="AC2489" s="40"/>
      <c r="AD2489" s="40"/>
      <c r="AE2489" s="40"/>
      <c r="AF2489" s="46"/>
      <c r="AG2489" s="45"/>
      <c r="AN2489" s="40"/>
      <c r="AO2489" s="40"/>
      <c r="AP2489" s="40"/>
      <c r="AQ2489" s="40"/>
      <c r="AR2489" s="40"/>
      <c r="AS2489" s="40"/>
      <c r="AT2489" s="40"/>
      <c r="AU2489" s="40"/>
    </row>
    <row r="2490" spans="27:47" x14ac:dyDescent="0.2">
      <c r="AA2490" s="40"/>
      <c r="AB2490" s="40"/>
      <c r="AC2490" s="40"/>
      <c r="AD2490" s="40"/>
      <c r="AE2490" s="40"/>
      <c r="AF2490" s="46"/>
      <c r="AG2490" s="45"/>
      <c r="AN2490" s="40"/>
      <c r="AO2490" s="40"/>
      <c r="AP2490" s="40"/>
      <c r="AQ2490" s="40"/>
      <c r="AR2490" s="40"/>
      <c r="AS2490" s="40"/>
      <c r="AT2490" s="40"/>
      <c r="AU2490" s="40"/>
    </row>
    <row r="2491" spans="27:47" x14ac:dyDescent="0.2">
      <c r="AA2491" s="40"/>
      <c r="AB2491" s="40"/>
      <c r="AC2491" s="40"/>
      <c r="AD2491" s="40"/>
      <c r="AE2491" s="40"/>
      <c r="AF2491" s="46"/>
      <c r="AG2491" s="45"/>
      <c r="AN2491" s="40"/>
      <c r="AO2491" s="40"/>
      <c r="AP2491" s="40"/>
      <c r="AQ2491" s="40"/>
      <c r="AR2491" s="40"/>
      <c r="AS2491" s="40"/>
      <c r="AT2491" s="40"/>
      <c r="AU2491" s="40"/>
    </row>
    <row r="2492" spans="27:47" x14ac:dyDescent="0.2">
      <c r="AA2492" s="40"/>
      <c r="AB2492" s="40"/>
      <c r="AC2492" s="40"/>
      <c r="AD2492" s="40"/>
      <c r="AE2492" s="40"/>
      <c r="AF2492" s="46"/>
      <c r="AG2492" s="45"/>
      <c r="AN2492" s="40"/>
      <c r="AO2492" s="40"/>
      <c r="AP2492" s="40"/>
      <c r="AQ2492" s="40"/>
      <c r="AR2492" s="40"/>
      <c r="AS2492" s="40"/>
      <c r="AT2492" s="40"/>
      <c r="AU2492" s="40"/>
    </row>
    <row r="2493" spans="27:47" x14ac:dyDescent="0.2">
      <c r="AA2493" s="40"/>
      <c r="AB2493" s="40"/>
      <c r="AC2493" s="40"/>
      <c r="AD2493" s="40"/>
      <c r="AE2493" s="40"/>
      <c r="AF2493" s="46"/>
      <c r="AG2493" s="45"/>
      <c r="AN2493" s="40"/>
      <c r="AO2493" s="40"/>
      <c r="AP2493" s="40"/>
      <c r="AQ2493" s="40"/>
      <c r="AR2493" s="40"/>
      <c r="AS2493" s="40"/>
      <c r="AT2493" s="40"/>
      <c r="AU2493" s="40"/>
    </row>
    <row r="2494" spans="27:47" x14ac:dyDescent="0.2">
      <c r="AA2494" s="40"/>
      <c r="AB2494" s="40"/>
      <c r="AC2494" s="40"/>
      <c r="AD2494" s="40"/>
      <c r="AE2494" s="40"/>
      <c r="AF2494" s="46"/>
      <c r="AG2494" s="45"/>
      <c r="AN2494" s="40"/>
      <c r="AO2494" s="40"/>
      <c r="AP2494" s="40"/>
      <c r="AQ2494" s="40"/>
      <c r="AR2494" s="40"/>
      <c r="AS2494" s="40"/>
      <c r="AT2494" s="40"/>
      <c r="AU2494" s="40"/>
    </row>
    <row r="2495" spans="27:47" x14ac:dyDescent="0.2">
      <c r="AA2495" s="40"/>
      <c r="AB2495" s="40"/>
      <c r="AC2495" s="40"/>
      <c r="AD2495" s="40"/>
      <c r="AE2495" s="40"/>
      <c r="AF2495" s="46"/>
      <c r="AG2495" s="45"/>
      <c r="AN2495" s="40"/>
      <c r="AO2495" s="40"/>
      <c r="AP2495" s="40"/>
      <c r="AQ2495" s="40"/>
      <c r="AR2495" s="40"/>
      <c r="AS2495" s="40"/>
      <c r="AT2495" s="40"/>
      <c r="AU2495" s="40"/>
    </row>
    <row r="2496" spans="27:47" x14ac:dyDescent="0.2">
      <c r="AA2496" s="40"/>
      <c r="AB2496" s="40"/>
      <c r="AC2496" s="40"/>
      <c r="AD2496" s="40"/>
      <c r="AE2496" s="40"/>
      <c r="AF2496" s="46"/>
      <c r="AG2496" s="45"/>
      <c r="AN2496" s="40"/>
      <c r="AO2496" s="40"/>
      <c r="AP2496" s="40"/>
      <c r="AQ2496" s="40"/>
      <c r="AR2496" s="40"/>
      <c r="AS2496" s="40"/>
      <c r="AT2496" s="40"/>
      <c r="AU2496" s="40"/>
    </row>
    <row r="2497" spans="27:47" x14ac:dyDescent="0.2">
      <c r="AA2497" s="40"/>
      <c r="AB2497" s="40"/>
      <c r="AC2497" s="40"/>
      <c r="AD2497" s="40"/>
      <c r="AE2497" s="40"/>
      <c r="AF2497" s="46"/>
      <c r="AG2497" s="45"/>
      <c r="AN2497" s="40"/>
      <c r="AO2497" s="40"/>
      <c r="AP2497" s="40"/>
      <c r="AQ2497" s="40"/>
      <c r="AR2497" s="40"/>
      <c r="AS2497" s="40"/>
      <c r="AT2497" s="40"/>
      <c r="AU2497" s="40"/>
    </row>
    <row r="2498" spans="27:47" x14ac:dyDescent="0.2">
      <c r="AA2498" s="40"/>
      <c r="AB2498" s="40"/>
      <c r="AC2498" s="40"/>
      <c r="AD2498" s="40"/>
      <c r="AE2498" s="40"/>
      <c r="AF2498" s="46"/>
      <c r="AG2498" s="45"/>
      <c r="AN2498" s="40"/>
      <c r="AO2498" s="40"/>
      <c r="AP2498" s="40"/>
      <c r="AQ2498" s="40"/>
      <c r="AR2498" s="40"/>
      <c r="AS2498" s="40"/>
      <c r="AT2498" s="40"/>
      <c r="AU2498" s="40"/>
    </row>
    <row r="2499" spans="27:47" x14ac:dyDescent="0.2">
      <c r="AA2499" s="40"/>
      <c r="AB2499" s="40"/>
      <c r="AC2499" s="40"/>
      <c r="AD2499" s="40"/>
      <c r="AE2499" s="40"/>
      <c r="AF2499" s="46"/>
      <c r="AG2499" s="45"/>
      <c r="AN2499" s="40"/>
      <c r="AO2499" s="40"/>
      <c r="AP2499" s="40"/>
      <c r="AQ2499" s="40"/>
      <c r="AR2499" s="40"/>
      <c r="AS2499" s="40"/>
      <c r="AT2499" s="40"/>
      <c r="AU2499" s="40"/>
    </row>
    <row r="2500" spans="27:47" x14ac:dyDescent="0.2">
      <c r="AA2500" s="40"/>
      <c r="AB2500" s="40"/>
      <c r="AC2500" s="40"/>
      <c r="AD2500" s="40"/>
      <c r="AE2500" s="40"/>
      <c r="AF2500" s="46"/>
      <c r="AG2500" s="45"/>
      <c r="AN2500" s="40"/>
      <c r="AO2500" s="40"/>
      <c r="AP2500" s="40"/>
      <c r="AQ2500" s="40"/>
      <c r="AR2500" s="40"/>
      <c r="AS2500" s="40"/>
      <c r="AT2500" s="40"/>
      <c r="AU2500" s="40"/>
    </row>
    <row r="2501" spans="27:47" x14ac:dyDescent="0.2">
      <c r="AA2501" s="40"/>
      <c r="AB2501" s="40"/>
      <c r="AC2501" s="40"/>
      <c r="AD2501" s="40"/>
      <c r="AE2501" s="40"/>
      <c r="AF2501" s="46"/>
      <c r="AG2501" s="45"/>
      <c r="AN2501" s="40"/>
      <c r="AO2501" s="40"/>
      <c r="AP2501" s="40"/>
      <c r="AQ2501" s="40"/>
      <c r="AR2501" s="40"/>
      <c r="AS2501" s="40"/>
      <c r="AT2501" s="40"/>
      <c r="AU2501" s="40"/>
    </row>
    <row r="2502" spans="27:47" x14ac:dyDescent="0.2">
      <c r="AA2502" s="40"/>
      <c r="AB2502" s="40"/>
      <c r="AC2502" s="40"/>
      <c r="AD2502" s="40"/>
      <c r="AE2502" s="40"/>
      <c r="AF2502" s="46"/>
      <c r="AG2502" s="45"/>
      <c r="AN2502" s="40"/>
      <c r="AO2502" s="40"/>
      <c r="AP2502" s="40"/>
      <c r="AQ2502" s="40"/>
      <c r="AR2502" s="40"/>
      <c r="AS2502" s="40"/>
      <c r="AT2502" s="40"/>
      <c r="AU2502" s="40"/>
    </row>
    <row r="2503" spans="27:47" x14ac:dyDescent="0.2">
      <c r="AA2503" s="40"/>
      <c r="AB2503" s="40"/>
      <c r="AC2503" s="40"/>
      <c r="AD2503" s="40"/>
      <c r="AE2503" s="40"/>
      <c r="AF2503" s="46"/>
      <c r="AG2503" s="45"/>
      <c r="AN2503" s="40"/>
      <c r="AO2503" s="40"/>
      <c r="AP2503" s="40"/>
      <c r="AQ2503" s="40"/>
      <c r="AR2503" s="40"/>
      <c r="AS2503" s="40"/>
      <c r="AT2503" s="40"/>
      <c r="AU2503" s="40"/>
    </row>
    <row r="2504" spans="27:47" x14ac:dyDescent="0.2">
      <c r="AA2504" s="40"/>
      <c r="AB2504" s="40"/>
      <c r="AC2504" s="40"/>
      <c r="AD2504" s="40"/>
      <c r="AE2504" s="40"/>
      <c r="AF2504" s="46"/>
      <c r="AG2504" s="45"/>
      <c r="AN2504" s="40"/>
      <c r="AO2504" s="40"/>
      <c r="AP2504" s="40"/>
      <c r="AQ2504" s="40"/>
      <c r="AR2504" s="40"/>
      <c r="AS2504" s="40"/>
      <c r="AT2504" s="40"/>
      <c r="AU2504" s="40"/>
    </row>
    <row r="2505" spans="27:47" x14ac:dyDescent="0.2">
      <c r="AA2505" s="40"/>
      <c r="AB2505" s="40"/>
      <c r="AC2505" s="40"/>
      <c r="AD2505" s="40"/>
      <c r="AE2505" s="40"/>
      <c r="AF2505" s="46"/>
      <c r="AG2505" s="45"/>
      <c r="AN2505" s="40"/>
      <c r="AO2505" s="40"/>
      <c r="AP2505" s="40"/>
      <c r="AQ2505" s="40"/>
      <c r="AR2505" s="40"/>
      <c r="AS2505" s="40"/>
      <c r="AT2505" s="40"/>
      <c r="AU2505" s="40"/>
    </row>
    <row r="2506" spans="27:47" x14ac:dyDescent="0.2">
      <c r="AA2506" s="40"/>
      <c r="AB2506" s="40"/>
      <c r="AC2506" s="40"/>
      <c r="AD2506" s="40"/>
      <c r="AE2506" s="40"/>
      <c r="AF2506" s="46"/>
      <c r="AG2506" s="45"/>
      <c r="AN2506" s="40"/>
      <c r="AO2506" s="40"/>
      <c r="AP2506" s="40"/>
      <c r="AQ2506" s="40"/>
      <c r="AR2506" s="40"/>
      <c r="AS2506" s="40"/>
      <c r="AT2506" s="40"/>
      <c r="AU2506" s="40"/>
    </row>
    <row r="2507" spans="27:47" x14ac:dyDescent="0.2">
      <c r="AA2507" s="40"/>
      <c r="AB2507" s="40"/>
      <c r="AC2507" s="40"/>
      <c r="AD2507" s="40"/>
      <c r="AE2507" s="40"/>
      <c r="AF2507" s="46"/>
      <c r="AG2507" s="45"/>
      <c r="AN2507" s="40"/>
      <c r="AO2507" s="40"/>
      <c r="AP2507" s="40"/>
      <c r="AQ2507" s="40"/>
      <c r="AR2507" s="40"/>
      <c r="AS2507" s="40"/>
      <c r="AT2507" s="40"/>
      <c r="AU2507" s="40"/>
    </row>
    <row r="2508" spans="27:47" x14ac:dyDescent="0.2">
      <c r="AA2508" s="40"/>
      <c r="AB2508" s="40"/>
      <c r="AC2508" s="40"/>
      <c r="AD2508" s="40"/>
      <c r="AE2508" s="40"/>
      <c r="AF2508" s="46"/>
      <c r="AG2508" s="45"/>
      <c r="AN2508" s="40"/>
      <c r="AO2508" s="40"/>
      <c r="AP2508" s="40"/>
      <c r="AQ2508" s="40"/>
      <c r="AR2508" s="40"/>
      <c r="AS2508" s="40"/>
      <c r="AT2508" s="40"/>
      <c r="AU2508" s="40"/>
    </row>
    <row r="2509" spans="27:47" x14ac:dyDescent="0.2">
      <c r="AA2509" s="40"/>
      <c r="AB2509" s="40"/>
      <c r="AC2509" s="40"/>
      <c r="AD2509" s="40"/>
      <c r="AE2509" s="40"/>
      <c r="AF2509" s="46"/>
      <c r="AG2509" s="45"/>
      <c r="AN2509" s="40"/>
      <c r="AO2509" s="40"/>
      <c r="AP2509" s="40"/>
      <c r="AQ2509" s="40"/>
      <c r="AR2509" s="40"/>
      <c r="AS2509" s="40"/>
      <c r="AT2509" s="40"/>
      <c r="AU2509" s="40"/>
    </row>
    <row r="2510" spans="27:47" x14ac:dyDescent="0.2">
      <c r="AA2510" s="40"/>
      <c r="AB2510" s="40"/>
      <c r="AC2510" s="40"/>
      <c r="AD2510" s="40"/>
      <c r="AE2510" s="40"/>
      <c r="AF2510" s="46"/>
      <c r="AG2510" s="45"/>
      <c r="AN2510" s="40"/>
      <c r="AO2510" s="40"/>
      <c r="AP2510" s="40"/>
      <c r="AQ2510" s="40"/>
      <c r="AR2510" s="40"/>
      <c r="AS2510" s="40"/>
      <c r="AT2510" s="40"/>
      <c r="AU2510" s="40"/>
    </row>
    <row r="2511" spans="27:47" x14ac:dyDescent="0.2">
      <c r="AA2511" s="40"/>
      <c r="AB2511" s="40"/>
      <c r="AC2511" s="40"/>
      <c r="AD2511" s="40"/>
      <c r="AE2511" s="40"/>
      <c r="AF2511" s="46"/>
      <c r="AG2511" s="45"/>
      <c r="AN2511" s="40"/>
      <c r="AO2511" s="40"/>
      <c r="AP2511" s="40"/>
      <c r="AQ2511" s="40"/>
      <c r="AR2511" s="40"/>
      <c r="AS2511" s="40"/>
      <c r="AT2511" s="40"/>
      <c r="AU2511" s="40"/>
    </row>
    <row r="2512" spans="27:47" x14ac:dyDescent="0.2">
      <c r="AA2512" s="40"/>
      <c r="AB2512" s="40"/>
      <c r="AC2512" s="40"/>
      <c r="AD2512" s="40"/>
      <c r="AE2512" s="40"/>
      <c r="AF2512" s="46"/>
      <c r="AG2512" s="45"/>
      <c r="AN2512" s="40"/>
      <c r="AO2512" s="40"/>
      <c r="AP2512" s="40"/>
      <c r="AQ2512" s="40"/>
      <c r="AR2512" s="40"/>
      <c r="AS2512" s="40"/>
      <c r="AT2512" s="40"/>
      <c r="AU2512" s="40"/>
    </row>
    <row r="2513" spans="27:47" x14ac:dyDescent="0.2">
      <c r="AA2513" s="40"/>
      <c r="AB2513" s="40"/>
      <c r="AC2513" s="40"/>
      <c r="AD2513" s="40"/>
      <c r="AE2513" s="40"/>
      <c r="AF2513" s="46"/>
      <c r="AG2513" s="45"/>
      <c r="AN2513" s="40"/>
      <c r="AO2513" s="40"/>
      <c r="AP2513" s="40"/>
      <c r="AQ2513" s="40"/>
      <c r="AR2513" s="40"/>
      <c r="AS2513" s="40"/>
      <c r="AT2513" s="40"/>
      <c r="AU2513" s="40"/>
    </row>
    <row r="2514" spans="27:47" x14ac:dyDescent="0.2">
      <c r="AA2514" s="40"/>
      <c r="AB2514" s="40"/>
      <c r="AC2514" s="40"/>
      <c r="AD2514" s="40"/>
      <c r="AE2514" s="40"/>
      <c r="AF2514" s="46"/>
      <c r="AG2514" s="45"/>
      <c r="AN2514" s="40"/>
      <c r="AO2514" s="40"/>
      <c r="AP2514" s="40"/>
      <c r="AQ2514" s="40"/>
      <c r="AR2514" s="40"/>
      <c r="AS2514" s="40"/>
      <c r="AT2514" s="40"/>
      <c r="AU2514" s="40"/>
    </row>
    <row r="2515" spans="27:47" x14ac:dyDescent="0.2">
      <c r="AA2515" s="40"/>
      <c r="AB2515" s="40"/>
      <c r="AC2515" s="40"/>
      <c r="AD2515" s="40"/>
      <c r="AE2515" s="40"/>
      <c r="AF2515" s="46"/>
      <c r="AG2515" s="45"/>
      <c r="AN2515" s="40"/>
      <c r="AO2515" s="40"/>
      <c r="AP2515" s="40"/>
      <c r="AQ2515" s="40"/>
      <c r="AR2515" s="40"/>
      <c r="AS2515" s="40"/>
      <c r="AT2515" s="40"/>
      <c r="AU2515" s="40"/>
    </row>
    <row r="2516" spans="27:47" x14ac:dyDescent="0.2">
      <c r="AA2516" s="40"/>
      <c r="AB2516" s="40"/>
      <c r="AC2516" s="40"/>
      <c r="AD2516" s="40"/>
      <c r="AE2516" s="40"/>
      <c r="AF2516" s="46"/>
      <c r="AG2516" s="45"/>
      <c r="AN2516" s="40"/>
      <c r="AO2516" s="40"/>
      <c r="AP2516" s="40"/>
      <c r="AQ2516" s="40"/>
      <c r="AR2516" s="40"/>
      <c r="AS2516" s="40"/>
      <c r="AT2516" s="40"/>
      <c r="AU2516" s="40"/>
    </row>
    <row r="2517" spans="27:47" x14ac:dyDescent="0.2">
      <c r="AA2517" s="40"/>
      <c r="AB2517" s="40"/>
      <c r="AC2517" s="40"/>
      <c r="AD2517" s="40"/>
      <c r="AE2517" s="40"/>
      <c r="AF2517" s="46"/>
      <c r="AG2517" s="45"/>
      <c r="AN2517" s="40"/>
      <c r="AO2517" s="40"/>
      <c r="AP2517" s="40"/>
      <c r="AQ2517" s="40"/>
      <c r="AR2517" s="40"/>
      <c r="AS2517" s="40"/>
      <c r="AT2517" s="40"/>
      <c r="AU2517" s="40"/>
    </row>
    <row r="2518" spans="27:47" x14ac:dyDescent="0.2">
      <c r="AA2518" s="40"/>
      <c r="AB2518" s="40"/>
      <c r="AC2518" s="40"/>
      <c r="AD2518" s="40"/>
      <c r="AE2518" s="40"/>
      <c r="AF2518" s="46"/>
      <c r="AG2518" s="45"/>
      <c r="AN2518" s="40"/>
      <c r="AO2518" s="40"/>
      <c r="AP2518" s="40"/>
      <c r="AQ2518" s="40"/>
      <c r="AR2518" s="40"/>
      <c r="AS2518" s="40"/>
      <c r="AT2518" s="40"/>
      <c r="AU2518" s="40"/>
    </row>
    <row r="2519" spans="27:47" x14ac:dyDescent="0.2">
      <c r="AA2519" s="40"/>
      <c r="AB2519" s="40"/>
      <c r="AC2519" s="40"/>
      <c r="AD2519" s="40"/>
      <c r="AE2519" s="40"/>
      <c r="AF2519" s="46"/>
      <c r="AG2519" s="45"/>
      <c r="AN2519" s="40"/>
      <c r="AO2519" s="40"/>
      <c r="AP2519" s="40"/>
      <c r="AQ2519" s="40"/>
      <c r="AR2519" s="40"/>
      <c r="AS2519" s="40"/>
      <c r="AT2519" s="40"/>
      <c r="AU2519" s="40"/>
    </row>
    <row r="2520" spans="27:47" x14ac:dyDescent="0.2">
      <c r="AA2520" s="40"/>
      <c r="AB2520" s="40"/>
      <c r="AC2520" s="40"/>
      <c r="AD2520" s="40"/>
      <c r="AE2520" s="40"/>
      <c r="AF2520" s="46"/>
      <c r="AG2520" s="45"/>
      <c r="AN2520" s="40"/>
      <c r="AO2520" s="40"/>
      <c r="AP2520" s="40"/>
      <c r="AQ2520" s="40"/>
      <c r="AR2520" s="40"/>
      <c r="AS2520" s="40"/>
      <c r="AT2520" s="40"/>
      <c r="AU2520" s="40"/>
    </row>
    <row r="2521" spans="27:47" x14ac:dyDescent="0.2">
      <c r="AA2521" s="40"/>
      <c r="AB2521" s="40"/>
      <c r="AC2521" s="40"/>
      <c r="AD2521" s="40"/>
      <c r="AE2521" s="40"/>
      <c r="AF2521" s="46"/>
      <c r="AG2521" s="45"/>
      <c r="AN2521" s="40"/>
      <c r="AO2521" s="40"/>
      <c r="AP2521" s="40"/>
      <c r="AQ2521" s="40"/>
      <c r="AR2521" s="40"/>
      <c r="AS2521" s="40"/>
      <c r="AT2521" s="40"/>
      <c r="AU2521" s="40"/>
    </row>
    <row r="2522" spans="27:47" x14ac:dyDescent="0.2">
      <c r="AA2522" s="40"/>
      <c r="AB2522" s="40"/>
      <c r="AC2522" s="40"/>
      <c r="AD2522" s="40"/>
      <c r="AE2522" s="40"/>
      <c r="AF2522" s="46"/>
      <c r="AG2522" s="45"/>
      <c r="AN2522" s="40"/>
      <c r="AO2522" s="40"/>
      <c r="AP2522" s="40"/>
      <c r="AQ2522" s="40"/>
      <c r="AR2522" s="40"/>
      <c r="AS2522" s="40"/>
      <c r="AT2522" s="40"/>
      <c r="AU2522" s="40"/>
    </row>
    <row r="2523" spans="27:47" x14ac:dyDescent="0.2">
      <c r="AA2523" s="40"/>
      <c r="AB2523" s="40"/>
      <c r="AC2523" s="40"/>
      <c r="AD2523" s="40"/>
      <c r="AE2523" s="40"/>
      <c r="AF2523" s="46"/>
      <c r="AG2523" s="45"/>
      <c r="AN2523" s="40"/>
      <c r="AO2523" s="40"/>
      <c r="AP2523" s="40"/>
      <c r="AQ2523" s="40"/>
      <c r="AR2523" s="40"/>
      <c r="AS2523" s="40"/>
      <c r="AT2523" s="40"/>
      <c r="AU2523" s="40"/>
    </row>
    <row r="2524" spans="27:47" x14ac:dyDescent="0.2">
      <c r="AA2524" s="40"/>
      <c r="AB2524" s="40"/>
      <c r="AC2524" s="40"/>
      <c r="AD2524" s="40"/>
      <c r="AE2524" s="40"/>
      <c r="AF2524" s="46"/>
      <c r="AG2524" s="45"/>
      <c r="AN2524" s="40"/>
      <c r="AO2524" s="40"/>
      <c r="AP2524" s="40"/>
      <c r="AQ2524" s="40"/>
      <c r="AR2524" s="40"/>
      <c r="AS2524" s="40"/>
      <c r="AT2524" s="40"/>
      <c r="AU2524" s="40"/>
    </row>
    <row r="2525" spans="27:47" x14ac:dyDescent="0.2">
      <c r="AA2525" s="40"/>
      <c r="AB2525" s="40"/>
      <c r="AC2525" s="40"/>
      <c r="AD2525" s="40"/>
      <c r="AE2525" s="40"/>
      <c r="AF2525" s="46"/>
      <c r="AG2525" s="45"/>
      <c r="AN2525" s="40"/>
      <c r="AO2525" s="40"/>
      <c r="AP2525" s="40"/>
      <c r="AQ2525" s="40"/>
      <c r="AR2525" s="40"/>
      <c r="AS2525" s="40"/>
      <c r="AT2525" s="40"/>
      <c r="AU2525" s="40"/>
    </row>
    <row r="2526" spans="27:47" x14ac:dyDescent="0.2">
      <c r="AA2526" s="40"/>
      <c r="AB2526" s="40"/>
      <c r="AC2526" s="40"/>
      <c r="AD2526" s="40"/>
      <c r="AE2526" s="40"/>
      <c r="AF2526" s="46"/>
      <c r="AG2526" s="45"/>
      <c r="AN2526" s="40"/>
      <c r="AO2526" s="40"/>
      <c r="AP2526" s="40"/>
      <c r="AQ2526" s="40"/>
      <c r="AR2526" s="40"/>
      <c r="AS2526" s="40"/>
      <c r="AT2526" s="40"/>
      <c r="AU2526" s="40"/>
    </row>
    <row r="2527" spans="27:47" x14ac:dyDescent="0.2">
      <c r="AA2527" s="40"/>
      <c r="AB2527" s="40"/>
      <c r="AC2527" s="40"/>
      <c r="AD2527" s="40"/>
      <c r="AE2527" s="40"/>
      <c r="AF2527" s="46"/>
      <c r="AG2527" s="45"/>
      <c r="AN2527" s="40"/>
      <c r="AO2527" s="40"/>
      <c r="AP2527" s="40"/>
      <c r="AQ2527" s="40"/>
      <c r="AR2527" s="40"/>
      <c r="AS2527" s="40"/>
      <c r="AT2527" s="40"/>
      <c r="AU2527" s="40"/>
    </row>
    <row r="2528" spans="27:47" x14ac:dyDescent="0.2">
      <c r="AA2528" s="40"/>
      <c r="AB2528" s="40"/>
      <c r="AC2528" s="40"/>
      <c r="AD2528" s="40"/>
      <c r="AE2528" s="40"/>
      <c r="AF2528" s="46"/>
      <c r="AG2528" s="45"/>
      <c r="AN2528" s="40"/>
      <c r="AO2528" s="40"/>
      <c r="AP2528" s="40"/>
      <c r="AQ2528" s="40"/>
      <c r="AR2528" s="40"/>
      <c r="AS2528" s="40"/>
      <c r="AT2528" s="40"/>
      <c r="AU2528" s="40"/>
    </row>
    <row r="2529" spans="27:47" x14ac:dyDescent="0.2">
      <c r="AA2529" s="40"/>
      <c r="AB2529" s="40"/>
      <c r="AC2529" s="40"/>
      <c r="AD2529" s="40"/>
      <c r="AE2529" s="40"/>
      <c r="AF2529" s="46"/>
      <c r="AG2529" s="45"/>
      <c r="AN2529" s="40"/>
      <c r="AO2529" s="40"/>
      <c r="AP2529" s="40"/>
      <c r="AQ2529" s="40"/>
      <c r="AR2529" s="40"/>
      <c r="AS2529" s="40"/>
      <c r="AT2529" s="40"/>
      <c r="AU2529" s="40"/>
    </row>
    <row r="2530" spans="27:47" x14ac:dyDescent="0.2">
      <c r="AA2530" s="40"/>
      <c r="AB2530" s="40"/>
      <c r="AC2530" s="40"/>
      <c r="AD2530" s="40"/>
      <c r="AE2530" s="40"/>
      <c r="AF2530" s="46"/>
      <c r="AG2530" s="45"/>
      <c r="AN2530" s="40"/>
      <c r="AO2530" s="40"/>
      <c r="AP2530" s="40"/>
      <c r="AQ2530" s="40"/>
      <c r="AR2530" s="40"/>
      <c r="AS2530" s="40"/>
      <c r="AT2530" s="40"/>
      <c r="AU2530" s="40"/>
    </row>
    <row r="2531" spans="27:47" x14ac:dyDescent="0.2">
      <c r="AA2531" s="40"/>
      <c r="AB2531" s="40"/>
      <c r="AC2531" s="40"/>
      <c r="AD2531" s="40"/>
      <c r="AE2531" s="40"/>
      <c r="AF2531" s="46"/>
      <c r="AG2531" s="45"/>
      <c r="AN2531" s="40"/>
      <c r="AO2531" s="40"/>
      <c r="AP2531" s="40"/>
      <c r="AQ2531" s="40"/>
      <c r="AR2531" s="40"/>
      <c r="AS2531" s="40"/>
      <c r="AT2531" s="40"/>
      <c r="AU2531" s="40"/>
    </row>
    <row r="2532" spans="27:47" x14ac:dyDescent="0.2">
      <c r="AA2532" s="40"/>
      <c r="AB2532" s="40"/>
      <c r="AC2532" s="40"/>
      <c r="AD2532" s="40"/>
      <c r="AE2532" s="40"/>
      <c r="AF2532" s="46"/>
      <c r="AG2532" s="45"/>
      <c r="AN2532" s="40"/>
      <c r="AO2532" s="40"/>
      <c r="AP2532" s="40"/>
      <c r="AQ2532" s="40"/>
      <c r="AR2532" s="40"/>
      <c r="AS2532" s="40"/>
      <c r="AT2532" s="40"/>
      <c r="AU2532" s="40"/>
    </row>
    <row r="2533" spans="27:47" x14ac:dyDescent="0.2">
      <c r="AA2533" s="40"/>
      <c r="AB2533" s="40"/>
      <c r="AC2533" s="40"/>
      <c r="AD2533" s="40"/>
      <c r="AE2533" s="40"/>
      <c r="AF2533" s="46"/>
      <c r="AG2533" s="45"/>
      <c r="AN2533" s="40"/>
      <c r="AO2533" s="40"/>
      <c r="AP2533" s="40"/>
      <c r="AQ2533" s="40"/>
      <c r="AR2533" s="40"/>
      <c r="AS2533" s="40"/>
      <c r="AT2533" s="40"/>
      <c r="AU2533" s="40"/>
    </row>
    <row r="2534" spans="27:47" x14ac:dyDescent="0.2">
      <c r="AA2534" s="40"/>
      <c r="AB2534" s="40"/>
      <c r="AC2534" s="40"/>
      <c r="AD2534" s="40"/>
      <c r="AE2534" s="40"/>
      <c r="AF2534" s="46"/>
      <c r="AG2534" s="45"/>
      <c r="AN2534" s="40"/>
      <c r="AO2534" s="40"/>
      <c r="AP2534" s="40"/>
      <c r="AQ2534" s="40"/>
      <c r="AR2534" s="40"/>
      <c r="AS2534" s="40"/>
      <c r="AT2534" s="40"/>
      <c r="AU2534" s="40"/>
    </row>
    <row r="2535" spans="27:47" x14ac:dyDescent="0.2">
      <c r="AA2535" s="40"/>
      <c r="AB2535" s="40"/>
      <c r="AC2535" s="40"/>
      <c r="AD2535" s="40"/>
      <c r="AE2535" s="40"/>
      <c r="AF2535" s="46"/>
      <c r="AG2535" s="45"/>
      <c r="AN2535" s="40"/>
      <c r="AO2535" s="40"/>
      <c r="AP2535" s="40"/>
      <c r="AQ2535" s="40"/>
      <c r="AR2535" s="40"/>
      <c r="AS2535" s="40"/>
      <c r="AT2535" s="40"/>
      <c r="AU2535" s="40"/>
    </row>
    <row r="2536" spans="27:47" x14ac:dyDescent="0.2">
      <c r="AA2536" s="40"/>
      <c r="AB2536" s="40"/>
      <c r="AC2536" s="40"/>
      <c r="AD2536" s="40"/>
      <c r="AE2536" s="40"/>
      <c r="AF2536" s="46"/>
      <c r="AG2536" s="45"/>
      <c r="AN2536" s="40"/>
      <c r="AO2536" s="40"/>
      <c r="AP2536" s="40"/>
      <c r="AQ2536" s="40"/>
      <c r="AR2536" s="40"/>
      <c r="AS2536" s="40"/>
      <c r="AT2536" s="40"/>
      <c r="AU2536" s="40"/>
    </row>
    <row r="2537" spans="27:47" x14ac:dyDescent="0.2">
      <c r="AA2537" s="40"/>
      <c r="AB2537" s="40"/>
      <c r="AC2537" s="40"/>
      <c r="AD2537" s="40"/>
      <c r="AE2537" s="40"/>
      <c r="AF2537" s="46"/>
      <c r="AG2537" s="45"/>
      <c r="AN2537" s="40"/>
      <c r="AO2537" s="40"/>
      <c r="AP2537" s="40"/>
      <c r="AQ2537" s="40"/>
      <c r="AR2537" s="40"/>
      <c r="AS2537" s="40"/>
      <c r="AT2537" s="40"/>
      <c r="AU2537" s="40"/>
    </row>
    <row r="2538" spans="27:47" x14ac:dyDescent="0.2">
      <c r="AA2538" s="40"/>
      <c r="AB2538" s="40"/>
      <c r="AC2538" s="40"/>
      <c r="AD2538" s="40"/>
      <c r="AE2538" s="40"/>
      <c r="AF2538" s="46"/>
      <c r="AG2538" s="45"/>
      <c r="AN2538" s="40"/>
      <c r="AO2538" s="40"/>
      <c r="AP2538" s="40"/>
      <c r="AQ2538" s="40"/>
      <c r="AR2538" s="40"/>
      <c r="AS2538" s="40"/>
      <c r="AT2538" s="40"/>
      <c r="AU2538" s="40"/>
    </row>
    <row r="2539" spans="27:47" x14ac:dyDescent="0.2">
      <c r="AA2539" s="40"/>
      <c r="AB2539" s="40"/>
      <c r="AC2539" s="40"/>
      <c r="AD2539" s="40"/>
      <c r="AE2539" s="40"/>
      <c r="AF2539" s="46"/>
      <c r="AG2539" s="45"/>
      <c r="AN2539" s="40"/>
      <c r="AO2539" s="40"/>
      <c r="AP2539" s="40"/>
      <c r="AQ2539" s="40"/>
      <c r="AR2539" s="40"/>
      <c r="AS2539" s="40"/>
      <c r="AT2539" s="40"/>
      <c r="AU2539" s="40"/>
    </row>
  </sheetData>
  <protectedRanges>
    <protectedRange sqref="A500:D508" name="Range1"/>
  </protectedRanges>
  <sortState xmlns:xlrd2="http://schemas.microsoft.com/office/spreadsheetml/2017/richdata2" ref="A21:AU535">
    <sortCondition ref="C21:C535"/>
  </sortState>
  <phoneticPr fontId="0" type="noConversion"/>
  <hyperlinks>
    <hyperlink ref="H3216" r:id="rId1" display="http://vsolj.cetus-net.org/bulletin.html" xr:uid="{00000000-0004-0000-0000-000000000000}"/>
    <hyperlink ref="H65128" r:id="rId2" display="http://vsolj.cetus-net.org/bulletin.html" xr:uid="{00000000-0004-0000-0000-000001000000}"/>
    <hyperlink ref="H65121" r:id="rId3" display="https://www.aavso.org/ejaavso" xr:uid="{00000000-0004-0000-0000-000002000000}"/>
    <hyperlink ref="AP1979" r:id="rId4" display="http://cdsbib.u-strasbg.fr/cgi-bin/cdsbib?1990RMxAA..21..381G" xr:uid="{00000000-0004-0000-0000-000003000000}"/>
    <hyperlink ref="AP1976" r:id="rId5" display="http://cdsbib.u-strasbg.fr/cgi-bin/cdsbib?1990RMxAA..21..381G" xr:uid="{00000000-0004-0000-0000-000004000000}"/>
    <hyperlink ref="AP1978" r:id="rId6" display="http://cdsbib.u-strasbg.fr/cgi-bin/cdsbib?1990RMxAA..21..381G" xr:uid="{00000000-0004-0000-0000-000005000000}"/>
    <hyperlink ref="AP1954" r:id="rId7" display="http://cdsbib.u-strasbg.fr/cgi-bin/cdsbib?1990RMxAA..21..381G" xr:uid="{00000000-0004-0000-0000-000006000000}"/>
    <hyperlink ref="I65128" r:id="rId8" display="http://vsolj.cetus-net.org/bulletin.html" xr:uid="{00000000-0004-0000-0000-000007000000}"/>
    <hyperlink ref="AQ2115" r:id="rId9" display="http://cdsbib.u-strasbg.fr/cgi-bin/cdsbib?1990RMxAA..21..381G" xr:uid="{00000000-0004-0000-0000-000008000000}"/>
    <hyperlink ref="AQ3759" r:id="rId10" display="http://cdsbib.u-strasbg.fr/cgi-bin/cdsbib?1990RMxAA..21..381G" xr:uid="{00000000-0004-0000-0000-000009000000}"/>
    <hyperlink ref="AQ2116" r:id="rId11" display="http://cdsbib.u-strasbg.fr/cgi-bin/cdsbib?1990RMxAA..21..381G" xr:uid="{00000000-0004-0000-0000-00000A000000}"/>
    <hyperlink ref="H65125" r:id="rId12" display="https://www.aavso.org/ejaavso" xr:uid="{00000000-0004-0000-0000-00000B000000}"/>
    <hyperlink ref="H2966" r:id="rId13" display="http://vsolj.cetus-net.org/bulletin.html" xr:uid="{00000000-0004-0000-0000-00000C000000}"/>
    <hyperlink ref="AP6204" r:id="rId14" display="http://cdsbib.u-strasbg.fr/cgi-bin/cdsbib?1990RMxAA..21..381G" xr:uid="{00000000-0004-0000-0000-00000D000000}"/>
    <hyperlink ref="AP6207" r:id="rId15" display="http://cdsbib.u-strasbg.fr/cgi-bin/cdsbib?1990RMxAA..21..381G" xr:uid="{00000000-0004-0000-0000-00000E000000}"/>
    <hyperlink ref="AP6205" r:id="rId16" display="http://cdsbib.u-strasbg.fr/cgi-bin/cdsbib?1990RMxAA..21..381G" xr:uid="{00000000-0004-0000-0000-00000F000000}"/>
    <hyperlink ref="AP6183" r:id="rId17" display="http://cdsbib.u-strasbg.fr/cgi-bin/cdsbib?1990RMxAA..21..381G" xr:uid="{00000000-0004-0000-0000-000010000000}"/>
    <hyperlink ref="I2966" r:id="rId18" display="http://vsolj.cetus-net.org/bulletin.html" xr:uid="{00000000-0004-0000-0000-000011000000}"/>
    <hyperlink ref="AQ6317" r:id="rId19" display="http://cdsbib.u-strasbg.fr/cgi-bin/cdsbib?1990RMxAA..21..381G" xr:uid="{00000000-0004-0000-0000-000012000000}"/>
    <hyperlink ref="AQ869" r:id="rId20" display="http://cdsbib.u-strasbg.fr/cgi-bin/cdsbib?1990RMxAA..21..381G" xr:uid="{00000000-0004-0000-0000-000013000000}"/>
    <hyperlink ref="AQ6318" r:id="rId21" display="http://cdsbib.u-strasbg.fr/cgi-bin/cdsbib?1990RMxAA..21..381G" xr:uid="{00000000-0004-0000-0000-000014000000}"/>
    <hyperlink ref="H65287" r:id="rId22" display="http://vsolj.cetus-net.org/bulletin.html" xr:uid="{00000000-0004-0000-0000-000015000000}"/>
    <hyperlink ref="H65280" r:id="rId23" display="https://www.aavso.org/ejaavso" xr:uid="{00000000-0004-0000-0000-000016000000}"/>
    <hyperlink ref="I65287" r:id="rId24" display="http://vsolj.cetus-net.org/bulletin.html" xr:uid="{00000000-0004-0000-0000-000017000000}"/>
    <hyperlink ref="AQ58938" r:id="rId25" display="http://cdsbib.u-strasbg.fr/cgi-bin/cdsbib?1990RMxAA..21..381G" xr:uid="{00000000-0004-0000-0000-000018000000}"/>
    <hyperlink ref="H65284" r:id="rId26" display="https://www.aavso.org/ejaavso" xr:uid="{00000000-0004-0000-0000-000019000000}"/>
    <hyperlink ref="AP6302" r:id="rId27" display="http://cdsbib.u-strasbg.fr/cgi-bin/cdsbib?1990RMxAA..21..381G" xr:uid="{00000000-0004-0000-0000-00001A000000}"/>
    <hyperlink ref="AP6305" r:id="rId28" display="http://cdsbib.u-strasbg.fr/cgi-bin/cdsbib?1990RMxAA..21..381G" xr:uid="{00000000-0004-0000-0000-00001B000000}"/>
    <hyperlink ref="AP6303" r:id="rId29" display="http://cdsbib.u-strasbg.fr/cgi-bin/cdsbib?1990RMxAA..21..381G" xr:uid="{00000000-0004-0000-0000-00001C000000}"/>
    <hyperlink ref="AP6287" r:id="rId30" display="http://cdsbib.u-strasbg.fr/cgi-bin/cdsbib?1990RMxAA..21..381G" xr:uid="{00000000-0004-0000-0000-00001D000000}"/>
    <hyperlink ref="AQ6516" r:id="rId31" display="http://cdsbib.u-strasbg.fr/cgi-bin/cdsbib?1990RMxAA..21..381G" xr:uid="{00000000-0004-0000-0000-00001E000000}"/>
    <hyperlink ref="AQ6520" r:id="rId32" display="http://cdsbib.u-strasbg.fr/cgi-bin/cdsbib?1990RMxAA..21..381G" xr:uid="{00000000-0004-0000-0000-00001F000000}"/>
    <hyperlink ref="AQ664" r:id="rId33" display="http://cdsbib.u-strasbg.fr/cgi-bin/cdsbib?1990RMxAA..21..381G" xr:uid="{00000000-0004-0000-0000-000020000000}"/>
    <hyperlink ref="I3408" r:id="rId34" display="http://vsolj.cetus-net.org/bulletin.html" xr:uid="{00000000-0004-0000-0000-000021000000}"/>
    <hyperlink ref="H3408" r:id="rId35" display="http://vsolj.cetus-net.org/bulletin.html" xr:uid="{00000000-0004-0000-0000-000022000000}"/>
    <hyperlink ref="AQ1325" r:id="rId36" display="http://cdsbib.u-strasbg.fr/cgi-bin/cdsbib?1990RMxAA..21..381G" xr:uid="{00000000-0004-0000-0000-000023000000}"/>
    <hyperlink ref="AQ1324" r:id="rId37" display="http://cdsbib.u-strasbg.fr/cgi-bin/cdsbib?1990RMxAA..21..381G" xr:uid="{00000000-0004-0000-0000-000024000000}"/>
    <hyperlink ref="AP4578" r:id="rId38" display="http://cdsbib.u-strasbg.fr/cgi-bin/cdsbib?1990RMxAA..21..381G" xr:uid="{00000000-0004-0000-0000-000025000000}"/>
    <hyperlink ref="AP4596" r:id="rId39" display="http://cdsbib.u-strasbg.fr/cgi-bin/cdsbib?1990RMxAA..21..381G" xr:uid="{00000000-0004-0000-0000-000026000000}"/>
    <hyperlink ref="AP4597" r:id="rId40" display="http://cdsbib.u-strasbg.fr/cgi-bin/cdsbib?1990RMxAA..21..381G" xr:uid="{00000000-0004-0000-0000-000027000000}"/>
    <hyperlink ref="AP4593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31A36-1C40-40D3-8BB5-45649AC0E41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688" workbookViewId="0">
      <selection activeCell="A372" sqref="A372:D742"/>
    </sheetView>
  </sheetViews>
  <sheetFormatPr defaultRowHeight="12.75" x14ac:dyDescent="0.2"/>
  <cols>
    <col min="1" max="1" width="19.7109375" style="8" customWidth="1"/>
    <col min="2" max="2" width="4.42578125" style="7" customWidth="1"/>
    <col min="3" max="3" width="12.7109375" style="8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8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7" t="s">
        <v>245</v>
      </c>
      <c r="I1" s="18" t="s">
        <v>246</v>
      </c>
      <c r="J1" s="19" t="s">
        <v>247</v>
      </c>
    </row>
    <row r="2" spans="1:16" x14ac:dyDescent="0.2">
      <c r="I2" s="20" t="s">
        <v>248</v>
      </c>
      <c r="J2" s="21" t="s">
        <v>249</v>
      </c>
    </row>
    <row r="3" spans="1:16" x14ac:dyDescent="0.2">
      <c r="A3" s="22" t="s">
        <v>250</v>
      </c>
      <c r="I3" s="20" t="s">
        <v>251</v>
      </c>
      <c r="J3" s="21" t="s">
        <v>252</v>
      </c>
    </row>
    <row r="4" spans="1:16" x14ac:dyDescent="0.2">
      <c r="I4" s="20" t="s">
        <v>253</v>
      </c>
      <c r="J4" s="21" t="s">
        <v>252</v>
      </c>
    </row>
    <row r="5" spans="1:16" ht="13.5" thickBot="1" x14ac:dyDescent="0.25">
      <c r="I5" s="23" t="s">
        <v>254</v>
      </c>
      <c r="J5" s="24" t="s">
        <v>255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AN 228.100 </v>
      </c>
      <c r="B11" s="1" t="str">
        <f t="shared" ref="B11:B74" si="1">IF(H11=INT(H11),"I","II")</f>
        <v>I</v>
      </c>
      <c r="C11" s="8">
        <f t="shared" ref="C11:C74" si="2">1*G11</f>
        <v>24609.331999999999</v>
      </c>
      <c r="D11" s="7" t="str">
        <f t="shared" ref="D11:D74" si="3">VLOOKUP(F11,I$1:J$5,2,FALSE)</f>
        <v>vis</v>
      </c>
      <c r="E11" s="25">
        <f>VLOOKUP(C11,'Active 1'!C$21:E$970,3,FALSE)</f>
        <v>-26078.989339066542</v>
      </c>
      <c r="F11" s="1" t="s">
        <v>254</v>
      </c>
      <c r="G11" s="7" t="str">
        <f t="shared" ref="G11:G74" si="4">MID(I11,3,LEN(I11)-3)</f>
        <v>24609.332</v>
      </c>
      <c r="H11" s="8">
        <f t="shared" ref="H11:H74" si="5">1*K11</f>
        <v>-86007</v>
      </c>
      <c r="I11" s="26" t="s">
        <v>260</v>
      </c>
      <c r="J11" s="27" t="s">
        <v>261</v>
      </c>
      <c r="K11" s="26">
        <v>-86007</v>
      </c>
      <c r="L11" s="26" t="s">
        <v>262</v>
      </c>
      <c r="M11" s="27" t="s">
        <v>257</v>
      </c>
      <c r="N11" s="27"/>
      <c r="O11" s="28" t="s">
        <v>263</v>
      </c>
      <c r="P11" s="28" t="s">
        <v>264</v>
      </c>
    </row>
    <row r="12" spans="1:16" ht="12.75" customHeight="1" thickBot="1" x14ac:dyDescent="0.25">
      <c r="A12" s="8" t="str">
        <f t="shared" si="0"/>
        <v> AN 240.328 </v>
      </c>
      <c r="B12" s="1" t="str">
        <f t="shared" si="1"/>
        <v>I</v>
      </c>
      <c r="C12" s="8">
        <f t="shared" si="2"/>
        <v>24609.337</v>
      </c>
      <c r="D12" s="7" t="str">
        <f t="shared" si="3"/>
        <v>vis</v>
      </c>
      <c r="E12" s="25">
        <f>VLOOKUP(C12,'Active 1'!C$21:E$970,3,FALSE)</f>
        <v>-26078.973920615957</v>
      </c>
      <c r="F12" s="1" t="s">
        <v>254</v>
      </c>
      <c r="G12" s="7" t="str">
        <f t="shared" si="4"/>
        <v>24609.337</v>
      </c>
      <c r="H12" s="8">
        <f t="shared" si="5"/>
        <v>-86007</v>
      </c>
      <c r="I12" s="26" t="s">
        <v>265</v>
      </c>
      <c r="J12" s="27" t="s">
        <v>266</v>
      </c>
      <c r="K12" s="26">
        <v>-86007</v>
      </c>
      <c r="L12" s="26" t="s">
        <v>267</v>
      </c>
      <c r="M12" s="27" t="s">
        <v>257</v>
      </c>
      <c r="N12" s="27"/>
      <c r="O12" s="28" t="s">
        <v>268</v>
      </c>
      <c r="P12" s="28" t="s">
        <v>269</v>
      </c>
    </row>
    <row r="13" spans="1:16" ht="12.75" customHeight="1" thickBot="1" x14ac:dyDescent="0.25">
      <c r="A13" s="8" t="str">
        <f t="shared" si="0"/>
        <v> PZ 6.255 </v>
      </c>
      <c r="B13" s="1" t="str">
        <f t="shared" si="1"/>
        <v>I</v>
      </c>
      <c r="C13" s="8">
        <f t="shared" si="2"/>
        <v>24609.35</v>
      </c>
      <c r="D13" s="7" t="str">
        <f t="shared" si="3"/>
        <v>vis</v>
      </c>
      <c r="E13" s="25">
        <f>VLOOKUP(C13,'Active 1'!C$21:E$970,3,FALSE)</f>
        <v>-26078.933832644449</v>
      </c>
      <c r="F13" s="1" t="s">
        <v>254</v>
      </c>
      <c r="G13" s="7" t="str">
        <f t="shared" si="4"/>
        <v>24609.35</v>
      </c>
      <c r="H13" s="8">
        <f t="shared" si="5"/>
        <v>-86007</v>
      </c>
      <c r="I13" s="26" t="s">
        <v>270</v>
      </c>
      <c r="J13" s="27" t="s">
        <v>271</v>
      </c>
      <c r="K13" s="26">
        <v>-86007</v>
      </c>
      <c r="L13" s="26" t="s">
        <v>272</v>
      </c>
      <c r="M13" s="27" t="s">
        <v>257</v>
      </c>
      <c r="N13" s="27"/>
      <c r="O13" s="28" t="s">
        <v>273</v>
      </c>
      <c r="P13" s="28" t="s">
        <v>274</v>
      </c>
    </row>
    <row r="14" spans="1:16" ht="12.75" customHeight="1" thickBot="1" x14ac:dyDescent="0.25">
      <c r="A14" s="8" t="str">
        <f t="shared" si="0"/>
        <v> PZ 6.255 </v>
      </c>
      <c r="B14" s="1" t="str">
        <f t="shared" si="1"/>
        <v>II</v>
      </c>
      <c r="C14" s="8">
        <f t="shared" si="2"/>
        <v>24614.34</v>
      </c>
      <c r="D14" s="7" t="str">
        <f t="shared" si="3"/>
        <v>vis</v>
      </c>
      <c r="E14" s="25">
        <f>VLOOKUP(C14,'Active 1'!C$21:E$970,3,FALSE)</f>
        <v>-26063.546218964209</v>
      </c>
      <c r="F14" s="1" t="s">
        <v>254</v>
      </c>
      <c r="G14" s="7" t="str">
        <f t="shared" si="4"/>
        <v>24614.34</v>
      </c>
      <c r="H14" s="8">
        <f t="shared" si="5"/>
        <v>-85991.5</v>
      </c>
      <c r="I14" s="26" t="s">
        <v>275</v>
      </c>
      <c r="J14" s="27" t="s">
        <v>276</v>
      </c>
      <c r="K14" s="26">
        <v>-85991.5</v>
      </c>
      <c r="L14" s="26" t="s">
        <v>277</v>
      </c>
      <c r="M14" s="27" t="s">
        <v>257</v>
      </c>
      <c r="N14" s="27"/>
      <c r="O14" s="28" t="s">
        <v>273</v>
      </c>
      <c r="P14" s="28" t="s">
        <v>274</v>
      </c>
    </row>
    <row r="15" spans="1:16" ht="12.75" customHeight="1" thickBot="1" x14ac:dyDescent="0.25">
      <c r="A15" s="8" t="str">
        <f t="shared" si="0"/>
        <v> PZ 6.255 </v>
      </c>
      <c r="B15" s="1" t="str">
        <f t="shared" si="1"/>
        <v>II</v>
      </c>
      <c r="C15" s="8">
        <f t="shared" si="2"/>
        <v>24615.34</v>
      </c>
      <c r="D15" s="7" t="str">
        <f t="shared" si="3"/>
        <v>vis</v>
      </c>
      <c r="E15" s="25">
        <f>VLOOKUP(C15,'Active 1'!C$21:E$970,3,FALSE)</f>
        <v>-26060.462528847929</v>
      </c>
      <c r="F15" s="1" t="s">
        <v>254</v>
      </c>
      <c r="G15" s="7" t="str">
        <f t="shared" si="4"/>
        <v>24615.34</v>
      </c>
      <c r="H15" s="8">
        <f t="shared" si="5"/>
        <v>-85988.5</v>
      </c>
      <c r="I15" s="26" t="s">
        <v>278</v>
      </c>
      <c r="J15" s="27" t="s">
        <v>279</v>
      </c>
      <c r="K15" s="26">
        <v>-85988.5</v>
      </c>
      <c r="L15" s="26" t="s">
        <v>280</v>
      </c>
      <c r="M15" s="27" t="s">
        <v>257</v>
      </c>
      <c r="N15" s="27"/>
      <c r="O15" s="28" t="s">
        <v>273</v>
      </c>
      <c r="P15" s="28" t="s">
        <v>274</v>
      </c>
    </row>
    <row r="16" spans="1:16" ht="12.75" customHeight="1" thickBot="1" x14ac:dyDescent="0.25">
      <c r="A16" s="8" t="str">
        <f t="shared" si="0"/>
        <v> PZ 6.255 </v>
      </c>
      <c r="B16" s="1" t="str">
        <f t="shared" si="1"/>
        <v>II</v>
      </c>
      <c r="C16" s="8">
        <f t="shared" si="2"/>
        <v>24616.31</v>
      </c>
      <c r="D16" s="7" t="str">
        <f t="shared" si="3"/>
        <v>vis</v>
      </c>
      <c r="E16" s="25">
        <f>VLOOKUP(C16,'Active 1'!C$21:E$970,3,FALSE)</f>
        <v>-26057.471349435134</v>
      </c>
      <c r="F16" s="1" t="s">
        <v>254</v>
      </c>
      <c r="G16" s="7" t="str">
        <f t="shared" si="4"/>
        <v>24616.31</v>
      </c>
      <c r="H16" s="8">
        <f t="shared" si="5"/>
        <v>-85985.5</v>
      </c>
      <c r="I16" s="26" t="s">
        <v>281</v>
      </c>
      <c r="J16" s="27" t="s">
        <v>282</v>
      </c>
      <c r="K16" s="26">
        <v>-85985.5</v>
      </c>
      <c r="L16" s="26" t="s">
        <v>280</v>
      </c>
      <c r="M16" s="27" t="s">
        <v>257</v>
      </c>
      <c r="N16" s="27"/>
      <c r="O16" s="28" t="s">
        <v>273</v>
      </c>
      <c r="P16" s="28" t="s">
        <v>274</v>
      </c>
    </row>
    <row r="17" spans="1:16" ht="12.75" customHeight="1" thickBot="1" x14ac:dyDescent="0.25">
      <c r="A17" s="8" t="str">
        <f t="shared" si="0"/>
        <v> PZ 6.255 </v>
      </c>
      <c r="B17" s="1" t="str">
        <f t="shared" si="1"/>
        <v>II</v>
      </c>
      <c r="C17" s="8">
        <f t="shared" si="2"/>
        <v>24621.49</v>
      </c>
      <c r="D17" s="7" t="str">
        <f t="shared" si="3"/>
        <v>vis</v>
      </c>
      <c r="E17" s="25">
        <f>VLOOKUP(C17,'Active 1'!C$21:E$970,3,FALSE)</f>
        <v>-26041.497834632803</v>
      </c>
      <c r="F17" s="1" t="s">
        <v>254</v>
      </c>
      <c r="G17" s="7" t="str">
        <f t="shared" si="4"/>
        <v>24621.49</v>
      </c>
      <c r="H17" s="8">
        <f t="shared" si="5"/>
        <v>-85969.5</v>
      </c>
      <c r="I17" s="26" t="s">
        <v>283</v>
      </c>
      <c r="J17" s="27" t="s">
        <v>284</v>
      </c>
      <c r="K17" s="26">
        <v>-85969.5</v>
      </c>
      <c r="L17" s="26" t="s">
        <v>285</v>
      </c>
      <c r="M17" s="27" t="s">
        <v>257</v>
      </c>
      <c r="N17" s="27"/>
      <c r="O17" s="28" t="s">
        <v>273</v>
      </c>
      <c r="P17" s="28" t="s">
        <v>274</v>
      </c>
    </row>
    <row r="18" spans="1:16" ht="12.75" customHeight="1" thickBot="1" x14ac:dyDescent="0.25">
      <c r="A18" s="8" t="str">
        <f t="shared" si="0"/>
        <v> PZ 6.255 </v>
      </c>
      <c r="B18" s="1" t="str">
        <f t="shared" si="1"/>
        <v>II</v>
      </c>
      <c r="C18" s="8">
        <f t="shared" si="2"/>
        <v>24650.34</v>
      </c>
      <c r="D18" s="7" t="str">
        <f t="shared" si="3"/>
        <v>vis</v>
      </c>
      <c r="E18" s="25">
        <f>VLOOKUP(C18,'Active 1'!C$21:E$970,3,FALSE)</f>
        <v>-25952.533374778137</v>
      </c>
      <c r="F18" s="1" t="s">
        <v>254</v>
      </c>
      <c r="G18" s="7" t="str">
        <f t="shared" si="4"/>
        <v>24650.34</v>
      </c>
      <c r="H18" s="8">
        <f t="shared" si="5"/>
        <v>-85880.5</v>
      </c>
      <c r="I18" s="26" t="s">
        <v>286</v>
      </c>
      <c r="J18" s="27" t="s">
        <v>287</v>
      </c>
      <c r="K18" s="26">
        <v>-85880.5</v>
      </c>
      <c r="L18" s="26" t="s">
        <v>288</v>
      </c>
      <c r="M18" s="27" t="s">
        <v>257</v>
      </c>
      <c r="N18" s="27"/>
      <c r="O18" s="28" t="s">
        <v>273</v>
      </c>
      <c r="P18" s="28" t="s">
        <v>274</v>
      </c>
    </row>
    <row r="19" spans="1:16" ht="12.75" customHeight="1" thickBot="1" x14ac:dyDescent="0.25">
      <c r="A19" s="8" t="str">
        <f t="shared" si="0"/>
        <v> PZ 6.255 </v>
      </c>
      <c r="B19" s="1" t="str">
        <f t="shared" si="1"/>
        <v>I</v>
      </c>
      <c r="C19" s="8">
        <f t="shared" si="2"/>
        <v>29321.54</v>
      </c>
      <c r="D19" s="7" t="str">
        <f t="shared" si="3"/>
        <v>vis</v>
      </c>
      <c r="E19" s="25">
        <f>VLOOKUP(C19,'Active 1'!C$21:E$970,3,FALSE)</f>
        <v>-11548.000103611992</v>
      </c>
      <c r="F19" s="1" t="s">
        <v>254</v>
      </c>
      <c r="G19" s="7" t="str">
        <f t="shared" si="4"/>
        <v>29321.54</v>
      </c>
      <c r="H19" s="8">
        <f t="shared" si="5"/>
        <v>-71476</v>
      </c>
      <c r="I19" s="26" t="s">
        <v>289</v>
      </c>
      <c r="J19" s="27" t="s">
        <v>290</v>
      </c>
      <c r="K19" s="26">
        <v>-71476</v>
      </c>
      <c r="L19" s="26" t="s">
        <v>291</v>
      </c>
      <c r="M19" s="27" t="s">
        <v>257</v>
      </c>
      <c r="N19" s="27"/>
      <c r="O19" s="28" t="s">
        <v>273</v>
      </c>
      <c r="P19" s="28" t="s">
        <v>274</v>
      </c>
    </row>
    <row r="20" spans="1:16" ht="12.75" customHeight="1" thickBot="1" x14ac:dyDescent="0.25">
      <c r="A20" s="8" t="str">
        <f t="shared" si="0"/>
        <v> PZ 6.255 </v>
      </c>
      <c r="B20" s="1" t="str">
        <f t="shared" si="1"/>
        <v>I</v>
      </c>
      <c r="C20" s="8">
        <f t="shared" si="2"/>
        <v>29336.48</v>
      </c>
      <c r="D20" s="7" t="str">
        <f t="shared" si="3"/>
        <v>vis</v>
      </c>
      <c r="E20" s="25">
        <f>VLOOKUP(C20,'Active 1'!C$21:E$970,3,FALSE)</f>
        <v>-11501.929773274776</v>
      </c>
      <c r="F20" s="1" t="s">
        <v>254</v>
      </c>
      <c r="G20" s="7" t="str">
        <f t="shared" si="4"/>
        <v>29336.48</v>
      </c>
      <c r="H20" s="8">
        <f t="shared" si="5"/>
        <v>-71430</v>
      </c>
      <c r="I20" s="26" t="s">
        <v>292</v>
      </c>
      <c r="J20" s="27" t="s">
        <v>293</v>
      </c>
      <c r="K20" s="26">
        <v>-71430</v>
      </c>
      <c r="L20" s="26" t="s">
        <v>294</v>
      </c>
      <c r="M20" s="27" t="s">
        <v>257</v>
      </c>
      <c r="N20" s="27"/>
      <c r="O20" s="28" t="s">
        <v>273</v>
      </c>
      <c r="P20" s="28" t="s">
        <v>274</v>
      </c>
    </row>
    <row r="21" spans="1:16" ht="12.75" customHeight="1" thickBot="1" x14ac:dyDescent="0.25">
      <c r="A21" s="8" t="str">
        <f t="shared" si="0"/>
        <v> PZ 6.255 </v>
      </c>
      <c r="B21" s="1" t="str">
        <f t="shared" si="1"/>
        <v>I</v>
      </c>
      <c r="C21" s="8">
        <f t="shared" si="2"/>
        <v>29348.46</v>
      </c>
      <c r="D21" s="7" t="str">
        <f t="shared" si="3"/>
        <v>vis</v>
      </c>
      <c r="E21" s="25">
        <f>VLOOKUP(C21,'Active 1'!C$21:E$970,3,FALSE)</f>
        <v>-11464.987165681747</v>
      </c>
      <c r="F21" s="1" t="s">
        <v>254</v>
      </c>
      <c r="G21" s="7" t="str">
        <f t="shared" si="4"/>
        <v>29348.46</v>
      </c>
      <c r="H21" s="8">
        <f t="shared" si="5"/>
        <v>-71393</v>
      </c>
      <c r="I21" s="26" t="s">
        <v>295</v>
      </c>
      <c r="J21" s="27" t="s">
        <v>296</v>
      </c>
      <c r="K21" s="26">
        <v>-71393</v>
      </c>
      <c r="L21" s="26" t="s">
        <v>291</v>
      </c>
      <c r="M21" s="27" t="s">
        <v>257</v>
      </c>
      <c r="N21" s="27"/>
      <c r="O21" s="28" t="s">
        <v>273</v>
      </c>
      <c r="P21" s="28" t="s">
        <v>274</v>
      </c>
    </row>
    <row r="22" spans="1:16" ht="12.75" customHeight="1" thickBot="1" x14ac:dyDescent="0.25">
      <c r="A22" s="8" t="str">
        <f t="shared" si="0"/>
        <v> PZ 6.255 </v>
      </c>
      <c r="B22" s="1" t="str">
        <f t="shared" si="1"/>
        <v>I</v>
      </c>
      <c r="C22" s="8">
        <f t="shared" si="2"/>
        <v>29362.41</v>
      </c>
      <c r="D22" s="7" t="str">
        <f t="shared" si="3"/>
        <v>vis</v>
      </c>
      <c r="E22" s="25">
        <f>VLOOKUP(C22,'Active 1'!C$21:E$970,3,FALSE)</f>
        <v>-11421.96968855964</v>
      </c>
      <c r="F22" s="1" t="s">
        <v>254</v>
      </c>
      <c r="G22" s="7" t="str">
        <f t="shared" si="4"/>
        <v>29362.41</v>
      </c>
      <c r="H22" s="8">
        <f t="shared" si="5"/>
        <v>-71350</v>
      </c>
      <c r="I22" s="26" t="s">
        <v>297</v>
      </c>
      <c r="J22" s="27" t="s">
        <v>298</v>
      </c>
      <c r="K22" s="26">
        <v>-71350</v>
      </c>
      <c r="L22" s="26" t="s">
        <v>299</v>
      </c>
      <c r="M22" s="27" t="s">
        <v>257</v>
      </c>
      <c r="N22" s="27"/>
      <c r="O22" s="28" t="s">
        <v>273</v>
      </c>
      <c r="P22" s="28" t="s">
        <v>274</v>
      </c>
    </row>
    <row r="23" spans="1:16" ht="12.75" customHeight="1" thickBot="1" x14ac:dyDescent="0.25">
      <c r="A23" s="8" t="str">
        <f t="shared" si="0"/>
        <v> PZ 6.255 </v>
      </c>
      <c r="B23" s="1" t="str">
        <f t="shared" si="1"/>
        <v>II</v>
      </c>
      <c r="C23" s="8">
        <f t="shared" si="2"/>
        <v>29365.49</v>
      </c>
      <c r="D23" s="7" t="str">
        <f t="shared" si="3"/>
        <v>vis</v>
      </c>
      <c r="E23" s="25">
        <f>VLOOKUP(C23,'Active 1'!C$21:E$970,3,FALSE)</f>
        <v>-11412.471923001494</v>
      </c>
      <c r="F23" s="1" t="s">
        <v>254</v>
      </c>
      <c r="G23" s="7" t="str">
        <f t="shared" si="4"/>
        <v>29365.49</v>
      </c>
      <c r="H23" s="8">
        <f t="shared" si="5"/>
        <v>-71340.5</v>
      </c>
      <c r="I23" s="26" t="s">
        <v>300</v>
      </c>
      <c r="J23" s="27" t="s">
        <v>301</v>
      </c>
      <c r="K23" s="26">
        <v>-71340.5</v>
      </c>
      <c r="L23" s="26" t="s">
        <v>299</v>
      </c>
      <c r="M23" s="27" t="s">
        <v>257</v>
      </c>
      <c r="N23" s="27"/>
      <c r="O23" s="28" t="s">
        <v>273</v>
      </c>
      <c r="P23" s="28" t="s">
        <v>274</v>
      </c>
    </row>
    <row r="24" spans="1:16" ht="12.75" customHeight="1" thickBot="1" x14ac:dyDescent="0.25">
      <c r="A24" s="8" t="str">
        <f t="shared" si="0"/>
        <v> PZ 6.255 </v>
      </c>
      <c r="B24" s="1" t="str">
        <f t="shared" si="1"/>
        <v>II</v>
      </c>
      <c r="C24" s="8">
        <f t="shared" si="2"/>
        <v>29366.46</v>
      </c>
      <c r="D24" s="7" t="str">
        <f t="shared" si="3"/>
        <v>vis</v>
      </c>
      <c r="E24" s="25">
        <f>VLOOKUP(C24,'Active 1'!C$21:E$970,3,FALSE)</f>
        <v>-11409.480743588711</v>
      </c>
      <c r="F24" s="1" t="s">
        <v>254</v>
      </c>
      <c r="G24" s="7" t="str">
        <f t="shared" si="4"/>
        <v>29366.46</v>
      </c>
      <c r="H24" s="8">
        <f t="shared" si="5"/>
        <v>-71337.5</v>
      </c>
      <c r="I24" s="26" t="s">
        <v>302</v>
      </c>
      <c r="J24" s="27" t="s">
        <v>303</v>
      </c>
      <c r="K24" s="26">
        <v>-71337.5</v>
      </c>
      <c r="L24" s="26" t="s">
        <v>291</v>
      </c>
      <c r="M24" s="27" t="s">
        <v>257</v>
      </c>
      <c r="N24" s="27"/>
      <c r="O24" s="28" t="s">
        <v>273</v>
      </c>
      <c r="P24" s="28" t="s">
        <v>274</v>
      </c>
    </row>
    <row r="25" spans="1:16" ht="12.75" customHeight="1" thickBot="1" x14ac:dyDescent="0.25">
      <c r="A25" s="8" t="str">
        <f t="shared" si="0"/>
        <v> PZ 6.255 </v>
      </c>
      <c r="B25" s="1" t="str">
        <f t="shared" si="1"/>
        <v>II</v>
      </c>
      <c r="C25" s="8">
        <f t="shared" si="2"/>
        <v>29367.42</v>
      </c>
      <c r="D25" s="7" t="str">
        <f t="shared" si="3"/>
        <v>vis</v>
      </c>
      <c r="E25" s="25">
        <f>VLOOKUP(C25,'Active 1'!C$21:E$970,3,FALSE)</f>
        <v>-11406.520401077085</v>
      </c>
      <c r="F25" s="1" t="s">
        <v>254</v>
      </c>
      <c r="G25" s="7" t="str">
        <f t="shared" si="4"/>
        <v>29367.42</v>
      </c>
      <c r="H25" s="8">
        <f t="shared" si="5"/>
        <v>-71334.5</v>
      </c>
      <c r="I25" s="26" t="s">
        <v>304</v>
      </c>
      <c r="J25" s="27" t="s">
        <v>305</v>
      </c>
      <c r="K25" s="26">
        <v>-71334.5</v>
      </c>
      <c r="L25" s="26" t="s">
        <v>306</v>
      </c>
      <c r="M25" s="27" t="s">
        <v>257</v>
      </c>
      <c r="N25" s="27"/>
      <c r="O25" s="28" t="s">
        <v>273</v>
      </c>
      <c r="P25" s="28" t="s">
        <v>274</v>
      </c>
    </row>
    <row r="26" spans="1:16" ht="12.75" customHeight="1" thickBot="1" x14ac:dyDescent="0.25">
      <c r="A26" s="8" t="str">
        <f t="shared" si="0"/>
        <v> PZ 6.255 </v>
      </c>
      <c r="B26" s="1" t="str">
        <f t="shared" si="1"/>
        <v>I</v>
      </c>
      <c r="C26" s="8">
        <f t="shared" si="2"/>
        <v>29398.41</v>
      </c>
      <c r="D26" s="7" t="str">
        <f t="shared" si="3"/>
        <v>vis</v>
      </c>
      <c r="E26" s="25">
        <f>VLOOKUP(C26,'Active 1'!C$21:E$970,3,FALSE)</f>
        <v>-11310.956844373568</v>
      </c>
      <c r="F26" s="1" t="s">
        <v>254</v>
      </c>
      <c r="G26" s="7" t="str">
        <f t="shared" si="4"/>
        <v>29398.41</v>
      </c>
      <c r="H26" s="8">
        <f t="shared" si="5"/>
        <v>-71239</v>
      </c>
      <c r="I26" s="26" t="s">
        <v>307</v>
      </c>
      <c r="J26" s="27" t="s">
        <v>308</v>
      </c>
      <c r="K26" s="26">
        <v>-71239</v>
      </c>
      <c r="L26" s="26" t="s">
        <v>299</v>
      </c>
      <c r="M26" s="27" t="s">
        <v>257</v>
      </c>
      <c r="N26" s="27"/>
      <c r="O26" s="28" t="s">
        <v>273</v>
      </c>
      <c r="P26" s="28" t="s">
        <v>274</v>
      </c>
    </row>
    <row r="27" spans="1:16" ht="12.75" customHeight="1" thickBot="1" x14ac:dyDescent="0.25">
      <c r="A27" s="8" t="str">
        <f t="shared" si="0"/>
        <v> PZ 6.255 </v>
      </c>
      <c r="B27" s="1" t="str">
        <f t="shared" si="1"/>
        <v>I</v>
      </c>
      <c r="C27" s="8">
        <f t="shared" si="2"/>
        <v>29399.37</v>
      </c>
      <c r="D27" s="7" t="str">
        <f t="shared" si="3"/>
        <v>vis</v>
      </c>
      <c r="E27" s="25">
        <f>VLOOKUP(C27,'Active 1'!C$21:E$970,3,FALSE)</f>
        <v>-11307.996501861942</v>
      </c>
      <c r="F27" s="1" t="s">
        <v>254</v>
      </c>
      <c r="G27" s="7" t="str">
        <f t="shared" si="4"/>
        <v>29399.37</v>
      </c>
      <c r="H27" s="8">
        <f t="shared" si="5"/>
        <v>-71236</v>
      </c>
      <c r="I27" s="26" t="s">
        <v>309</v>
      </c>
      <c r="J27" s="27" t="s">
        <v>310</v>
      </c>
      <c r="K27" s="26">
        <v>-71236</v>
      </c>
      <c r="L27" s="26" t="s">
        <v>291</v>
      </c>
      <c r="M27" s="27" t="s">
        <v>257</v>
      </c>
      <c r="N27" s="27"/>
      <c r="O27" s="28" t="s">
        <v>273</v>
      </c>
      <c r="P27" s="28" t="s">
        <v>274</v>
      </c>
    </row>
    <row r="28" spans="1:16" ht="12.75" customHeight="1" thickBot="1" x14ac:dyDescent="0.25">
      <c r="A28" s="8" t="str">
        <f t="shared" si="0"/>
        <v> PZ 6.255 </v>
      </c>
      <c r="B28" s="1" t="str">
        <f t="shared" si="1"/>
        <v>II</v>
      </c>
      <c r="C28" s="8">
        <f t="shared" si="2"/>
        <v>29404.39</v>
      </c>
      <c r="D28" s="7" t="str">
        <f t="shared" si="3"/>
        <v>vis</v>
      </c>
      <c r="E28" s="25">
        <f>VLOOKUP(C28,'Active 1'!C$21:E$970,3,FALSE)</f>
        <v>-11292.516377478218</v>
      </c>
      <c r="F28" s="1" t="s">
        <v>254</v>
      </c>
      <c r="G28" s="7" t="str">
        <f t="shared" si="4"/>
        <v>29404.39</v>
      </c>
      <c r="H28" s="8">
        <f t="shared" si="5"/>
        <v>-71220.5</v>
      </c>
      <c r="I28" s="26" t="s">
        <v>311</v>
      </c>
      <c r="J28" s="27" t="s">
        <v>312</v>
      </c>
      <c r="K28" s="26">
        <v>-71220.5</v>
      </c>
      <c r="L28" s="26" t="s">
        <v>306</v>
      </c>
      <c r="M28" s="27" t="s">
        <v>257</v>
      </c>
      <c r="N28" s="27"/>
      <c r="O28" s="28" t="s">
        <v>273</v>
      </c>
      <c r="P28" s="28" t="s">
        <v>274</v>
      </c>
    </row>
    <row r="29" spans="1:16" ht="12.75" customHeight="1" thickBot="1" x14ac:dyDescent="0.25">
      <c r="A29" s="8" t="str">
        <f t="shared" si="0"/>
        <v> PZ 6.255 </v>
      </c>
      <c r="B29" s="1" t="str">
        <f t="shared" si="1"/>
        <v>I</v>
      </c>
      <c r="C29" s="8">
        <f t="shared" si="2"/>
        <v>29465.19</v>
      </c>
      <c r="D29" s="7" t="str">
        <f t="shared" si="3"/>
        <v>vis</v>
      </c>
      <c r="E29" s="25">
        <f>VLOOKUP(C29,'Active 1'!C$21:E$970,3,FALSE)</f>
        <v>-11105.028018408408</v>
      </c>
      <c r="F29" s="1" t="s">
        <v>254</v>
      </c>
      <c r="G29" s="7" t="str">
        <f t="shared" si="4"/>
        <v>29465.19</v>
      </c>
      <c r="H29" s="8">
        <f t="shared" si="5"/>
        <v>-71033</v>
      </c>
      <c r="I29" s="26" t="s">
        <v>313</v>
      </c>
      <c r="J29" s="27" t="s">
        <v>314</v>
      </c>
      <c r="K29" s="26">
        <v>-71033</v>
      </c>
      <c r="L29" s="26" t="s">
        <v>306</v>
      </c>
      <c r="M29" s="27" t="s">
        <v>257</v>
      </c>
      <c r="N29" s="27"/>
      <c r="O29" s="28" t="s">
        <v>273</v>
      </c>
      <c r="P29" s="28" t="s">
        <v>274</v>
      </c>
    </row>
    <row r="30" spans="1:16" ht="12.75" customHeight="1" thickBot="1" x14ac:dyDescent="0.25">
      <c r="A30" s="8" t="str">
        <f t="shared" si="0"/>
        <v> PZ 6.255 </v>
      </c>
      <c r="B30" s="1" t="str">
        <f t="shared" si="1"/>
        <v>I</v>
      </c>
      <c r="C30" s="8">
        <f t="shared" si="2"/>
        <v>29466.2</v>
      </c>
      <c r="D30" s="7" t="str">
        <f t="shared" si="3"/>
        <v>vis</v>
      </c>
      <c r="E30" s="25">
        <f>VLOOKUP(C30,'Active 1'!C$21:E$970,3,FALSE)</f>
        <v>-11101.913491390958</v>
      </c>
      <c r="F30" s="1" t="s">
        <v>254</v>
      </c>
      <c r="G30" s="7" t="str">
        <f t="shared" si="4"/>
        <v>29466.20</v>
      </c>
      <c r="H30" s="8">
        <f t="shared" si="5"/>
        <v>-71030</v>
      </c>
      <c r="I30" s="26" t="s">
        <v>315</v>
      </c>
      <c r="J30" s="27" t="s">
        <v>316</v>
      </c>
      <c r="K30" s="26">
        <v>-71030</v>
      </c>
      <c r="L30" s="26" t="s">
        <v>317</v>
      </c>
      <c r="M30" s="27" t="s">
        <v>257</v>
      </c>
      <c r="N30" s="27"/>
      <c r="O30" s="28" t="s">
        <v>273</v>
      </c>
      <c r="P30" s="28" t="s">
        <v>274</v>
      </c>
    </row>
    <row r="31" spans="1:16" ht="12.75" customHeight="1" thickBot="1" x14ac:dyDescent="0.25">
      <c r="A31" s="8" t="str">
        <f t="shared" si="0"/>
        <v> PZ 6.255 </v>
      </c>
      <c r="B31" s="1" t="str">
        <f t="shared" si="1"/>
        <v>I</v>
      </c>
      <c r="C31" s="8">
        <f t="shared" si="2"/>
        <v>29725.45</v>
      </c>
      <c r="D31" s="7" t="str">
        <f t="shared" si="3"/>
        <v>vis</v>
      </c>
      <c r="E31" s="25">
        <f>VLOOKUP(C31,'Active 1'!C$21:E$970,3,FALSE)</f>
        <v>-10302.466828745424</v>
      </c>
      <c r="F31" s="1" t="s">
        <v>254</v>
      </c>
      <c r="G31" s="7" t="str">
        <f t="shared" si="4"/>
        <v>29725.45</v>
      </c>
      <c r="H31" s="8">
        <f t="shared" si="5"/>
        <v>-70230</v>
      </c>
      <c r="I31" s="26" t="s">
        <v>318</v>
      </c>
      <c r="J31" s="27" t="s">
        <v>319</v>
      </c>
      <c r="K31" s="26">
        <v>-70230</v>
      </c>
      <c r="L31" s="26" t="s">
        <v>320</v>
      </c>
      <c r="M31" s="27" t="s">
        <v>257</v>
      </c>
      <c r="N31" s="27"/>
      <c r="O31" s="28" t="s">
        <v>273</v>
      </c>
      <c r="P31" s="28" t="s">
        <v>274</v>
      </c>
    </row>
    <row r="32" spans="1:16" ht="12.75" customHeight="1" thickBot="1" x14ac:dyDescent="0.25">
      <c r="A32" s="8" t="str">
        <f t="shared" si="0"/>
        <v> PZ 6.255 </v>
      </c>
      <c r="B32" s="1" t="str">
        <f t="shared" si="1"/>
        <v>I</v>
      </c>
      <c r="C32" s="8">
        <f t="shared" si="2"/>
        <v>29727.41</v>
      </c>
      <c r="D32" s="7" t="str">
        <f t="shared" si="3"/>
        <v>vis</v>
      </c>
      <c r="E32" s="25">
        <f>VLOOKUP(C32,'Active 1'!C$21:E$970,3,FALSE)</f>
        <v>-10296.422796117518</v>
      </c>
      <c r="F32" s="1" t="s">
        <v>254</v>
      </c>
      <c r="G32" s="7" t="str">
        <f t="shared" si="4"/>
        <v>29727.41</v>
      </c>
      <c r="H32" s="8">
        <f t="shared" si="5"/>
        <v>-70224</v>
      </c>
      <c r="I32" s="26" t="s">
        <v>321</v>
      </c>
      <c r="J32" s="27" t="s">
        <v>322</v>
      </c>
      <c r="K32" s="26">
        <v>-70224</v>
      </c>
      <c r="L32" s="26" t="s">
        <v>323</v>
      </c>
      <c r="M32" s="27" t="s">
        <v>257</v>
      </c>
      <c r="N32" s="27"/>
      <c r="O32" s="28" t="s">
        <v>273</v>
      </c>
      <c r="P32" s="28" t="s">
        <v>274</v>
      </c>
    </row>
    <row r="33" spans="1:16" ht="12.75" customHeight="1" thickBot="1" x14ac:dyDescent="0.25">
      <c r="A33" s="8" t="str">
        <f t="shared" si="0"/>
        <v> PZ 6.255 </v>
      </c>
      <c r="B33" s="1" t="str">
        <f t="shared" si="1"/>
        <v>I</v>
      </c>
      <c r="C33" s="8">
        <f t="shared" si="2"/>
        <v>29728.38</v>
      </c>
      <c r="D33" s="7" t="str">
        <f t="shared" si="3"/>
        <v>vis</v>
      </c>
      <c r="E33" s="25">
        <f>VLOOKUP(C33,'Active 1'!C$21:E$970,3,FALSE)</f>
        <v>-10293.431616704724</v>
      </c>
      <c r="F33" s="1" t="s">
        <v>254</v>
      </c>
      <c r="G33" s="7" t="str">
        <f t="shared" si="4"/>
        <v>29728.38</v>
      </c>
      <c r="H33" s="8">
        <f t="shared" si="5"/>
        <v>-70221</v>
      </c>
      <c r="I33" s="26" t="s">
        <v>324</v>
      </c>
      <c r="J33" s="27" t="s">
        <v>325</v>
      </c>
      <c r="K33" s="26">
        <v>-70221</v>
      </c>
      <c r="L33" s="26" t="s">
        <v>326</v>
      </c>
      <c r="M33" s="27" t="s">
        <v>257</v>
      </c>
      <c r="N33" s="27"/>
      <c r="O33" s="28" t="s">
        <v>273</v>
      </c>
      <c r="P33" s="28" t="s">
        <v>274</v>
      </c>
    </row>
    <row r="34" spans="1:16" ht="12.75" customHeight="1" thickBot="1" x14ac:dyDescent="0.25">
      <c r="A34" s="8" t="str">
        <f t="shared" si="0"/>
        <v> PZ 6.255 </v>
      </c>
      <c r="B34" s="1" t="str">
        <f t="shared" si="1"/>
        <v>I</v>
      </c>
      <c r="C34" s="8">
        <f t="shared" si="2"/>
        <v>29732.35</v>
      </c>
      <c r="D34" s="7" t="str">
        <f t="shared" si="3"/>
        <v>vis</v>
      </c>
      <c r="E34" s="25">
        <f>VLOOKUP(C34,'Active 1'!C$21:E$970,3,FALSE)</f>
        <v>-10281.189366943101</v>
      </c>
      <c r="F34" s="1" t="s">
        <v>254</v>
      </c>
      <c r="G34" s="7" t="str">
        <f t="shared" si="4"/>
        <v>29732.35</v>
      </c>
      <c r="H34" s="8">
        <f t="shared" si="5"/>
        <v>-70209</v>
      </c>
      <c r="I34" s="26" t="s">
        <v>327</v>
      </c>
      <c r="J34" s="27" t="s">
        <v>328</v>
      </c>
      <c r="K34" s="26">
        <v>-70209</v>
      </c>
      <c r="L34" s="26" t="s">
        <v>285</v>
      </c>
      <c r="M34" s="27" t="s">
        <v>257</v>
      </c>
      <c r="N34" s="27"/>
      <c r="O34" s="28" t="s">
        <v>273</v>
      </c>
      <c r="P34" s="28" t="s">
        <v>274</v>
      </c>
    </row>
    <row r="35" spans="1:16" ht="12.75" customHeight="1" thickBot="1" x14ac:dyDescent="0.25">
      <c r="A35" s="8" t="str">
        <f t="shared" si="0"/>
        <v> PZ 6.255 </v>
      </c>
      <c r="B35" s="1" t="str">
        <f t="shared" si="1"/>
        <v>I</v>
      </c>
      <c r="C35" s="8">
        <f t="shared" si="2"/>
        <v>29746.35</v>
      </c>
      <c r="D35" s="7" t="str">
        <f t="shared" si="3"/>
        <v>vis</v>
      </c>
      <c r="E35" s="25">
        <f>VLOOKUP(C35,'Active 1'!C$21:E$970,3,FALSE)</f>
        <v>-10238.017705315184</v>
      </c>
      <c r="F35" s="1" t="s">
        <v>254</v>
      </c>
      <c r="G35" s="7" t="str">
        <f t="shared" si="4"/>
        <v>29746.35</v>
      </c>
      <c r="H35" s="8">
        <f t="shared" si="5"/>
        <v>-70166</v>
      </c>
      <c r="I35" s="26" t="s">
        <v>329</v>
      </c>
      <c r="J35" s="27" t="s">
        <v>330</v>
      </c>
      <c r="K35" s="26">
        <v>-70166</v>
      </c>
      <c r="L35" s="26" t="s">
        <v>291</v>
      </c>
      <c r="M35" s="27" t="s">
        <v>257</v>
      </c>
      <c r="N35" s="27"/>
      <c r="O35" s="28" t="s">
        <v>273</v>
      </c>
      <c r="P35" s="28" t="s">
        <v>274</v>
      </c>
    </row>
    <row r="36" spans="1:16" ht="12.75" customHeight="1" thickBot="1" x14ac:dyDescent="0.25">
      <c r="A36" s="8" t="str">
        <f t="shared" si="0"/>
        <v> PZ 6.255 </v>
      </c>
      <c r="B36" s="1" t="str">
        <f t="shared" si="1"/>
        <v>II</v>
      </c>
      <c r="C36" s="8">
        <f t="shared" si="2"/>
        <v>29749.43</v>
      </c>
      <c r="D36" s="7" t="str">
        <f t="shared" si="3"/>
        <v>vis</v>
      </c>
      <c r="E36" s="25">
        <f>VLOOKUP(C36,'Active 1'!C$21:E$970,3,FALSE)</f>
        <v>-10228.519939757036</v>
      </c>
      <c r="F36" s="1" t="s">
        <v>254</v>
      </c>
      <c r="G36" s="7" t="str">
        <f t="shared" si="4"/>
        <v>29749.43</v>
      </c>
      <c r="H36" s="8">
        <f t="shared" si="5"/>
        <v>-70156.5</v>
      </c>
      <c r="I36" s="26" t="s">
        <v>331</v>
      </c>
      <c r="J36" s="27" t="s">
        <v>332</v>
      </c>
      <c r="K36" s="26">
        <v>-70156.5</v>
      </c>
      <c r="L36" s="26" t="s">
        <v>291</v>
      </c>
      <c r="M36" s="27" t="s">
        <v>257</v>
      </c>
      <c r="N36" s="27"/>
      <c r="O36" s="28" t="s">
        <v>273</v>
      </c>
      <c r="P36" s="28" t="s">
        <v>274</v>
      </c>
    </row>
    <row r="37" spans="1:16" ht="12.75" customHeight="1" thickBot="1" x14ac:dyDescent="0.25">
      <c r="A37" s="8" t="str">
        <f t="shared" si="0"/>
        <v> PZ 6.255 </v>
      </c>
      <c r="B37" s="1" t="str">
        <f t="shared" si="1"/>
        <v>I</v>
      </c>
      <c r="C37" s="8">
        <f t="shared" si="2"/>
        <v>30088.45</v>
      </c>
      <c r="D37" s="7" t="str">
        <f t="shared" si="3"/>
        <v>vis</v>
      </c>
      <c r="E37" s="25">
        <f>VLOOKUP(C37,'Active 1'!C$21:E$970,3,FALSE)</f>
        <v>-9183.0873165358626</v>
      </c>
      <c r="F37" s="1" t="s">
        <v>254</v>
      </c>
      <c r="G37" s="7" t="str">
        <f t="shared" si="4"/>
        <v>30088.45</v>
      </c>
      <c r="H37" s="8">
        <f t="shared" si="5"/>
        <v>-69111</v>
      </c>
      <c r="I37" s="26" t="s">
        <v>333</v>
      </c>
      <c r="J37" s="27" t="s">
        <v>334</v>
      </c>
      <c r="K37" s="26">
        <v>-69111</v>
      </c>
      <c r="L37" s="26" t="s">
        <v>335</v>
      </c>
      <c r="M37" s="27" t="s">
        <v>257</v>
      </c>
      <c r="N37" s="27"/>
      <c r="O37" s="28" t="s">
        <v>273</v>
      </c>
      <c r="P37" s="28" t="s">
        <v>274</v>
      </c>
    </row>
    <row r="38" spans="1:16" ht="12.75" customHeight="1" thickBot="1" x14ac:dyDescent="0.25">
      <c r="A38" s="8" t="str">
        <f t="shared" si="0"/>
        <v> PZ 6.255 </v>
      </c>
      <c r="B38" s="1" t="str">
        <f t="shared" si="1"/>
        <v>II</v>
      </c>
      <c r="C38" s="8">
        <f t="shared" si="2"/>
        <v>31562.51</v>
      </c>
      <c r="D38" s="7" t="str">
        <f t="shared" si="3"/>
        <v>vis</v>
      </c>
      <c r="E38" s="25">
        <f>VLOOKUP(C38,'Active 1'!C$21:E$970,3,FALSE)</f>
        <v>-4637.5430637324862</v>
      </c>
      <c r="F38" s="1" t="s">
        <v>254</v>
      </c>
      <c r="G38" s="7" t="str">
        <f t="shared" si="4"/>
        <v>31562.51</v>
      </c>
      <c r="H38" s="8">
        <f t="shared" si="5"/>
        <v>-64565.5</v>
      </c>
      <c r="I38" s="26" t="s">
        <v>336</v>
      </c>
      <c r="J38" s="27" t="s">
        <v>337</v>
      </c>
      <c r="K38" s="26">
        <v>-64565.5</v>
      </c>
      <c r="L38" s="26" t="s">
        <v>299</v>
      </c>
      <c r="M38" s="27" t="s">
        <v>338</v>
      </c>
      <c r="N38" s="27"/>
      <c r="O38" s="28" t="s">
        <v>339</v>
      </c>
      <c r="P38" s="28" t="s">
        <v>274</v>
      </c>
    </row>
    <row r="39" spans="1:16" ht="12.75" customHeight="1" thickBot="1" x14ac:dyDescent="0.25">
      <c r="A39" s="8" t="str">
        <f t="shared" si="0"/>
        <v> PZ 6.255 </v>
      </c>
      <c r="B39" s="1" t="str">
        <f t="shared" si="1"/>
        <v>II</v>
      </c>
      <c r="C39" s="8">
        <f t="shared" si="2"/>
        <v>31580.37</v>
      </c>
      <c r="D39" s="7" t="str">
        <f t="shared" si="3"/>
        <v>vis</v>
      </c>
      <c r="E39" s="25">
        <f>VLOOKUP(C39,'Active 1'!C$21:E$970,3,FALSE)</f>
        <v>-4582.4683582557273</v>
      </c>
      <c r="F39" s="1" t="s">
        <v>254</v>
      </c>
      <c r="G39" s="7" t="str">
        <f t="shared" si="4"/>
        <v>31580.37</v>
      </c>
      <c r="H39" s="8">
        <f t="shared" si="5"/>
        <v>-64510.5</v>
      </c>
      <c r="I39" s="26" t="s">
        <v>340</v>
      </c>
      <c r="J39" s="27" t="s">
        <v>341</v>
      </c>
      <c r="K39" s="26">
        <v>-64510.5</v>
      </c>
      <c r="L39" s="26" t="s">
        <v>342</v>
      </c>
      <c r="M39" s="27" t="s">
        <v>338</v>
      </c>
      <c r="N39" s="27"/>
      <c r="O39" s="28" t="s">
        <v>339</v>
      </c>
      <c r="P39" s="28" t="s">
        <v>274</v>
      </c>
    </row>
    <row r="40" spans="1:16" ht="12.75" customHeight="1" thickBot="1" x14ac:dyDescent="0.25">
      <c r="A40" s="8" t="str">
        <f t="shared" si="0"/>
        <v> IODE 4.1.126 </v>
      </c>
      <c r="B40" s="1" t="str">
        <f t="shared" si="1"/>
        <v>I</v>
      </c>
      <c r="C40" s="8">
        <f t="shared" si="2"/>
        <v>31580.530999999999</v>
      </c>
      <c r="D40" s="7" t="str">
        <f t="shared" si="3"/>
        <v>vis</v>
      </c>
      <c r="E40" s="25">
        <f>VLOOKUP(C40,'Active 1'!C$21:E$970,3,FALSE)</f>
        <v>-4581.9718841470058</v>
      </c>
      <c r="F40" s="1" t="s">
        <v>254</v>
      </c>
      <c r="G40" s="7" t="str">
        <f t="shared" si="4"/>
        <v>31580.531</v>
      </c>
      <c r="H40" s="8">
        <f t="shared" si="5"/>
        <v>-64510</v>
      </c>
      <c r="I40" s="26" t="s">
        <v>343</v>
      </c>
      <c r="J40" s="27" t="s">
        <v>344</v>
      </c>
      <c r="K40" s="26">
        <v>-64510</v>
      </c>
      <c r="L40" s="26" t="s">
        <v>345</v>
      </c>
      <c r="M40" s="27" t="s">
        <v>338</v>
      </c>
      <c r="N40" s="27"/>
      <c r="O40" s="28" t="s">
        <v>346</v>
      </c>
      <c r="P40" s="28" t="s">
        <v>347</v>
      </c>
    </row>
    <row r="41" spans="1:16" ht="12.75" customHeight="1" thickBot="1" x14ac:dyDescent="0.25">
      <c r="A41" s="8" t="str">
        <f t="shared" si="0"/>
        <v> IODE 4.1.126 </v>
      </c>
      <c r="B41" s="1" t="str">
        <f t="shared" si="1"/>
        <v>II</v>
      </c>
      <c r="C41" s="8">
        <f t="shared" si="2"/>
        <v>31580.691999999999</v>
      </c>
      <c r="D41" s="7" t="str">
        <f t="shared" si="3"/>
        <v>vis</v>
      </c>
      <c r="E41" s="25">
        <f>VLOOKUP(C41,'Active 1'!C$21:E$970,3,FALSE)</f>
        <v>-4581.4754100382852</v>
      </c>
      <c r="F41" s="1" t="s">
        <v>254</v>
      </c>
      <c r="G41" s="7" t="str">
        <f t="shared" si="4"/>
        <v>31580.692</v>
      </c>
      <c r="H41" s="8">
        <f t="shared" si="5"/>
        <v>-64509.5</v>
      </c>
      <c r="I41" s="26" t="s">
        <v>348</v>
      </c>
      <c r="J41" s="27" t="s">
        <v>349</v>
      </c>
      <c r="K41" s="26">
        <v>-64509.5</v>
      </c>
      <c r="L41" s="26" t="s">
        <v>350</v>
      </c>
      <c r="M41" s="27" t="s">
        <v>338</v>
      </c>
      <c r="N41" s="27"/>
      <c r="O41" s="28" t="s">
        <v>346</v>
      </c>
      <c r="P41" s="28" t="s">
        <v>347</v>
      </c>
    </row>
    <row r="42" spans="1:16" ht="12.75" customHeight="1" thickBot="1" x14ac:dyDescent="0.25">
      <c r="A42" s="8" t="str">
        <f t="shared" si="0"/>
        <v> PZ 6.255 </v>
      </c>
      <c r="B42" s="1" t="str">
        <f t="shared" si="1"/>
        <v>I</v>
      </c>
      <c r="C42" s="8">
        <f t="shared" si="2"/>
        <v>31584.42</v>
      </c>
      <c r="D42" s="7" t="str">
        <f t="shared" si="3"/>
        <v>vis</v>
      </c>
      <c r="E42" s="25">
        <f>VLOOKUP(C42,'Active 1'!C$21:E$970,3,FALSE)</f>
        <v>-4569.9794132847965</v>
      </c>
      <c r="F42" s="1" t="s">
        <v>254</v>
      </c>
      <c r="G42" s="7" t="str">
        <f t="shared" si="4"/>
        <v>31584.42</v>
      </c>
      <c r="H42" s="8">
        <f t="shared" si="5"/>
        <v>-64498</v>
      </c>
      <c r="I42" s="26" t="s">
        <v>351</v>
      </c>
      <c r="J42" s="27" t="s">
        <v>352</v>
      </c>
      <c r="K42" s="26">
        <v>-64498</v>
      </c>
      <c r="L42" s="26" t="s">
        <v>317</v>
      </c>
      <c r="M42" s="27" t="s">
        <v>338</v>
      </c>
      <c r="N42" s="27"/>
      <c r="O42" s="28" t="s">
        <v>339</v>
      </c>
      <c r="P42" s="28" t="s">
        <v>274</v>
      </c>
    </row>
    <row r="43" spans="1:16" ht="12.75" customHeight="1" thickBot="1" x14ac:dyDescent="0.25">
      <c r="A43" s="8" t="str">
        <f t="shared" si="0"/>
        <v> PZ 6.255 </v>
      </c>
      <c r="B43" s="1" t="str">
        <f t="shared" si="1"/>
        <v>I</v>
      </c>
      <c r="C43" s="8">
        <f t="shared" si="2"/>
        <v>31586.36</v>
      </c>
      <c r="D43" s="7" t="str">
        <f t="shared" si="3"/>
        <v>vis</v>
      </c>
      <c r="E43" s="25">
        <f>VLOOKUP(C43,'Active 1'!C$21:E$970,3,FALSE)</f>
        <v>-4563.9970544592061</v>
      </c>
      <c r="F43" s="1" t="s">
        <v>254</v>
      </c>
      <c r="G43" s="7" t="str">
        <f t="shared" si="4"/>
        <v>31586.36</v>
      </c>
      <c r="H43" s="8">
        <f t="shared" si="5"/>
        <v>-64492</v>
      </c>
      <c r="I43" s="26" t="s">
        <v>353</v>
      </c>
      <c r="J43" s="27" t="s">
        <v>354</v>
      </c>
      <c r="K43" s="26">
        <v>-64492</v>
      </c>
      <c r="L43" s="26" t="s">
        <v>317</v>
      </c>
      <c r="M43" s="27" t="s">
        <v>338</v>
      </c>
      <c r="N43" s="27"/>
      <c r="O43" s="28" t="s">
        <v>339</v>
      </c>
      <c r="P43" s="28" t="s">
        <v>274</v>
      </c>
    </row>
    <row r="44" spans="1:16" ht="12.75" customHeight="1" thickBot="1" x14ac:dyDescent="0.25">
      <c r="A44" s="8" t="str">
        <f t="shared" si="0"/>
        <v> AAB 2.111 </v>
      </c>
      <c r="B44" s="1" t="str">
        <f t="shared" si="1"/>
        <v>II</v>
      </c>
      <c r="C44" s="8">
        <f t="shared" si="2"/>
        <v>32650.512999999999</v>
      </c>
      <c r="D44" s="7" t="str">
        <f t="shared" si="3"/>
        <v>vis</v>
      </c>
      <c r="E44" s="25">
        <f>VLOOKUP(C44,'Active 1'!C$21:E$970,3,FALSE)</f>
        <v>-1282.4789661497271</v>
      </c>
      <c r="F44" s="1" t="s">
        <v>254</v>
      </c>
      <c r="G44" s="7" t="str">
        <f t="shared" si="4"/>
        <v>32650.513</v>
      </c>
      <c r="H44" s="8">
        <f t="shared" si="5"/>
        <v>-61210.5</v>
      </c>
      <c r="I44" s="26" t="s">
        <v>355</v>
      </c>
      <c r="J44" s="27" t="s">
        <v>356</v>
      </c>
      <c r="K44" s="26">
        <v>-61210.5</v>
      </c>
      <c r="L44" s="26" t="s">
        <v>357</v>
      </c>
      <c r="M44" s="27" t="s">
        <v>338</v>
      </c>
      <c r="N44" s="27"/>
      <c r="O44" s="28" t="s">
        <v>358</v>
      </c>
      <c r="P44" s="28" t="s">
        <v>359</v>
      </c>
    </row>
    <row r="45" spans="1:16" ht="12.75" customHeight="1" thickBot="1" x14ac:dyDescent="0.25">
      <c r="A45" s="8" t="str">
        <f t="shared" si="0"/>
        <v> AAB 2.111 </v>
      </c>
      <c r="B45" s="1" t="str">
        <f t="shared" si="1"/>
        <v>I</v>
      </c>
      <c r="C45" s="8">
        <f t="shared" si="2"/>
        <v>32658.455999999998</v>
      </c>
      <c r="D45" s="7" t="str">
        <f t="shared" si="3"/>
        <v>vis</v>
      </c>
      <c r="E45" s="25">
        <f>VLOOKUP(C45,'Active 1'!C$21:E$970,3,FALSE)</f>
        <v>-1257.9852155561189</v>
      </c>
      <c r="F45" s="1" t="s">
        <v>254</v>
      </c>
      <c r="G45" s="7" t="str">
        <f t="shared" si="4"/>
        <v>32658.456</v>
      </c>
      <c r="H45" s="8">
        <f t="shared" si="5"/>
        <v>-61186</v>
      </c>
      <c r="I45" s="26" t="s">
        <v>360</v>
      </c>
      <c r="J45" s="27" t="s">
        <v>361</v>
      </c>
      <c r="K45" s="26">
        <v>-61186</v>
      </c>
      <c r="L45" s="26" t="s">
        <v>362</v>
      </c>
      <c r="M45" s="27" t="s">
        <v>338</v>
      </c>
      <c r="N45" s="27"/>
      <c r="O45" s="28" t="s">
        <v>358</v>
      </c>
      <c r="P45" s="28" t="s">
        <v>359</v>
      </c>
    </row>
    <row r="46" spans="1:16" ht="12.75" customHeight="1" thickBot="1" x14ac:dyDescent="0.25">
      <c r="A46" s="8" t="str">
        <f t="shared" si="0"/>
        <v> AAC 4.114 </v>
      </c>
      <c r="B46" s="1" t="str">
        <f t="shared" si="1"/>
        <v>I</v>
      </c>
      <c r="C46" s="8">
        <f t="shared" si="2"/>
        <v>32679.530999999999</v>
      </c>
      <c r="D46" s="7" t="str">
        <f t="shared" si="3"/>
        <v>vis</v>
      </c>
      <c r="E46" s="25">
        <f>VLOOKUP(C46,'Active 1'!C$21:E$970,3,FALSE)</f>
        <v>-1192.99644635552</v>
      </c>
      <c r="F46" s="1" t="s">
        <v>254</v>
      </c>
      <c r="G46" s="7" t="str">
        <f t="shared" si="4"/>
        <v>32679.531</v>
      </c>
      <c r="H46" s="8">
        <f t="shared" si="5"/>
        <v>-61121</v>
      </c>
      <c r="I46" s="26" t="s">
        <v>363</v>
      </c>
      <c r="J46" s="27" t="s">
        <v>364</v>
      </c>
      <c r="K46" s="26">
        <v>-61121</v>
      </c>
      <c r="L46" s="26" t="s">
        <v>365</v>
      </c>
      <c r="M46" s="27" t="s">
        <v>338</v>
      </c>
      <c r="N46" s="27"/>
      <c r="O46" s="28" t="s">
        <v>358</v>
      </c>
      <c r="P46" s="28" t="s">
        <v>366</v>
      </c>
    </row>
    <row r="47" spans="1:16" ht="12.75" customHeight="1" thickBot="1" x14ac:dyDescent="0.25">
      <c r="A47" s="8" t="str">
        <f t="shared" si="0"/>
        <v> AAC 4.114 </v>
      </c>
      <c r="B47" s="1" t="str">
        <f t="shared" si="1"/>
        <v>I</v>
      </c>
      <c r="C47" s="8">
        <f t="shared" si="2"/>
        <v>32717.48</v>
      </c>
      <c r="D47" s="7" t="str">
        <f t="shared" si="3"/>
        <v>vis</v>
      </c>
      <c r="E47" s="25">
        <f>VLOOKUP(C47,'Active 1'!C$21:E$970,3,FALSE)</f>
        <v>-1075.9734901328168</v>
      </c>
      <c r="F47" s="1" t="s">
        <v>254</v>
      </c>
      <c r="G47" s="7" t="str">
        <f t="shared" si="4"/>
        <v>32717.480</v>
      </c>
      <c r="H47" s="8">
        <f t="shared" si="5"/>
        <v>-61004</v>
      </c>
      <c r="I47" s="26" t="s">
        <v>367</v>
      </c>
      <c r="J47" s="27" t="s">
        <v>368</v>
      </c>
      <c r="K47" s="26">
        <v>-61004</v>
      </c>
      <c r="L47" s="26" t="s">
        <v>369</v>
      </c>
      <c r="M47" s="27" t="s">
        <v>338</v>
      </c>
      <c r="N47" s="27"/>
      <c r="O47" s="28" t="s">
        <v>358</v>
      </c>
      <c r="P47" s="28" t="s">
        <v>366</v>
      </c>
    </row>
    <row r="48" spans="1:16" ht="12.75" customHeight="1" thickBot="1" x14ac:dyDescent="0.25">
      <c r="A48" s="8" t="str">
        <f t="shared" si="0"/>
        <v> AAB 2.111 </v>
      </c>
      <c r="B48" s="1" t="str">
        <f t="shared" si="1"/>
        <v>I</v>
      </c>
      <c r="C48" s="8">
        <f t="shared" si="2"/>
        <v>32718.43</v>
      </c>
      <c r="D48" s="7" t="str">
        <f t="shared" si="3"/>
        <v>vis</v>
      </c>
      <c r="E48" s="25">
        <f>VLOOKUP(C48,'Active 1'!C$21:E$970,3,FALSE)</f>
        <v>-1073.0439845223486</v>
      </c>
      <c r="F48" s="1" t="s">
        <v>254</v>
      </c>
      <c r="G48" s="7" t="str">
        <f t="shared" si="4"/>
        <v>32718.430</v>
      </c>
      <c r="H48" s="8">
        <f t="shared" si="5"/>
        <v>-61001</v>
      </c>
      <c r="I48" s="26" t="s">
        <v>370</v>
      </c>
      <c r="J48" s="27" t="s">
        <v>371</v>
      </c>
      <c r="K48" s="26">
        <v>-61001</v>
      </c>
      <c r="L48" s="26" t="s">
        <v>372</v>
      </c>
      <c r="M48" s="27" t="s">
        <v>338</v>
      </c>
      <c r="N48" s="27"/>
      <c r="O48" s="28" t="s">
        <v>358</v>
      </c>
      <c r="P48" s="28" t="s">
        <v>359</v>
      </c>
    </row>
    <row r="49" spans="1:16" ht="12.75" customHeight="1" thickBot="1" x14ac:dyDescent="0.25">
      <c r="A49" s="8" t="str">
        <f t="shared" si="0"/>
        <v> AAB 2.111 </v>
      </c>
      <c r="B49" s="1" t="str">
        <f t="shared" si="1"/>
        <v>I</v>
      </c>
      <c r="C49" s="8">
        <f t="shared" si="2"/>
        <v>32987.601999999999</v>
      </c>
      <c r="D49" s="7" t="str">
        <f t="shared" si="3"/>
        <v>vis</v>
      </c>
      <c r="E49" s="25">
        <f>VLOOKUP(C49,'Active 1'!C$21:E$970,3,FALSE)</f>
        <v>-243.00094854309</v>
      </c>
      <c r="F49" s="1" t="s">
        <v>254</v>
      </c>
      <c r="G49" s="7" t="str">
        <f t="shared" si="4"/>
        <v>32987.602</v>
      </c>
      <c r="H49" s="8">
        <f t="shared" si="5"/>
        <v>-60171</v>
      </c>
      <c r="I49" s="26" t="s">
        <v>373</v>
      </c>
      <c r="J49" s="27" t="s">
        <v>374</v>
      </c>
      <c r="K49" s="26">
        <v>-60171</v>
      </c>
      <c r="L49" s="26" t="s">
        <v>375</v>
      </c>
      <c r="M49" s="27" t="s">
        <v>338</v>
      </c>
      <c r="N49" s="27"/>
      <c r="O49" s="28" t="s">
        <v>358</v>
      </c>
      <c r="P49" s="28" t="s">
        <v>359</v>
      </c>
    </row>
    <row r="50" spans="1:16" ht="12.75" customHeight="1" thickBot="1" x14ac:dyDescent="0.25">
      <c r="A50" s="8" t="str">
        <f t="shared" si="0"/>
        <v> AAC 5.5 </v>
      </c>
      <c r="B50" s="1" t="str">
        <f t="shared" si="1"/>
        <v>II</v>
      </c>
      <c r="C50" s="8">
        <f t="shared" si="2"/>
        <v>33000.415000000001</v>
      </c>
      <c r="D50" s="7" t="str">
        <f t="shared" si="3"/>
        <v>vis</v>
      </c>
      <c r="E50" s="25">
        <f>VLOOKUP(C50,'Active 1'!C$21:E$970,3,FALSE)</f>
        <v>-203.48962708319118</v>
      </c>
      <c r="F50" s="1" t="s">
        <v>254</v>
      </c>
      <c r="G50" s="7" t="str">
        <f t="shared" si="4"/>
        <v>33000.415</v>
      </c>
      <c r="H50" s="8">
        <f t="shared" si="5"/>
        <v>-60131.5</v>
      </c>
      <c r="I50" s="26" t="s">
        <v>376</v>
      </c>
      <c r="J50" s="27" t="s">
        <v>377</v>
      </c>
      <c r="K50" s="26">
        <v>-60131.5</v>
      </c>
      <c r="L50" s="26" t="s">
        <v>378</v>
      </c>
      <c r="M50" s="27" t="s">
        <v>338</v>
      </c>
      <c r="N50" s="27"/>
      <c r="O50" s="28" t="s">
        <v>358</v>
      </c>
      <c r="P50" s="28" t="s">
        <v>379</v>
      </c>
    </row>
    <row r="51" spans="1:16" ht="12.75" customHeight="1" thickBot="1" x14ac:dyDescent="0.25">
      <c r="A51" s="8" t="str">
        <f t="shared" si="0"/>
        <v> AAC 5.5 </v>
      </c>
      <c r="B51" s="1" t="str">
        <f t="shared" si="1"/>
        <v>II</v>
      </c>
      <c r="C51" s="8">
        <f t="shared" si="2"/>
        <v>33002.364000000001</v>
      </c>
      <c r="D51" s="7" t="str">
        <f t="shared" si="3"/>
        <v>vis</v>
      </c>
      <c r="E51" s="25">
        <f>VLOOKUP(C51,'Active 1'!C$21:E$970,3,FALSE)</f>
        <v>-197.47951504656027</v>
      </c>
      <c r="F51" s="1" t="s">
        <v>254</v>
      </c>
      <c r="G51" s="7" t="str">
        <f t="shared" si="4"/>
        <v>33002.364</v>
      </c>
      <c r="H51" s="8">
        <f t="shared" si="5"/>
        <v>-60125.5</v>
      </c>
      <c r="I51" s="26" t="s">
        <v>380</v>
      </c>
      <c r="J51" s="27" t="s">
        <v>381</v>
      </c>
      <c r="K51" s="26">
        <v>-60125.5</v>
      </c>
      <c r="L51" s="26" t="s">
        <v>382</v>
      </c>
      <c r="M51" s="27" t="s">
        <v>338</v>
      </c>
      <c r="N51" s="27"/>
      <c r="O51" s="28" t="s">
        <v>358</v>
      </c>
      <c r="P51" s="28" t="s">
        <v>379</v>
      </c>
    </row>
    <row r="52" spans="1:16" ht="12.75" customHeight="1" thickBot="1" x14ac:dyDescent="0.25">
      <c r="A52" s="8" t="str">
        <f t="shared" si="0"/>
        <v> AAB 2.111 </v>
      </c>
      <c r="B52" s="1" t="str">
        <f t="shared" si="1"/>
        <v>II</v>
      </c>
      <c r="C52" s="8">
        <f t="shared" si="2"/>
        <v>33003.330999999998</v>
      </c>
      <c r="D52" s="7" t="str">
        <f t="shared" si="3"/>
        <v>vis</v>
      </c>
      <c r="E52" s="25">
        <f>VLOOKUP(C52,'Active 1'!C$21:E$970,3,FALSE)</f>
        <v>-194.4975867041272</v>
      </c>
      <c r="F52" s="1" t="s">
        <v>254</v>
      </c>
      <c r="G52" s="7" t="str">
        <f t="shared" si="4"/>
        <v>33003.331</v>
      </c>
      <c r="H52" s="8">
        <f t="shared" si="5"/>
        <v>-60122.5</v>
      </c>
      <c r="I52" s="26" t="s">
        <v>383</v>
      </c>
      <c r="J52" s="27" t="s">
        <v>384</v>
      </c>
      <c r="K52" s="26">
        <v>-60122.5</v>
      </c>
      <c r="L52" s="26" t="s">
        <v>362</v>
      </c>
      <c r="M52" s="27" t="s">
        <v>338</v>
      </c>
      <c r="N52" s="27"/>
      <c r="O52" s="28" t="s">
        <v>358</v>
      </c>
      <c r="P52" s="28" t="s">
        <v>359</v>
      </c>
    </row>
    <row r="53" spans="1:16" ht="12.75" customHeight="1" thickBot="1" x14ac:dyDescent="0.25">
      <c r="A53" s="8" t="str">
        <f t="shared" si="0"/>
        <v> AAC 5.5 </v>
      </c>
      <c r="B53" s="1" t="str">
        <f t="shared" si="1"/>
        <v>I</v>
      </c>
      <c r="C53" s="8">
        <f t="shared" si="2"/>
        <v>33006.413999999997</v>
      </c>
      <c r="D53" s="7" t="str">
        <f t="shared" si="3"/>
        <v>vis</v>
      </c>
      <c r="E53" s="25">
        <f>VLOOKUP(C53,'Active 1'!C$21:E$970,3,FALSE)</f>
        <v>-184.99057007564059</v>
      </c>
      <c r="F53" s="1" t="s">
        <v>254</v>
      </c>
      <c r="G53" s="7" t="str">
        <f t="shared" si="4"/>
        <v>33006.414</v>
      </c>
      <c r="H53" s="8">
        <f t="shared" si="5"/>
        <v>-60113</v>
      </c>
      <c r="I53" s="26" t="s">
        <v>385</v>
      </c>
      <c r="J53" s="27" t="s">
        <v>386</v>
      </c>
      <c r="K53" s="26">
        <v>-60113</v>
      </c>
      <c r="L53" s="26" t="s">
        <v>378</v>
      </c>
      <c r="M53" s="27" t="s">
        <v>338</v>
      </c>
      <c r="N53" s="27"/>
      <c r="O53" s="28" t="s">
        <v>358</v>
      </c>
      <c r="P53" s="28" t="s">
        <v>379</v>
      </c>
    </row>
    <row r="54" spans="1:16" ht="12.75" customHeight="1" thickBot="1" x14ac:dyDescent="0.25">
      <c r="A54" s="8" t="str">
        <f t="shared" si="0"/>
        <v> AAB 2.111 </v>
      </c>
      <c r="B54" s="1" t="str">
        <f t="shared" si="1"/>
        <v>II</v>
      </c>
      <c r="C54" s="8">
        <f t="shared" si="2"/>
        <v>33010.463000000003</v>
      </c>
      <c r="D54" s="7" t="str">
        <f t="shared" si="3"/>
        <v>vis</v>
      </c>
      <c r="E54" s="25">
        <f>VLOOKUP(C54,'Active 1'!C$21:E$970,3,FALSE)</f>
        <v>-172.50470879480415</v>
      </c>
      <c r="F54" s="1" t="s">
        <v>254</v>
      </c>
      <c r="G54" s="7" t="str">
        <f t="shared" si="4"/>
        <v>33010.463</v>
      </c>
      <c r="H54" s="8">
        <f t="shared" si="5"/>
        <v>-60100.5</v>
      </c>
      <c r="I54" s="26" t="s">
        <v>387</v>
      </c>
      <c r="J54" s="27" t="s">
        <v>388</v>
      </c>
      <c r="K54" s="26">
        <v>-60100.5</v>
      </c>
      <c r="L54" s="26" t="s">
        <v>389</v>
      </c>
      <c r="M54" s="27" t="s">
        <v>338</v>
      </c>
      <c r="N54" s="27"/>
      <c r="O54" s="28" t="s">
        <v>358</v>
      </c>
      <c r="P54" s="28" t="s">
        <v>359</v>
      </c>
    </row>
    <row r="55" spans="1:16" ht="12.75" customHeight="1" thickBot="1" x14ac:dyDescent="0.25">
      <c r="A55" s="8" t="str">
        <f t="shared" si="0"/>
        <v> AAB 2.111 </v>
      </c>
      <c r="B55" s="1" t="str">
        <f t="shared" si="1"/>
        <v>I</v>
      </c>
      <c r="C55" s="8">
        <f t="shared" si="2"/>
        <v>33028.472000000002</v>
      </c>
      <c r="D55" s="7" t="str">
        <f t="shared" si="3"/>
        <v>vis</v>
      </c>
      <c r="E55" s="25">
        <f>VLOOKUP(C55,'Active 1'!C$21:E$970,3,FALSE)</f>
        <v>-116.97053349072704</v>
      </c>
      <c r="F55" s="1" t="s">
        <v>254</v>
      </c>
      <c r="G55" s="7" t="str">
        <f t="shared" si="4"/>
        <v>33028.472</v>
      </c>
      <c r="H55" s="8">
        <f t="shared" si="5"/>
        <v>-60045</v>
      </c>
      <c r="I55" s="26" t="s">
        <v>390</v>
      </c>
      <c r="J55" s="27" t="s">
        <v>391</v>
      </c>
      <c r="K55" s="26">
        <v>-60045</v>
      </c>
      <c r="L55" s="26" t="s">
        <v>392</v>
      </c>
      <c r="M55" s="27" t="s">
        <v>338</v>
      </c>
      <c r="N55" s="27"/>
      <c r="O55" s="28" t="s">
        <v>358</v>
      </c>
      <c r="P55" s="28" t="s">
        <v>359</v>
      </c>
    </row>
    <row r="56" spans="1:16" ht="12.75" customHeight="1" thickBot="1" x14ac:dyDescent="0.25">
      <c r="A56" s="8" t="str">
        <f t="shared" si="0"/>
        <v> AAB 2.111 </v>
      </c>
      <c r="B56" s="1" t="str">
        <f t="shared" si="1"/>
        <v>I</v>
      </c>
      <c r="C56" s="8">
        <f t="shared" si="2"/>
        <v>33030.402000000002</v>
      </c>
      <c r="D56" s="7" t="str">
        <f t="shared" si="3"/>
        <v>vis</v>
      </c>
      <c r="E56" s="25">
        <f>VLOOKUP(C56,'Active 1'!C$21:E$970,3,FALSE)</f>
        <v>-111.01901156630615</v>
      </c>
      <c r="F56" s="1" t="s">
        <v>254</v>
      </c>
      <c r="G56" s="7" t="str">
        <f t="shared" si="4"/>
        <v>33030.402</v>
      </c>
      <c r="H56" s="8">
        <f t="shared" si="5"/>
        <v>-60039</v>
      </c>
      <c r="I56" s="26" t="s">
        <v>393</v>
      </c>
      <c r="J56" s="27" t="s">
        <v>394</v>
      </c>
      <c r="K56" s="26">
        <v>-60039</v>
      </c>
      <c r="L56" s="26" t="s">
        <v>395</v>
      </c>
      <c r="M56" s="27" t="s">
        <v>338</v>
      </c>
      <c r="N56" s="27"/>
      <c r="O56" s="28" t="s">
        <v>358</v>
      </c>
      <c r="P56" s="28" t="s">
        <v>359</v>
      </c>
    </row>
    <row r="57" spans="1:16" ht="12.75" customHeight="1" thickBot="1" x14ac:dyDescent="0.25">
      <c r="A57" s="8" t="str">
        <f t="shared" si="0"/>
        <v> AAB 2.111 </v>
      </c>
      <c r="B57" s="1" t="str">
        <f t="shared" si="1"/>
        <v>I</v>
      </c>
      <c r="C57" s="8">
        <f t="shared" si="2"/>
        <v>33031.385999999999</v>
      </c>
      <c r="D57" s="7" t="str">
        <f t="shared" si="3"/>
        <v>vis</v>
      </c>
      <c r="E57" s="25">
        <f>VLOOKUP(C57,'Active 1'!C$21:E$970,3,FALSE)</f>
        <v>-107.98466049189689</v>
      </c>
      <c r="F57" s="1" t="s">
        <v>254</v>
      </c>
      <c r="G57" s="7" t="str">
        <f t="shared" si="4"/>
        <v>33031.386</v>
      </c>
      <c r="H57" s="8">
        <f t="shared" si="5"/>
        <v>-60036</v>
      </c>
      <c r="I57" s="26" t="s">
        <v>396</v>
      </c>
      <c r="J57" s="27" t="s">
        <v>397</v>
      </c>
      <c r="K57" s="26">
        <v>-60036</v>
      </c>
      <c r="L57" s="26" t="s">
        <v>369</v>
      </c>
      <c r="M57" s="27" t="s">
        <v>338</v>
      </c>
      <c r="N57" s="27"/>
      <c r="O57" s="28" t="s">
        <v>358</v>
      </c>
      <c r="P57" s="28" t="s">
        <v>359</v>
      </c>
    </row>
    <row r="58" spans="1:16" ht="12.75" customHeight="1" thickBot="1" x14ac:dyDescent="0.25">
      <c r="A58" s="8" t="str">
        <f t="shared" si="0"/>
        <v> AAB 2.111 </v>
      </c>
      <c r="B58" s="1" t="str">
        <f t="shared" si="1"/>
        <v>II</v>
      </c>
      <c r="C58" s="8">
        <f t="shared" si="2"/>
        <v>33032.512999999999</v>
      </c>
      <c r="D58" s="7" t="str">
        <f t="shared" si="3"/>
        <v>vis</v>
      </c>
      <c r="E58" s="25">
        <f>VLOOKUP(C58,'Active 1'!C$21:E$970,3,FALSE)</f>
        <v>-104.50934173084832</v>
      </c>
      <c r="F58" s="1" t="s">
        <v>254</v>
      </c>
      <c r="G58" s="7" t="str">
        <f t="shared" si="4"/>
        <v>33032.513</v>
      </c>
      <c r="H58" s="8">
        <f t="shared" si="5"/>
        <v>-60032.5</v>
      </c>
      <c r="I58" s="26" t="s">
        <v>398</v>
      </c>
      <c r="J58" s="27" t="s">
        <v>399</v>
      </c>
      <c r="K58" s="26">
        <v>-60032.5</v>
      </c>
      <c r="L58" s="26" t="s">
        <v>365</v>
      </c>
      <c r="M58" s="27" t="s">
        <v>338</v>
      </c>
      <c r="N58" s="27"/>
      <c r="O58" s="28" t="s">
        <v>358</v>
      </c>
      <c r="P58" s="28" t="s">
        <v>359</v>
      </c>
    </row>
    <row r="59" spans="1:16" ht="12.75" customHeight="1" thickBot="1" x14ac:dyDescent="0.25">
      <c r="A59" s="8" t="str">
        <f t="shared" si="0"/>
        <v> AAB 2.111 </v>
      </c>
      <c r="B59" s="1" t="str">
        <f t="shared" si="1"/>
        <v>I</v>
      </c>
      <c r="C59" s="8">
        <f t="shared" si="2"/>
        <v>33040.462</v>
      </c>
      <c r="D59" s="7" t="str">
        <f t="shared" si="3"/>
        <v>vis</v>
      </c>
      <c r="E59" s="25">
        <f>VLOOKUP(C59,'Active 1'!C$21:E$970,3,FALSE)</f>
        <v>-79.997088996538665</v>
      </c>
      <c r="F59" s="1" t="s">
        <v>254</v>
      </c>
      <c r="G59" s="7" t="str">
        <f t="shared" si="4"/>
        <v>33040.462</v>
      </c>
      <c r="H59" s="8">
        <f t="shared" si="5"/>
        <v>-60008</v>
      </c>
      <c r="I59" s="26" t="s">
        <v>400</v>
      </c>
      <c r="J59" s="27" t="s">
        <v>401</v>
      </c>
      <c r="K59" s="26">
        <v>-60008</v>
      </c>
      <c r="L59" s="26" t="s">
        <v>402</v>
      </c>
      <c r="M59" s="27" t="s">
        <v>338</v>
      </c>
      <c r="N59" s="27"/>
      <c r="O59" s="28" t="s">
        <v>358</v>
      </c>
      <c r="P59" s="28" t="s">
        <v>359</v>
      </c>
    </row>
    <row r="60" spans="1:16" ht="12.75" customHeight="1" thickBot="1" x14ac:dyDescent="0.25">
      <c r="A60" s="8" t="str">
        <f t="shared" si="0"/>
        <v> AAC 5.5 </v>
      </c>
      <c r="B60" s="1" t="str">
        <f t="shared" si="1"/>
        <v>I</v>
      </c>
      <c r="C60" s="8">
        <f t="shared" si="2"/>
        <v>33041.440000000002</v>
      </c>
      <c r="D60" s="7" t="str">
        <f t="shared" si="3"/>
        <v>vis</v>
      </c>
      <c r="E60" s="25">
        <f>VLOOKUP(C60,'Active 1'!C$21:E$970,3,FALSE)</f>
        <v>-76.981240062808425</v>
      </c>
      <c r="F60" s="1" t="s">
        <v>254</v>
      </c>
      <c r="G60" s="7" t="str">
        <f t="shared" si="4"/>
        <v>33041.440</v>
      </c>
      <c r="H60" s="8">
        <f t="shared" si="5"/>
        <v>-60005</v>
      </c>
      <c r="I60" s="26" t="s">
        <v>403</v>
      </c>
      <c r="J60" s="27" t="s">
        <v>404</v>
      </c>
      <c r="K60" s="26">
        <v>-60005</v>
      </c>
      <c r="L60" s="26" t="s">
        <v>382</v>
      </c>
      <c r="M60" s="27" t="s">
        <v>338</v>
      </c>
      <c r="N60" s="27"/>
      <c r="O60" s="28" t="s">
        <v>358</v>
      </c>
      <c r="P60" s="28" t="s">
        <v>379</v>
      </c>
    </row>
    <row r="61" spans="1:16" ht="12.75" customHeight="1" thickBot="1" x14ac:dyDescent="0.25">
      <c r="A61" s="8" t="str">
        <f t="shared" si="0"/>
        <v> AAB 2.111 </v>
      </c>
      <c r="B61" s="1" t="str">
        <f t="shared" si="1"/>
        <v>I</v>
      </c>
      <c r="C61" s="8">
        <f t="shared" si="2"/>
        <v>33053.432999999997</v>
      </c>
      <c r="D61" s="7" t="str">
        <f t="shared" si="3"/>
        <v>vis</v>
      </c>
      <c r="E61" s="25">
        <f>VLOOKUP(C61,'Active 1'!C$21:E$970,3,FALSE)</f>
        <v>-39.998544498280552</v>
      </c>
      <c r="F61" s="1" t="s">
        <v>254</v>
      </c>
      <c r="G61" s="7" t="str">
        <f t="shared" si="4"/>
        <v>33053.433</v>
      </c>
      <c r="H61" s="8">
        <f t="shared" si="5"/>
        <v>-59968</v>
      </c>
      <c r="I61" s="26" t="s">
        <v>405</v>
      </c>
      <c r="J61" s="27" t="s">
        <v>406</v>
      </c>
      <c r="K61" s="26">
        <v>-59968</v>
      </c>
      <c r="L61" s="26" t="s">
        <v>402</v>
      </c>
      <c r="M61" s="27" t="s">
        <v>338</v>
      </c>
      <c r="N61" s="27"/>
      <c r="O61" s="28" t="s">
        <v>358</v>
      </c>
      <c r="P61" s="28" t="s">
        <v>359</v>
      </c>
    </row>
    <row r="62" spans="1:16" ht="12.75" customHeight="1" thickBot="1" x14ac:dyDescent="0.25">
      <c r="A62" s="8" t="str">
        <f t="shared" si="0"/>
        <v> AAB 2.111 </v>
      </c>
      <c r="B62" s="1" t="str">
        <f t="shared" si="1"/>
        <v>I</v>
      </c>
      <c r="C62" s="8">
        <f t="shared" si="2"/>
        <v>33054.406000000003</v>
      </c>
      <c r="D62" s="7" t="str">
        <f t="shared" si="3"/>
        <v>vis</v>
      </c>
      <c r="E62" s="25">
        <f>VLOOKUP(C62,'Active 1'!C$21:E$970,3,FALSE)</f>
        <v>-36.998114015123626</v>
      </c>
      <c r="F62" s="1" t="s">
        <v>254</v>
      </c>
      <c r="G62" s="7" t="str">
        <f t="shared" si="4"/>
        <v>33054.406</v>
      </c>
      <c r="H62" s="8">
        <f t="shared" si="5"/>
        <v>-59965</v>
      </c>
      <c r="I62" s="26" t="s">
        <v>407</v>
      </c>
      <c r="J62" s="27" t="s">
        <v>408</v>
      </c>
      <c r="K62" s="26">
        <v>-59965</v>
      </c>
      <c r="L62" s="26" t="s">
        <v>402</v>
      </c>
      <c r="M62" s="27" t="s">
        <v>338</v>
      </c>
      <c r="N62" s="27"/>
      <c r="O62" s="28" t="s">
        <v>358</v>
      </c>
      <c r="P62" s="28" t="s">
        <v>359</v>
      </c>
    </row>
    <row r="63" spans="1:16" ht="12.75" customHeight="1" thickBot="1" x14ac:dyDescent="0.25">
      <c r="A63" s="8" t="str">
        <f t="shared" si="0"/>
        <v> AAB 2.111 </v>
      </c>
      <c r="B63" s="1" t="str">
        <f t="shared" si="1"/>
        <v>II</v>
      </c>
      <c r="C63" s="8">
        <f t="shared" si="2"/>
        <v>33056.517999999996</v>
      </c>
      <c r="D63" s="7" t="str">
        <f t="shared" si="3"/>
        <v>vis</v>
      </c>
      <c r="E63" s="25">
        <f>VLOOKUP(C63,'Active 1'!C$21:E$970,3,FALSE)</f>
        <v>-30.485360489560104</v>
      </c>
      <c r="F63" s="1" t="s">
        <v>254</v>
      </c>
      <c r="G63" s="7" t="str">
        <f t="shared" si="4"/>
        <v>33056.518</v>
      </c>
      <c r="H63" s="8">
        <f t="shared" si="5"/>
        <v>-59958.5</v>
      </c>
      <c r="I63" s="26" t="s">
        <v>409</v>
      </c>
      <c r="J63" s="27" t="s">
        <v>410</v>
      </c>
      <c r="K63" s="26">
        <v>-59958.5</v>
      </c>
      <c r="L63" s="26" t="s">
        <v>369</v>
      </c>
      <c r="M63" s="27" t="s">
        <v>338</v>
      </c>
      <c r="N63" s="27"/>
      <c r="O63" s="28" t="s">
        <v>358</v>
      </c>
      <c r="P63" s="28" t="s">
        <v>359</v>
      </c>
    </row>
    <row r="64" spans="1:16" ht="12.75" customHeight="1" thickBot="1" x14ac:dyDescent="0.25">
      <c r="A64" s="8" t="str">
        <f t="shared" si="0"/>
        <v> AAC 5.5 </v>
      </c>
      <c r="B64" s="1" t="str">
        <f t="shared" si="1"/>
        <v>I</v>
      </c>
      <c r="C64" s="8">
        <f t="shared" si="2"/>
        <v>33066.404000000002</v>
      </c>
      <c r="D64" s="7" t="str">
        <f t="shared" si="3"/>
        <v>vis</v>
      </c>
      <c r="E64" s="25">
        <f>VLOOKUP(C64,'Active 1'!C$21:E$970,3,FALSE)</f>
        <v>0</v>
      </c>
      <c r="F64" s="1" t="s">
        <v>254</v>
      </c>
      <c r="G64" s="7" t="str">
        <f t="shared" si="4"/>
        <v>33066.404</v>
      </c>
      <c r="H64" s="8">
        <f t="shared" si="5"/>
        <v>-59928</v>
      </c>
      <c r="I64" s="26" t="s">
        <v>411</v>
      </c>
      <c r="J64" s="27" t="s">
        <v>412</v>
      </c>
      <c r="K64" s="26">
        <v>-59928</v>
      </c>
      <c r="L64" s="26" t="s">
        <v>362</v>
      </c>
      <c r="M64" s="27" t="s">
        <v>338</v>
      </c>
      <c r="N64" s="27"/>
      <c r="O64" s="28" t="s">
        <v>358</v>
      </c>
      <c r="P64" s="28" t="s">
        <v>379</v>
      </c>
    </row>
    <row r="65" spans="1:16" ht="12.75" customHeight="1" thickBot="1" x14ac:dyDescent="0.25">
      <c r="A65" s="8" t="str">
        <f t="shared" si="0"/>
        <v> AAB 2.111 </v>
      </c>
      <c r="B65" s="1" t="str">
        <f t="shared" si="1"/>
        <v>II</v>
      </c>
      <c r="C65" s="8">
        <f t="shared" si="2"/>
        <v>33068.527000000002</v>
      </c>
      <c r="D65" s="7" t="str">
        <f t="shared" si="3"/>
        <v>vis</v>
      </c>
      <c r="E65" s="25">
        <f>VLOOKUP(C65,'Active 1'!C$21:E$970,3,FALSE)</f>
        <v>6.5466741168607312</v>
      </c>
      <c r="F65" s="1" t="s">
        <v>254</v>
      </c>
      <c r="G65" s="7" t="str">
        <f t="shared" si="4"/>
        <v>33068.527</v>
      </c>
      <c r="H65" s="8">
        <f t="shared" si="5"/>
        <v>-59921.5</v>
      </c>
      <c r="I65" s="26" t="s">
        <v>413</v>
      </c>
      <c r="J65" s="27" t="s">
        <v>414</v>
      </c>
      <c r="K65" s="26">
        <v>-59921.5</v>
      </c>
      <c r="L65" s="26" t="s">
        <v>415</v>
      </c>
      <c r="M65" s="27" t="s">
        <v>338</v>
      </c>
      <c r="N65" s="27"/>
      <c r="O65" s="28" t="s">
        <v>358</v>
      </c>
      <c r="P65" s="28" t="s">
        <v>359</v>
      </c>
    </row>
    <row r="66" spans="1:16" ht="12.75" customHeight="1" thickBot="1" x14ac:dyDescent="0.25">
      <c r="A66" s="8" t="str">
        <f t="shared" si="0"/>
        <v> AAB 2.111 </v>
      </c>
      <c r="B66" s="1" t="str">
        <f t="shared" si="1"/>
        <v>II</v>
      </c>
      <c r="C66" s="8">
        <f t="shared" si="2"/>
        <v>33069.487999999998</v>
      </c>
      <c r="D66" s="7" t="str">
        <f t="shared" si="3"/>
        <v>vis</v>
      </c>
      <c r="E66" s="25">
        <f>VLOOKUP(C66,'Active 1'!C$21:E$970,3,FALSE)</f>
        <v>9.5101003185923236</v>
      </c>
      <c r="F66" s="1" t="s">
        <v>254</v>
      </c>
      <c r="G66" s="7" t="str">
        <f t="shared" si="4"/>
        <v>33069.488</v>
      </c>
      <c r="H66" s="8">
        <f t="shared" si="5"/>
        <v>-59918.5</v>
      </c>
      <c r="I66" s="26" t="s">
        <v>416</v>
      </c>
      <c r="J66" s="27" t="s">
        <v>417</v>
      </c>
      <c r="K66" s="26">
        <v>-59918.5</v>
      </c>
      <c r="L66" s="26" t="s">
        <v>418</v>
      </c>
      <c r="M66" s="27" t="s">
        <v>338</v>
      </c>
      <c r="N66" s="27"/>
      <c r="O66" s="28" t="s">
        <v>358</v>
      </c>
      <c r="P66" s="28" t="s">
        <v>359</v>
      </c>
    </row>
    <row r="67" spans="1:16" ht="12.75" customHeight="1" thickBot="1" x14ac:dyDescent="0.25">
      <c r="A67" s="8" t="str">
        <f t="shared" si="0"/>
        <v> AAB 2.111 </v>
      </c>
      <c r="B67" s="1" t="str">
        <f t="shared" si="1"/>
        <v>I</v>
      </c>
      <c r="C67" s="8">
        <f t="shared" si="2"/>
        <v>33350.478999999999</v>
      </c>
      <c r="D67" s="7" t="str">
        <f t="shared" si="3"/>
        <v>vis</v>
      </c>
      <c r="E67" s="25">
        <f>VLOOKUP(C67,'Active 1'!C$21:E$970,3,FALSE)</f>
        <v>875.9992697821715</v>
      </c>
      <c r="F67" s="1" t="s">
        <v>254</v>
      </c>
      <c r="G67" s="7" t="str">
        <f t="shared" si="4"/>
        <v>33350.479</v>
      </c>
      <c r="H67" s="8">
        <f t="shared" si="5"/>
        <v>-59052</v>
      </c>
      <c r="I67" s="26" t="s">
        <v>419</v>
      </c>
      <c r="J67" s="27" t="s">
        <v>420</v>
      </c>
      <c r="K67" s="26">
        <v>-59052</v>
      </c>
      <c r="L67" s="26" t="s">
        <v>418</v>
      </c>
      <c r="M67" s="27" t="s">
        <v>338</v>
      </c>
      <c r="N67" s="27"/>
      <c r="O67" s="28" t="s">
        <v>358</v>
      </c>
      <c r="P67" s="28" t="s">
        <v>359</v>
      </c>
    </row>
    <row r="68" spans="1:16" ht="12.75" customHeight="1" thickBot="1" x14ac:dyDescent="0.25">
      <c r="A68" s="8" t="str">
        <f t="shared" si="0"/>
        <v> AAC 5.7 </v>
      </c>
      <c r="B68" s="1" t="str">
        <f t="shared" si="1"/>
        <v>II</v>
      </c>
      <c r="C68" s="8">
        <f t="shared" si="2"/>
        <v>33358.425999999999</v>
      </c>
      <c r="D68" s="7" t="str">
        <f t="shared" si="3"/>
        <v>vis</v>
      </c>
      <c r="E68" s="25">
        <f>VLOOKUP(C68,'Active 1'!C$21:E$970,3,FALSE)</f>
        <v>900.50535513624732</v>
      </c>
      <c r="F68" s="1" t="s">
        <v>254</v>
      </c>
      <c r="G68" s="7" t="str">
        <f t="shared" si="4"/>
        <v>33358.426</v>
      </c>
      <c r="H68" s="8">
        <f t="shared" si="5"/>
        <v>-59027.5</v>
      </c>
      <c r="I68" s="26" t="s">
        <v>421</v>
      </c>
      <c r="J68" s="27" t="s">
        <v>422</v>
      </c>
      <c r="K68" s="26">
        <v>-59027.5</v>
      </c>
      <c r="L68" s="26" t="s">
        <v>382</v>
      </c>
      <c r="M68" s="27" t="s">
        <v>338</v>
      </c>
      <c r="N68" s="27"/>
      <c r="O68" s="28" t="s">
        <v>358</v>
      </c>
      <c r="P68" s="28" t="s">
        <v>423</v>
      </c>
    </row>
    <row r="69" spans="1:16" ht="12.75" customHeight="1" thickBot="1" x14ac:dyDescent="0.25">
      <c r="A69" s="8" t="str">
        <f t="shared" si="0"/>
        <v> AAB 2.111 </v>
      </c>
      <c r="B69" s="1" t="str">
        <f t="shared" si="1"/>
        <v>I</v>
      </c>
      <c r="C69" s="8">
        <f t="shared" si="2"/>
        <v>33362.481</v>
      </c>
      <c r="D69" s="7" t="str">
        <f t="shared" si="3"/>
        <v>vis</v>
      </c>
      <c r="E69" s="25">
        <f>VLOOKUP(C69,'Active 1'!C$21:E$970,3,FALSE)</f>
        <v>913.00971855776277</v>
      </c>
      <c r="F69" s="1" t="s">
        <v>254</v>
      </c>
      <c r="G69" s="7" t="str">
        <f t="shared" si="4"/>
        <v>33362.481</v>
      </c>
      <c r="H69" s="8">
        <f t="shared" si="5"/>
        <v>-59015</v>
      </c>
      <c r="I69" s="26" t="s">
        <v>424</v>
      </c>
      <c r="J69" s="27" t="s">
        <v>425</v>
      </c>
      <c r="K69" s="26">
        <v>-59015</v>
      </c>
      <c r="L69" s="26" t="s">
        <v>426</v>
      </c>
      <c r="M69" s="27" t="s">
        <v>338</v>
      </c>
      <c r="N69" s="27"/>
      <c r="O69" s="28" t="s">
        <v>358</v>
      </c>
      <c r="P69" s="28" t="s">
        <v>359</v>
      </c>
    </row>
    <row r="70" spans="1:16" ht="12.75" customHeight="1" thickBot="1" x14ac:dyDescent="0.25">
      <c r="A70" s="8" t="str">
        <f t="shared" si="0"/>
        <v> AAC 5.7 </v>
      </c>
      <c r="B70" s="1" t="str">
        <f t="shared" si="1"/>
        <v>I</v>
      </c>
      <c r="C70" s="8">
        <f t="shared" si="2"/>
        <v>33365.394</v>
      </c>
      <c r="D70" s="7" t="str">
        <f t="shared" si="3"/>
        <v>vis</v>
      </c>
      <c r="E70" s="25">
        <f>VLOOKUP(C70,'Active 1'!C$21:E$970,3,FALSE)</f>
        <v>921.99250786648724</v>
      </c>
      <c r="F70" s="1" t="s">
        <v>254</v>
      </c>
      <c r="G70" s="7" t="str">
        <f t="shared" si="4"/>
        <v>33365.394</v>
      </c>
      <c r="H70" s="8">
        <f t="shared" si="5"/>
        <v>-59006</v>
      </c>
      <c r="I70" s="26" t="s">
        <v>427</v>
      </c>
      <c r="J70" s="27" t="s">
        <v>428</v>
      </c>
      <c r="K70" s="26">
        <v>-59006</v>
      </c>
      <c r="L70" s="26" t="s">
        <v>357</v>
      </c>
      <c r="M70" s="27" t="s">
        <v>338</v>
      </c>
      <c r="N70" s="27"/>
      <c r="O70" s="28" t="s">
        <v>358</v>
      </c>
      <c r="P70" s="28" t="s">
        <v>423</v>
      </c>
    </row>
    <row r="71" spans="1:16" ht="12.75" customHeight="1" thickBot="1" x14ac:dyDescent="0.25">
      <c r="A71" s="8" t="str">
        <f t="shared" si="0"/>
        <v> AAB 2.111 </v>
      </c>
      <c r="B71" s="1" t="str">
        <f t="shared" si="1"/>
        <v>I</v>
      </c>
      <c r="C71" s="8">
        <f t="shared" si="2"/>
        <v>33391.343999999997</v>
      </c>
      <c r="D71" s="7" t="str">
        <f t="shared" si="3"/>
        <v>vis</v>
      </c>
      <c r="E71" s="25">
        <f>VLOOKUP(C71,'Active 1'!C$21:E$970,3,FALSE)</f>
        <v>1002.0142663839388</v>
      </c>
      <c r="F71" s="1" t="s">
        <v>254</v>
      </c>
      <c r="G71" s="7" t="str">
        <f t="shared" si="4"/>
        <v>33391.344</v>
      </c>
      <c r="H71" s="8">
        <f t="shared" si="5"/>
        <v>-58926</v>
      </c>
      <c r="I71" s="26" t="s">
        <v>429</v>
      </c>
      <c r="J71" s="27" t="s">
        <v>430</v>
      </c>
      <c r="K71" s="26">
        <v>-58926</v>
      </c>
      <c r="L71" s="26" t="s">
        <v>392</v>
      </c>
      <c r="M71" s="27" t="s">
        <v>338</v>
      </c>
      <c r="N71" s="27"/>
      <c r="O71" s="28" t="s">
        <v>358</v>
      </c>
      <c r="P71" s="28" t="s">
        <v>359</v>
      </c>
    </row>
    <row r="72" spans="1:16" ht="12.75" customHeight="1" thickBot="1" x14ac:dyDescent="0.25">
      <c r="A72" s="8" t="str">
        <f t="shared" si="0"/>
        <v> AAB 2.111 </v>
      </c>
      <c r="B72" s="1" t="str">
        <f t="shared" si="1"/>
        <v>I</v>
      </c>
      <c r="C72" s="8">
        <f t="shared" si="2"/>
        <v>33410.476999999999</v>
      </c>
      <c r="D72" s="7" t="str">
        <f t="shared" si="3"/>
        <v>vis</v>
      </c>
      <c r="E72" s="25">
        <f>VLOOKUP(C72,'Active 1'!C$21:E$970,3,FALSE)</f>
        <v>1061.0145093787248</v>
      </c>
      <c r="F72" s="1" t="s">
        <v>254</v>
      </c>
      <c r="G72" s="7" t="str">
        <f t="shared" si="4"/>
        <v>33410.477</v>
      </c>
      <c r="H72" s="8">
        <f t="shared" si="5"/>
        <v>-58867</v>
      </c>
      <c r="I72" s="26" t="s">
        <v>431</v>
      </c>
      <c r="J72" s="27" t="s">
        <v>432</v>
      </c>
      <c r="K72" s="26">
        <v>-58867</v>
      </c>
      <c r="L72" s="26" t="s">
        <v>392</v>
      </c>
      <c r="M72" s="27" t="s">
        <v>338</v>
      </c>
      <c r="N72" s="27"/>
      <c r="O72" s="28" t="s">
        <v>358</v>
      </c>
      <c r="P72" s="28" t="s">
        <v>359</v>
      </c>
    </row>
    <row r="73" spans="1:16" ht="12.75" customHeight="1" thickBot="1" x14ac:dyDescent="0.25">
      <c r="A73" s="8" t="str">
        <f t="shared" si="0"/>
        <v> AAB 2.111 </v>
      </c>
      <c r="B73" s="1" t="str">
        <f t="shared" si="1"/>
        <v>I</v>
      </c>
      <c r="C73" s="8">
        <f t="shared" si="2"/>
        <v>33434.478000000003</v>
      </c>
      <c r="D73" s="7" t="str">
        <f t="shared" si="3"/>
        <v>vis</v>
      </c>
      <c r="E73" s="25">
        <f>VLOOKUP(C73,'Active 1'!C$21:E$970,3,FALSE)</f>
        <v>1135.026155859568</v>
      </c>
      <c r="F73" s="1" t="s">
        <v>254</v>
      </c>
      <c r="G73" s="7" t="str">
        <f t="shared" si="4"/>
        <v>33434.478</v>
      </c>
      <c r="H73" s="8">
        <f t="shared" si="5"/>
        <v>-58793</v>
      </c>
      <c r="I73" s="26" t="s">
        <v>433</v>
      </c>
      <c r="J73" s="27" t="s">
        <v>434</v>
      </c>
      <c r="K73" s="26">
        <v>-58793</v>
      </c>
      <c r="L73" s="26" t="s">
        <v>435</v>
      </c>
      <c r="M73" s="27" t="s">
        <v>338</v>
      </c>
      <c r="N73" s="27"/>
      <c r="O73" s="28" t="s">
        <v>358</v>
      </c>
      <c r="P73" s="28" t="s">
        <v>359</v>
      </c>
    </row>
    <row r="74" spans="1:16" ht="12.75" customHeight="1" thickBot="1" x14ac:dyDescent="0.25">
      <c r="A74" s="8" t="str">
        <f t="shared" si="0"/>
        <v> AAB 2.111 </v>
      </c>
      <c r="B74" s="1" t="str">
        <f t="shared" si="1"/>
        <v>I</v>
      </c>
      <c r="C74" s="8">
        <f t="shared" si="2"/>
        <v>33437.4</v>
      </c>
      <c r="D74" s="7" t="str">
        <f t="shared" si="3"/>
        <v>vis</v>
      </c>
      <c r="E74" s="25">
        <f>VLOOKUP(C74,'Active 1'!C$21:E$970,3,FALSE)</f>
        <v>1144.0366983793333</v>
      </c>
      <c r="F74" s="1" t="s">
        <v>254</v>
      </c>
      <c r="G74" s="7" t="str">
        <f t="shared" si="4"/>
        <v>33437.400</v>
      </c>
      <c r="H74" s="8">
        <f t="shared" si="5"/>
        <v>-58784</v>
      </c>
      <c r="I74" s="26" t="s">
        <v>436</v>
      </c>
      <c r="J74" s="27" t="s">
        <v>437</v>
      </c>
      <c r="K74" s="26">
        <v>-58784</v>
      </c>
      <c r="L74" s="26" t="s">
        <v>438</v>
      </c>
      <c r="M74" s="27" t="s">
        <v>338</v>
      </c>
      <c r="N74" s="27"/>
      <c r="O74" s="28" t="s">
        <v>358</v>
      </c>
      <c r="P74" s="28" t="s">
        <v>359</v>
      </c>
    </row>
    <row r="75" spans="1:16" ht="12.75" customHeight="1" thickBot="1" x14ac:dyDescent="0.25">
      <c r="A75" s="8" t="str">
        <f t="shared" ref="A75:A138" si="6">P75</f>
        <v> AAC 5.10 </v>
      </c>
      <c r="B75" s="1" t="str">
        <f t="shared" ref="B75:B138" si="7">IF(H75=INT(H75),"I","II")</f>
        <v>I</v>
      </c>
      <c r="C75" s="8">
        <f t="shared" ref="C75:C138" si="8">1*G75</f>
        <v>33744.491999999998</v>
      </c>
      <c r="D75" s="7" t="str">
        <f t="shared" ref="D75:D138" si="9">VLOOKUP(F75,I$1:J$5,2,FALSE)</f>
        <v>vis</v>
      </c>
      <c r="E75" s="25">
        <f>VLOOKUP(C75,'Active 1'!C$21:E$970,3,FALSE)</f>
        <v>2091.0132635679161</v>
      </c>
      <c r="F75" s="1" t="s">
        <v>254</v>
      </c>
      <c r="G75" s="7" t="str">
        <f t="shared" ref="G75:G138" si="10">MID(I75,3,LEN(I75)-3)</f>
        <v>33744.492</v>
      </c>
      <c r="H75" s="8">
        <f t="shared" ref="H75:H138" si="11">1*K75</f>
        <v>-57837</v>
      </c>
      <c r="I75" s="26" t="s">
        <v>439</v>
      </c>
      <c r="J75" s="27" t="s">
        <v>440</v>
      </c>
      <c r="K75" s="26">
        <v>-57837</v>
      </c>
      <c r="L75" s="26" t="s">
        <v>435</v>
      </c>
      <c r="M75" s="27" t="s">
        <v>338</v>
      </c>
      <c r="N75" s="27"/>
      <c r="O75" s="28" t="s">
        <v>358</v>
      </c>
      <c r="P75" s="28" t="s">
        <v>441</v>
      </c>
    </row>
    <row r="76" spans="1:16" ht="12.75" customHeight="1" thickBot="1" x14ac:dyDescent="0.25">
      <c r="A76" s="8" t="str">
        <f t="shared" si="6"/>
        <v> AAC 5.10 </v>
      </c>
      <c r="B76" s="1" t="str">
        <f t="shared" si="7"/>
        <v>I</v>
      </c>
      <c r="C76" s="8">
        <f t="shared" si="8"/>
        <v>33792.495000000003</v>
      </c>
      <c r="D76" s="7" t="str">
        <f t="shared" si="9"/>
        <v>vis</v>
      </c>
      <c r="E76" s="25">
        <f>VLOOKUP(C76,'Active 1'!C$21:E$970,3,FALSE)</f>
        <v>2239.039640219708</v>
      </c>
      <c r="F76" s="1" t="s">
        <v>254</v>
      </c>
      <c r="G76" s="7" t="str">
        <f t="shared" si="10"/>
        <v>33792.495</v>
      </c>
      <c r="H76" s="8">
        <f t="shared" si="11"/>
        <v>-57689</v>
      </c>
      <c r="I76" s="26" t="s">
        <v>442</v>
      </c>
      <c r="J76" s="27" t="s">
        <v>443</v>
      </c>
      <c r="K76" s="26">
        <v>-57689</v>
      </c>
      <c r="L76" s="26" t="s">
        <v>444</v>
      </c>
      <c r="M76" s="27" t="s">
        <v>338</v>
      </c>
      <c r="N76" s="27"/>
      <c r="O76" s="28" t="s">
        <v>358</v>
      </c>
      <c r="P76" s="28" t="s">
        <v>441</v>
      </c>
    </row>
    <row r="77" spans="1:16" ht="12.75" customHeight="1" thickBot="1" x14ac:dyDescent="0.25">
      <c r="A77" s="8" t="str">
        <f t="shared" si="6"/>
        <v> AAC 5.10 </v>
      </c>
      <c r="B77" s="1" t="str">
        <f t="shared" si="7"/>
        <v>II</v>
      </c>
      <c r="C77" s="8">
        <f t="shared" si="8"/>
        <v>33799.453999999998</v>
      </c>
      <c r="D77" s="7" t="str">
        <f t="shared" si="9"/>
        <v>vis</v>
      </c>
      <c r="E77" s="25">
        <f>VLOOKUP(C77,'Active 1'!C$21:E$970,3,FALSE)</f>
        <v>2260.4990397388842</v>
      </c>
      <c r="F77" s="1" t="s">
        <v>254</v>
      </c>
      <c r="G77" s="7" t="str">
        <f t="shared" si="10"/>
        <v>33799.454</v>
      </c>
      <c r="H77" s="8">
        <f t="shared" si="11"/>
        <v>-57667.5</v>
      </c>
      <c r="I77" s="26" t="s">
        <v>445</v>
      </c>
      <c r="J77" s="27" t="s">
        <v>446</v>
      </c>
      <c r="K77" s="26">
        <v>-57667.5</v>
      </c>
      <c r="L77" s="26" t="s">
        <v>392</v>
      </c>
      <c r="M77" s="27" t="s">
        <v>338</v>
      </c>
      <c r="N77" s="27"/>
      <c r="O77" s="28" t="s">
        <v>358</v>
      </c>
      <c r="P77" s="28" t="s">
        <v>441</v>
      </c>
    </row>
    <row r="78" spans="1:16" ht="12.75" customHeight="1" thickBot="1" x14ac:dyDescent="0.25">
      <c r="A78" s="8" t="str">
        <f t="shared" si="6"/>
        <v> AAC 5.52 </v>
      </c>
      <c r="B78" s="1" t="str">
        <f t="shared" si="7"/>
        <v>I</v>
      </c>
      <c r="C78" s="8">
        <f t="shared" si="8"/>
        <v>34120.345999999998</v>
      </c>
      <c r="D78" s="7" t="str">
        <f t="shared" si="9"/>
        <v>vis</v>
      </c>
      <c r="E78" s="25">
        <f>VLOOKUP(C78,'Active 1'!C$21:E$970,3,FALSE)</f>
        <v>3250.0305285321374</v>
      </c>
      <c r="F78" s="1" t="str">
        <f>LEFT(M78,1)</f>
        <v>V</v>
      </c>
      <c r="G78" s="7" t="str">
        <f t="shared" si="10"/>
        <v>34120.346</v>
      </c>
      <c r="H78" s="8">
        <f t="shared" si="11"/>
        <v>-56678</v>
      </c>
      <c r="I78" s="26" t="s">
        <v>447</v>
      </c>
      <c r="J78" s="27" t="s">
        <v>448</v>
      </c>
      <c r="K78" s="26">
        <v>-56678</v>
      </c>
      <c r="L78" s="26" t="s">
        <v>449</v>
      </c>
      <c r="M78" s="27" t="s">
        <v>338</v>
      </c>
      <c r="N78" s="27"/>
      <c r="O78" s="28" t="s">
        <v>358</v>
      </c>
      <c r="P78" s="28" t="s">
        <v>450</v>
      </c>
    </row>
    <row r="79" spans="1:16" ht="12.75" customHeight="1" thickBot="1" x14ac:dyDescent="0.25">
      <c r="A79" s="8" t="str">
        <f t="shared" si="6"/>
        <v> AAC 5.52 </v>
      </c>
      <c r="B79" s="1" t="str">
        <f t="shared" si="7"/>
        <v>II</v>
      </c>
      <c r="C79" s="8">
        <f t="shared" si="8"/>
        <v>34123.423999999999</v>
      </c>
      <c r="D79" s="7" t="str">
        <f t="shared" si="9"/>
        <v>vis</v>
      </c>
      <c r="E79" s="25">
        <f>VLOOKUP(C79,'Active 1'!C$21:E$970,3,FALSE)</f>
        <v>3259.5221267100505</v>
      </c>
      <c r="F79" s="1" t="str">
        <f>LEFT(M79,1)</f>
        <v>V</v>
      </c>
      <c r="G79" s="7" t="str">
        <f t="shared" si="10"/>
        <v>34123.424</v>
      </c>
      <c r="H79" s="8">
        <f t="shared" si="11"/>
        <v>-56668.5</v>
      </c>
      <c r="I79" s="26" t="s">
        <v>451</v>
      </c>
      <c r="J79" s="27" t="s">
        <v>452</v>
      </c>
      <c r="K79" s="26">
        <v>-56668.5</v>
      </c>
      <c r="L79" s="26" t="s">
        <v>453</v>
      </c>
      <c r="M79" s="27" t="s">
        <v>338</v>
      </c>
      <c r="N79" s="27"/>
      <c r="O79" s="28" t="s">
        <v>358</v>
      </c>
      <c r="P79" s="28" t="s">
        <v>450</v>
      </c>
    </row>
    <row r="80" spans="1:16" ht="12.75" customHeight="1" thickBot="1" x14ac:dyDescent="0.25">
      <c r="A80" s="8" t="str">
        <f t="shared" si="6"/>
        <v> AAC 5.52 </v>
      </c>
      <c r="B80" s="1" t="str">
        <f t="shared" si="7"/>
        <v>I</v>
      </c>
      <c r="C80" s="8">
        <f t="shared" si="8"/>
        <v>34155.362999999998</v>
      </c>
      <c r="D80" s="7" t="str">
        <f t="shared" si="9"/>
        <v>vis</v>
      </c>
      <c r="E80" s="25">
        <f>VLOOKUP(C80,'Active 1'!C$21:E$970,3,FALSE)</f>
        <v>3358.0121053339062</v>
      </c>
      <c r="F80" s="1" t="str">
        <f>LEFT(M80,1)</f>
        <v>V</v>
      </c>
      <c r="G80" s="7" t="str">
        <f t="shared" si="10"/>
        <v>34155.363</v>
      </c>
      <c r="H80" s="8">
        <f t="shared" si="11"/>
        <v>-56570</v>
      </c>
      <c r="I80" s="26" t="s">
        <v>454</v>
      </c>
      <c r="J80" s="27" t="s">
        <v>455</v>
      </c>
      <c r="K80" s="26">
        <v>-56570</v>
      </c>
      <c r="L80" s="26" t="s">
        <v>456</v>
      </c>
      <c r="M80" s="27" t="s">
        <v>338</v>
      </c>
      <c r="N80" s="27"/>
      <c r="O80" s="28" t="s">
        <v>358</v>
      </c>
      <c r="P80" s="28" t="s">
        <v>450</v>
      </c>
    </row>
    <row r="81" spans="1:16" ht="12.75" customHeight="1" thickBot="1" x14ac:dyDescent="0.25">
      <c r="A81" s="8" t="str">
        <f t="shared" si="6"/>
        <v> AAC 5.189 </v>
      </c>
      <c r="B81" s="1" t="str">
        <f t="shared" si="7"/>
        <v>I</v>
      </c>
      <c r="C81" s="8">
        <f t="shared" si="8"/>
        <v>34451.43</v>
      </c>
      <c r="D81" s="7" t="str">
        <f t="shared" si="9"/>
        <v>vis</v>
      </c>
      <c r="E81" s="25">
        <f>VLOOKUP(C81,'Active 1'!C$21:E$970,3,FALSE)</f>
        <v>4270.9909869905223</v>
      </c>
      <c r="F81" s="1" t="str">
        <f>LEFT(M81,1)</f>
        <v>V</v>
      </c>
      <c r="G81" s="7" t="str">
        <f t="shared" si="10"/>
        <v>34451.430</v>
      </c>
      <c r="H81" s="8">
        <f t="shared" si="11"/>
        <v>-55657</v>
      </c>
      <c r="I81" s="26" t="s">
        <v>457</v>
      </c>
      <c r="J81" s="27" t="s">
        <v>458</v>
      </c>
      <c r="K81" s="26">
        <v>-55657</v>
      </c>
      <c r="L81" s="26" t="s">
        <v>459</v>
      </c>
      <c r="M81" s="27" t="s">
        <v>338</v>
      </c>
      <c r="N81" s="27"/>
      <c r="O81" s="28" t="s">
        <v>358</v>
      </c>
      <c r="P81" s="28" t="s">
        <v>460</v>
      </c>
    </row>
    <row r="82" spans="1:16" ht="12.75" customHeight="1" thickBot="1" x14ac:dyDescent="0.25">
      <c r="A82" s="8" t="str">
        <f t="shared" si="6"/>
        <v> AAC 5.189 </v>
      </c>
      <c r="B82" s="1" t="str">
        <f t="shared" si="7"/>
        <v>II</v>
      </c>
      <c r="C82" s="8">
        <f t="shared" si="8"/>
        <v>34458.406000000003</v>
      </c>
      <c r="D82" s="7" t="str">
        <f t="shared" si="9"/>
        <v>vis</v>
      </c>
      <c r="E82" s="25">
        <f>VLOOKUP(C82,'Active 1'!C$21:E$970,3,FALSE)</f>
        <v>4292.5028092416969</v>
      </c>
      <c r="F82" s="1" t="str">
        <f>LEFT(M82,1)</f>
        <v>V</v>
      </c>
      <c r="G82" s="7" t="str">
        <f t="shared" si="10"/>
        <v>34458.406</v>
      </c>
      <c r="H82" s="8">
        <f t="shared" si="11"/>
        <v>-55635.5</v>
      </c>
      <c r="I82" s="26" t="s">
        <v>461</v>
      </c>
      <c r="J82" s="27" t="s">
        <v>462</v>
      </c>
      <c r="K82" s="26">
        <v>-55635.5</v>
      </c>
      <c r="L82" s="26" t="s">
        <v>463</v>
      </c>
      <c r="M82" s="27" t="s">
        <v>338</v>
      </c>
      <c r="N82" s="27"/>
      <c r="O82" s="28" t="s">
        <v>358</v>
      </c>
      <c r="P82" s="28" t="s">
        <v>460</v>
      </c>
    </row>
    <row r="83" spans="1:16" ht="12.75" customHeight="1" thickBot="1" x14ac:dyDescent="0.25">
      <c r="A83" s="8" t="str">
        <f t="shared" si="6"/>
        <v> AAC 5.189 </v>
      </c>
      <c r="B83" s="1" t="str">
        <f t="shared" si="7"/>
        <v>I</v>
      </c>
      <c r="C83" s="8">
        <f t="shared" si="8"/>
        <v>34490.353000000003</v>
      </c>
      <c r="D83" s="7" t="str">
        <f t="shared" si="9"/>
        <v>vis</v>
      </c>
      <c r="E83" s="25">
        <f>VLOOKUP(C83,'Active 1'!C$21:E$970,3,FALSE)</f>
        <v>4391.0174573864879</v>
      </c>
      <c r="F83" s="1" t="s">
        <v>254</v>
      </c>
      <c r="G83" s="7" t="str">
        <f t="shared" si="10"/>
        <v>34490.353</v>
      </c>
      <c r="H83" s="8">
        <f t="shared" si="11"/>
        <v>-55537</v>
      </c>
      <c r="I83" s="26" t="s">
        <v>464</v>
      </c>
      <c r="J83" s="27" t="s">
        <v>465</v>
      </c>
      <c r="K83" s="26">
        <v>-55537</v>
      </c>
      <c r="L83" s="26" t="s">
        <v>449</v>
      </c>
      <c r="M83" s="27" t="s">
        <v>338</v>
      </c>
      <c r="N83" s="27"/>
      <c r="O83" s="28" t="s">
        <v>358</v>
      </c>
      <c r="P83" s="28" t="s">
        <v>460</v>
      </c>
    </row>
    <row r="84" spans="1:16" ht="12.75" customHeight="1" thickBot="1" x14ac:dyDescent="0.25">
      <c r="A84" s="8" t="str">
        <f t="shared" si="6"/>
        <v> AAC 5.189 </v>
      </c>
      <c r="B84" s="1" t="str">
        <f t="shared" si="7"/>
        <v>I</v>
      </c>
      <c r="C84" s="8">
        <f t="shared" si="8"/>
        <v>34513.379000000001</v>
      </c>
      <c r="D84" s="7" t="str">
        <f t="shared" si="9"/>
        <v>vis</v>
      </c>
      <c r="E84" s="25">
        <f>VLOOKUP(C84,'Active 1'!C$21:E$970,3,FALSE)</f>
        <v>4462.0225060039402</v>
      </c>
      <c r="F84" s="1" t="s">
        <v>254</v>
      </c>
      <c r="G84" s="7" t="str">
        <f t="shared" si="10"/>
        <v>34513.379</v>
      </c>
      <c r="H84" s="8">
        <f t="shared" si="11"/>
        <v>-55466</v>
      </c>
      <c r="I84" s="26" t="s">
        <v>466</v>
      </c>
      <c r="J84" s="27" t="s">
        <v>467</v>
      </c>
      <c r="K84" s="26">
        <v>-55466</v>
      </c>
      <c r="L84" s="26" t="s">
        <v>468</v>
      </c>
      <c r="M84" s="27" t="s">
        <v>338</v>
      </c>
      <c r="N84" s="27"/>
      <c r="O84" s="28" t="s">
        <v>358</v>
      </c>
      <c r="P84" s="28" t="s">
        <v>460</v>
      </c>
    </row>
    <row r="85" spans="1:16" ht="12.75" customHeight="1" thickBot="1" x14ac:dyDescent="0.25">
      <c r="A85" s="8" t="str">
        <f t="shared" si="6"/>
        <v> AJ 67.462 </v>
      </c>
      <c r="B85" s="1" t="str">
        <f t="shared" si="7"/>
        <v>I</v>
      </c>
      <c r="C85" s="8">
        <f t="shared" si="8"/>
        <v>34548.720999999998</v>
      </c>
      <c r="D85" s="7" t="str">
        <f t="shared" si="9"/>
        <v>vis</v>
      </c>
      <c r="E85" s="25">
        <f>VLOOKUP(C85,'Active 1'!C$21:E$970,3,FALSE)</f>
        <v>4571.0062820934909</v>
      </c>
      <c r="F85" s="1" t="s">
        <v>254</v>
      </c>
      <c r="G85" s="7" t="str">
        <f t="shared" si="10"/>
        <v>34548.721</v>
      </c>
      <c r="H85" s="8">
        <f t="shared" si="11"/>
        <v>-55357</v>
      </c>
      <c r="I85" s="26" t="s">
        <v>469</v>
      </c>
      <c r="J85" s="27" t="s">
        <v>470</v>
      </c>
      <c r="K85" s="26">
        <v>-55357</v>
      </c>
      <c r="L85" s="26" t="s">
        <v>453</v>
      </c>
      <c r="M85" s="27" t="s">
        <v>257</v>
      </c>
      <c r="N85" s="27"/>
      <c r="O85" s="28" t="s">
        <v>258</v>
      </c>
      <c r="P85" s="28" t="s">
        <v>259</v>
      </c>
    </row>
    <row r="86" spans="1:16" ht="12.75" customHeight="1" thickBot="1" x14ac:dyDescent="0.25">
      <c r="A86" s="8" t="str">
        <f t="shared" si="6"/>
        <v> AJ 67.462 </v>
      </c>
      <c r="B86" s="1" t="str">
        <f t="shared" si="7"/>
        <v>I</v>
      </c>
      <c r="C86" s="8">
        <f t="shared" si="8"/>
        <v>34894.733999999997</v>
      </c>
      <c r="D86" s="7" t="str">
        <f t="shared" si="9"/>
        <v>vis</v>
      </c>
      <c r="E86" s="25">
        <f>VLOOKUP(C86,'Active 1'!C$21:E$970,3,FALSE)</f>
        <v>5638.0031502978063</v>
      </c>
      <c r="F86" s="1" t="s">
        <v>254</v>
      </c>
      <c r="G86" s="7" t="str">
        <f t="shared" si="10"/>
        <v>34894.734</v>
      </c>
      <c r="H86" s="8">
        <f t="shared" si="11"/>
        <v>-54290</v>
      </c>
      <c r="I86" s="26" t="s">
        <v>471</v>
      </c>
      <c r="J86" s="27" t="s">
        <v>472</v>
      </c>
      <c r="K86" s="26">
        <v>-54290</v>
      </c>
      <c r="L86" s="26" t="s">
        <v>449</v>
      </c>
      <c r="M86" s="27" t="s">
        <v>257</v>
      </c>
      <c r="N86" s="27"/>
      <c r="O86" s="28" t="s">
        <v>258</v>
      </c>
      <c r="P86" s="28" t="s">
        <v>259</v>
      </c>
    </row>
    <row r="87" spans="1:16" ht="12.75" customHeight="1" thickBot="1" x14ac:dyDescent="0.25">
      <c r="A87" s="8" t="str">
        <f t="shared" si="6"/>
        <v> AJ 62.372 </v>
      </c>
      <c r="B87" s="1" t="str">
        <f t="shared" si="7"/>
        <v>II</v>
      </c>
      <c r="C87" s="8">
        <f t="shared" si="8"/>
        <v>34912.737999999998</v>
      </c>
      <c r="D87" s="7" t="str">
        <f t="shared" si="9"/>
        <v>vis</v>
      </c>
      <c r="E87" s="25">
        <f>VLOOKUP(C87,'Active 1'!C$21:E$970,3,FALSE)</f>
        <v>5693.5219071513102</v>
      </c>
      <c r="F87" s="1" t="s">
        <v>254</v>
      </c>
      <c r="G87" s="7" t="str">
        <f t="shared" si="10"/>
        <v>34912.738</v>
      </c>
      <c r="H87" s="8">
        <f t="shared" si="11"/>
        <v>-54234.5</v>
      </c>
      <c r="I87" s="26" t="s">
        <v>473</v>
      </c>
      <c r="J87" s="27" t="s">
        <v>474</v>
      </c>
      <c r="K87" s="26">
        <v>-54234.5</v>
      </c>
      <c r="L87" s="26" t="s">
        <v>475</v>
      </c>
      <c r="M87" s="27" t="s">
        <v>257</v>
      </c>
      <c r="N87" s="27"/>
      <c r="O87" s="28" t="s">
        <v>476</v>
      </c>
      <c r="P87" s="28" t="s">
        <v>477</v>
      </c>
    </row>
    <row r="88" spans="1:16" ht="12.75" customHeight="1" thickBot="1" x14ac:dyDescent="0.25">
      <c r="A88" s="8" t="str">
        <f t="shared" si="6"/>
        <v> AA 6.141 </v>
      </c>
      <c r="B88" s="1" t="str">
        <f t="shared" si="7"/>
        <v>I</v>
      </c>
      <c r="C88" s="8">
        <f t="shared" si="8"/>
        <v>35151.574999999997</v>
      </c>
      <c r="D88" s="7" t="str">
        <f t="shared" si="9"/>
        <v>vis</v>
      </c>
      <c r="E88" s="25">
        <f>VLOOKUP(C88,'Active 1'!C$21:E$970,3,FALSE)</f>
        <v>6430.0212034532242</v>
      </c>
      <c r="F88" s="1" t="s">
        <v>254</v>
      </c>
      <c r="G88" s="7" t="str">
        <f t="shared" si="10"/>
        <v>35151.575</v>
      </c>
      <c r="H88" s="8">
        <f t="shared" si="11"/>
        <v>-53498</v>
      </c>
      <c r="I88" s="26" t="s">
        <v>478</v>
      </c>
      <c r="J88" s="27" t="s">
        <v>479</v>
      </c>
      <c r="K88" s="26">
        <v>-53498</v>
      </c>
      <c r="L88" s="26" t="s">
        <v>480</v>
      </c>
      <c r="M88" s="27" t="s">
        <v>338</v>
      </c>
      <c r="N88" s="27"/>
      <c r="O88" s="28" t="s">
        <v>358</v>
      </c>
      <c r="P88" s="28" t="s">
        <v>481</v>
      </c>
    </row>
    <row r="89" spans="1:16" ht="12.75" customHeight="1" thickBot="1" x14ac:dyDescent="0.25">
      <c r="A89" s="8" t="str">
        <f t="shared" si="6"/>
        <v> AA 6.141 </v>
      </c>
      <c r="B89" s="1" t="str">
        <f t="shared" si="7"/>
        <v>II</v>
      </c>
      <c r="C89" s="8">
        <f t="shared" si="8"/>
        <v>35197.455000000002</v>
      </c>
      <c r="D89" s="7" t="str">
        <f t="shared" si="9"/>
        <v>vis</v>
      </c>
      <c r="E89" s="25">
        <f>VLOOKUP(C89,'Active 1'!C$21:E$970,3,FALSE)</f>
        <v>6571.500905988155</v>
      </c>
      <c r="F89" s="1" t="s">
        <v>254</v>
      </c>
      <c r="G89" s="7" t="str">
        <f t="shared" si="10"/>
        <v>35197.455</v>
      </c>
      <c r="H89" s="8">
        <f t="shared" si="11"/>
        <v>-53356.5</v>
      </c>
      <c r="I89" s="26" t="s">
        <v>482</v>
      </c>
      <c r="J89" s="27" t="s">
        <v>483</v>
      </c>
      <c r="K89" s="26">
        <v>-53356.5</v>
      </c>
      <c r="L89" s="26" t="s">
        <v>484</v>
      </c>
      <c r="M89" s="27" t="s">
        <v>338</v>
      </c>
      <c r="N89" s="27"/>
      <c r="O89" s="28" t="s">
        <v>358</v>
      </c>
      <c r="P89" s="28" t="s">
        <v>481</v>
      </c>
    </row>
    <row r="90" spans="1:16" ht="12.75" customHeight="1" thickBot="1" x14ac:dyDescent="0.25">
      <c r="A90" s="8" t="str">
        <f t="shared" si="6"/>
        <v> AA 6.141 </v>
      </c>
      <c r="B90" s="1" t="str">
        <f t="shared" si="7"/>
        <v>I</v>
      </c>
      <c r="C90" s="8">
        <f t="shared" si="8"/>
        <v>35240.423999999999</v>
      </c>
      <c r="D90" s="7" t="str">
        <f t="shared" si="9"/>
        <v>vis</v>
      </c>
      <c r="E90" s="25">
        <f>VLOOKUP(C90,'Active 1'!C$21:E$970,3,FALSE)</f>
        <v>6704.0039865945728</v>
      </c>
      <c r="F90" s="1" t="s">
        <v>254</v>
      </c>
      <c r="G90" s="7" t="str">
        <f t="shared" si="10"/>
        <v>35240.424</v>
      </c>
      <c r="H90" s="8">
        <f t="shared" si="11"/>
        <v>-53224</v>
      </c>
      <c r="I90" s="26" t="s">
        <v>485</v>
      </c>
      <c r="J90" s="27" t="s">
        <v>486</v>
      </c>
      <c r="K90" s="26">
        <v>-53224</v>
      </c>
      <c r="L90" s="26" t="s">
        <v>487</v>
      </c>
      <c r="M90" s="27" t="s">
        <v>338</v>
      </c>
      <c r="N90" s="27"/>
      <c r="O90" s="28" t="s">
        <v>358</v>
      </c>
      <c r="P90" s="28" t="s">
        <v>481</v>
      </c>
    </row>
    <row r="91" spans="1:16" ht="12.75" customHeight="1" thickBot="1" x14ac:dyDescent="0.25">
      <c r="A91" s="8" t="str">
        <f t="shared" si="6"/>
        <v> AA 6.141 </v>
      </c>
      <c r="B91" s="1" t="str">
        <f t="shared" si="7"/>
        <v>II</v>
      </c>
      <c r="C91" s="8">
        <f t="shared" si="8"/>
        <v>35244.474000000002</v>
      </c>
      <c r="D91" s="7" t="str">
        <f t="shared" si="9"/>
        <v>vis</v>
      </c>
      <c r="E91" s="25">
        <f>VLOOKUP(C91,'Active 1'!C$21:E$970,3,FALSE)</f>
        <v>6716.4929315655145</v>
      </c>
      <c r="F91" s="1" t="s">
        <v>254</v>
      </c>
      <c r="G91" s="7" t="str">
        <f t="shared" si="10"/>
        <v>35244.474</v>
      </c>
      <c r="H91" s="8">
        <f t="shared" si="11"/>
        <v>-53211.5</v>
      </c>
      <c r="I91" s="26" t="s">
        <v>488</v>
      </c>
      <c r="J91" s="27" t="s">
        <v>489</v>
      </c>
      <c r="K91" s="26">
        <v>-53211.5</v>
      </c>
      <c r="L91" s="26" t="s">
        <v>468</v>
      </c>
      <c r="M91" s="27" t="s">
        <v>338</v>
      </c>
      <c r="N91" s="27"/>
      <c r="O91" s="28" t="s">
        <v>358</v>
      </c>
      <c r="P91" s="28" t="s">
        <v>481</v>
      </c>
    </row>
    <row r="92" spans="1:16" ht="12.75" customHeight="1" thickBot="1" x14ac:dyDescent="0.25">
      <c r="A92" s="8" t="str">
        <f t="shared" si="6"/>
        <v> AJ 62.372 </v>
      </c>
      <c r="B92" s="1" t="str">
        <f t="shared" si="7"/>
        <v>I</v>
      </c>
      <c r="C92" s="8">
        <f t="shared" si="8"/>
        <v>35254.695</v>
      </c>
      <c r="D92" s="7" t="str">
        <f t="shared" si="9"/>
        <v>vis</v>
      </c>
      <c r="E92" s="25">
        <f>VLOOKUP(C92,'Active 1'!C$21:E$970,3,FALSE)</f>
        <v>6748.0113282440034</v>
      </c>
      <c r="F92" s="1" t="s">
        <v>254</v>
      </c>
      <c r="G92" s="7" t="str">
        <f t="shared" si="10"/>
        <v>35254.695</v>
      </c>
      <c r="H92" s="8">
        <f t="shared" si="11"/>
        <v>-53180</v>
      </c>
      <c r="I92" s="26" t="s">
        <v>490</v>
      </c>
      <c r="J92" s="27" t="s">
        <v>491</v>
      </c>
      <c r="K92" s="26">
        <v>-53180</v>
      </c>
      <c r="L92" s="26" t="s">
        <v>492</v>
      </c>
      <c r="M92" s="27" t="s">
        <v>257</v>
      </c>
      <c r="N92" s="27"/>
      <c r="O92" s="28" t="s">
        <v>476</v>
      </c>
      <c r="P92" s="28" t="s">
        <v>477</v>
      </c>
    </row>
    <row r="93" spans="1:16" ht="12.75" customHeight="1" thickBot="1" x14ac:dyDescent="0.25">
      <c r="A93" s="8" t="str">
        <f t="shared" si="6"/>
        <v> AA 7.188 </v>
      </c>
      <c r="B93" s="1" t="str">
        <f t="shared" si="7"/>
        <v>I</v>
      </c>
      <c r="C93" s="8">
        <f t="shared" si="8"/>
        <v>35576.387999999999</v>
      </c>
      <c r="D93" s="7" t="str">
        <f t="shared" si="9"/>
        <v>vis</v>
      </c>
      <c r="E93" s="25">
        <f>VLOOKUP(C93,'Active 1'!C$21:E$970,3,FALSE)</f>
        <v>7740.012852820395</v>
      </c>
      <c r="F93" s="1" t="s">
        <v>254</v>
      </c>
      <c r="G93" s="7" t="str">
        <f t="shared" si="10"/>
        <v>35576.388</v>
      </c>
      <c r="H93" s="8">
        <f t="shared" si="11"/>
        <v>-52188</v>
      </c>
      <c r="I93" s="26" t="s">
        <v>493</v>
      </c>
      <c r="J93" s="27" t="s">
        <v>494</v>
      </c>
      <c r="K93" s="26">
        <v>-52188</v>
      </c>
      <c r="L93" s="26" t="s">
        <v>495</v>
      </c>
      <c r="M93" s="27" t="s">
        <v>338</v>
      </c>
      <c r="N93" s="27"/>
      <c r="O93" s="28" t="s">
        <v>358</v>
      </c>
      <c r="P93" s="28" t="s">
        <v>496</v>
      </c>
    </row>
    <row r="94" spans="1:16" ht="12.75" customHeight="1" thickBot="1" x14ac:dyDescent="0.25">
      <c r="A94" s="8" t="str">
        <f t="shared" si="6"/>
        <v> AA 7.188 </v>
      </c>
      <c r="B94" s="1" t="str">
        <f t="shared" si="7"/>
        <v>I</v>
      </c>
      <c r="C94" s="8">
        <f t="shared" si="8"/>
        <v>35632.493000000002</v>
      </c>
      <c r="D94" s="7" t="str">
        <f t="shared" si="9"/>
        <v>vis</v>
      </c>
      <c r="E94" s="25">
        <f>VLOOKUP(C94,'Active 1'!C$21:E$970,3,FALSE)</f>
        <v>7913.0232867942823</v>
      </c>
      <c r="F94" s="1" t="s">
        <v>254</v>
      </c>
      <c r="G94" s="7" t="str">
        <f t="shared" si="10"/>
        <v>35632.493</v>
      </c>
      <c r="H94" s="8">
        <f t="shared" si="11"/>
        <v>-52015</v>
      </c>
      <c r="I94" s="26" t="s">
        <v>497</v>
      </c>
      <c r="J94" s="27" t="s">
        <v>498</v>
      </c>
      <c r="K94" s="26">
        <v>-52015</v>
      </c>
      <c r="L94" s="26" t="s">
        <v>499</v>
      </c>
      <c r="M94" s="27" t="s">
        <v>338</v>
      </c>
      <c r="N94" s="27"/>
      <c r="O94" s="28" t="s">
        <v>358</v>
      </c>
      <c r="P94" s="28" t="s">
        <v>496</v>
      </c>
    </row>
    <row r="95" spans="1:16" ht="12.75" customHeight="1" thickBot="1" x14ac:dyDescent="0.25">
      <c r="A95" s="8" t="str">
        <f t="shared" si="6"/>
        <v> AA 8.189 </v>
      </c>
      <c r="B95" s="1" t="str">
        <f t="shared" si="7"/>
        <v>I</v>
      </c>
      <c r="C95" s="8">
        <f t="shared" si="8"/>
        <v>35933.425999999999</v>
      </c>
      <c r="D95" s="7" t="str">
        <f t="shared" si="9"/>
        <v>vis</v>
      </c>
      <c r="E95" s="25">
        <f>VLOOKUP(C95,'Active 1'!C$21:E$970,3,FALSE)</f>
        <v>8841.0074045566998</v>
      </c>
      <c r="F95" s="1" t="s">
        <v>254</v>
      </c>
      <c r="G95" s="7" t="str">
        <f t="shared" si="10"/>
        <v>35933.426</v>
      </c>
      <c r="H95" s="8">
        <f t="shared" si="11"/>
        <v>-51087</v>
      </c>
      <c r="I95" s="26" t="s">
        <v>500</v>
      </c>
      <c r="J95" s="27" t="s">
        <v>501</v>
      </c>
      <c r="K95" s="26">
        <v>-51087</v>
      </c>
      <c r="L95" s="26" t="s">
        <v>502</v>
      </c>
      <c r="M95" s="27" t="s">
        <v>338</v>
      </c>
      <c r="N95" s="27"/>
      <c r="O95" s="28" t="s">
        <v>358</v>
      </c>
      <c r="P95" s="28" t="s">
        <v>503</v>
      </c>
    </row>
    <row r="96" spans="1:16" ht="12.75" customHeight="1" thickBot="1" x14ac:dyDescent="0.25">
      <c r="A96" s="8" t="str">
        <f t="shared" si="6"/>
        <v> AA 9.48 </v>
      </c>
      <c r="B96" s="1" t="str">
        <f t="shared" si="7"/>
        <v>I</v>
      </c>
      <c r="C96" s="8">
        <f t="shared" si="8"/>
        <v>36339.432999999997</v>
      </c>
      <c r="D96" s="7" t="str">
        <f t="shared" si="9"/>
        <v>vis</v>
      </c>
      <c r="E96" s="25">
        <f>VLOOKUP(C96,'Active 1'!C$21:E$970,3,FALSE)</f>
        <v>10093.007177597099</v>
      </c>
      <c r="F96" s="1" t="s">
        <v>254</v>
      </c>
      <c r="G96" s="7" t="str">
        <f t="shared" si="10"/>
        <v>36339.433</v>
      </c>
      <c r="H96" s="8">
        <f t="shared" si="11"/>
        <v>-49835</v>
      </c>
      <c r="I96" s="26" t="s">
        <v>504</v>
      </c>
      <c r="J96" s="27" t="s">
        <v>505</v>
      </c>
      <c r="K96" s="26">
        <v>-49835</v>
      </c>
      <c r="L96" s="26" t="s">
        <v>506</v>
      </c>
      <c r="M96" s="27" t="s">
        <v>338</v>
      </c>
      <c r="N96" s="27"/>
      <c r="O96" s="28" t="s">
        <v>358</v>
      </c>
      <c r="P96" s="28" t="s">
        <v>507</v>
      </c>
    </row>
    <row r="97" spans="1:16" ht="12.75" customHeight="1" thickBot="1" x14ac:dyDescent="0.25">
      <c r="A97" s="8" t="str">
        <f t="shared" si="6"/>
        <v> AA 10.69 </v>
      </c>
      <c r="B97" s="1" t="str">
        <f t="shared" si="7"/>
        <v>I</v>
      </c>
      <c r="C97" s="8">
        <f t="shared" si="8"/>
        <v>36673.447999999997</v>
      </c>
      <c r="D97" s="7" t="str">
        <f t="shared" si="9"/>
        <v>vis</v>
      </c>
      <c r="E97" s="25">
        <f>VLOOKUP(C97,'Active 1'!C$21:E$970,3,FALSE)</f>
        <v>11123.005931786291</v>
      </c>
      <c r="F97" s="1" t="s">
        <v>254</v>
      </c>
      <c r="G97" s="7" t="str">
        <f t="shared" si="10"/>
        <v>36673.448</v>
      </c>
      <c r="H97" s="8">
        <f t="shared" si="11"/>
        <v>-48805</v>
      </c>
      <c r="I97" s="26" t="s">
        <v>508</v>
      </c>
      <c r="J97" s="27" t="s">
        <v>509</v>
      </c>
      <c r="K97" s="26">
        <v>-48805</v>
      </c>
      <c r="L97" s="26" t="s">
        <v>510</v>
      </c>
      <c r="M97" s="27" t="s">
        <v>338</v>
      </c>
      <c r="N97" s="27"/>
      <c r="O97" s="28" t="s">
        <v>358</v>
      </c>
      <c r="P97" s="28" t="s">
        <v>511</v>
      </c>
    </row>
    <row r="98" spans="1:16" ht="12.75" customHeight="1" thickBot="1" x14ac:dyDescent="0.25">
      <c r="A98" s="8" t="str">
        <f t="shared" si="6"/>
        <v> AA 10.69 </v>
      </c>
      <c r="B98" s="1" t="str">
        <f t="shared" si="7"/>
        <v>I</v>
      </c>
      <c r="C98" s="8">
        <f t="shared" si="8"/>
        <v>36674.415999999997</v>
      </c>
      <c r="D98" s="7" t="str">
        <f t="shared" si="9"/>
        <v>vis</v>
      </c>
      <c r="E98" s="25">
        <f>VLOOKUP(C98,'Active 1'!C$21:E$970,3,FALSE)</f>
        <v>11125.990943818852</v>
      </c>
      <c r="F98" s="1" t="s">
        <v>254</v>
      </c>
      <c r="G98" s="7" t="str">
        <f t="shared" si="10"/>
        <v>36674.416</v>
      </c>
      <c r="H98" s="8">
        <f t="shared" si="11"/>
        <v>-48802</v>
      </c>
      <c r="I98" s="26" t="s">
        <v>512</v>
      </c>
      <c r="J98" s="27" t="s">
        <v>513</v>
      </c>
      <c r="K98" s="26">
        <v>-48802</v>
      </c>
      <c r="L98" s="26" t="s">
        <v>514</v>
      </c>
      <c r="M98" s="27" t="s">
        <v>338</v>
      </c>
      <c r="N98" s="27"/>
      <c r="O98" s="28" t="s">
        <v>358</v>
      </c>
      <c r="P98" s="28" t="s">
        <v>511</v>
      </c>
    </row>
    <row r="99" spans="1:16" ht="12.75" customHeight="1" thickBot="1" x14ac:dyDescent="0.25">
      <c r="A99" s="8" t="str">
        <f t="shared" si="6"/>
        <v> AA 13.79 </v>
      </c>
      <c r="B99" s="1" t="str">
        <f t="shared" si="7"/>
        <v>I</v>
      </c>
      <c r="C99" s="8">
        <f t="shared" si="8"/>
        <v>37069.402000000002</v>
      </c>
      <c r="D99" s="7" t="str">
        <f t="shared" si="9"/>
        <v>vis</v>
      </c>
      <c r="E99" s="25">
        <f>VLOOKUP(C99,'Active 1'!C$21:E$970,3,FALSE)</f>
        <v>12344.005368087754</v>
      </c>
      <c r="F99" s="1" t="s">
        <v>254</v>
      </c>
      <c r="G99" s="7" t="str">
        <f t="shared" si="10"/>
        <v>37069.402</v>
      </c>
      <c r="H99" s="8">
        <f t="shared" si="11"/>
        <v>-47584</v>
      </c>
      <c r="I99" s="26" t="s">
        <v>515</v>
      </c>
      <c r="J99" s="27" t="s">
        <v>516</v>
      </c>
      <c r="K99" s="26">
        <v>-47584</v>
      </c>
      <c r="L99" s="26" t="s">
        <v>517</v>
      </c>
      <c r="M99" s="27" t="s">
        <v>338</v>
      </c>
      <c r="N99" s="27"/>
      <c r="O99" s="28" t="s">
        <v>358</v>
      </c>
      <c r="P99" s="28" t="s">
        <v>518</v>
      </c>
    </row>
    <row r="100" spans="1:16" ht="12.75" customHeight="1" thickBot="1" x14ac:dyDescent="0.25">
      <c r="A100" s="8" t="str">
        <f t="shared" si="6"/>
        <v> AA 16.158 </v>
      </c>
      <c r="B100" s="1" t="str">
        <f t="shared" si="7"/>
        <v>I</v>
      </c>
      <c r="C100" s="8">
        <f t="shared" si="8"/>
        <v>38882.487000000001</v>
      </c>
      <c r="D100" s="7" t="str">
        <f t="shared" si="9"/>
        <v>vis</v>
      </c>
      <c r="E100" s="25">
        <f>VLOOKUP(C100,'Active 1'!C$21:E$970,3,FALSE)</f>
        <v>17934.997662562888</v>
      </c>
      <c r="F100" s="1" t="s">
        <v>254</v>
      </c>
      <c r="G100" s="7" t="str">
        <f t="shared" si="10"/>
        <v>38882.487</v>
      </c>
      <c r="H100" s="8">
        <f t="shared" si="11"/>
        <v>-41993</v>
      </c>
      <c r="I100" s="26" t="s">
        <v>519</v>
      </c>
      <c r="J100" s="27" t="s">
        <v>520</v>
      </c>
      <c r="K100" s="26">
        <v>-41993</v>
      </c>
      <c r="L100" s="26" t="s">
        <v>521</v>
      </c>
      <c r="M100" s="27" t="s">
        <v>338</v>
      </c>
      <c r="N100" s="27"/>
      <c r="O100" s="28" t="s">
        <v>358</v>
      </c>
      <c r="P100" s="28" t="s">
        <v>522</v>
      </c>
    </row>
    <row r="101" spans="1:16" ht="12.75" customHeight="1" thickBot="1" x14ac:dyDescent="0.25">
      <c r="A101" s="8" t="str">
        <f t="shared" si="6"/>
        <v> BBS 22 </v>
      </c>
      <c r="B101" s="1" t="str">
        <f t="shared" si="7"/>
        <v>I</v>
      </c>
      <c r="C101" s="8">
        <f t="shared" si="8"/>
        <v>42540.445</v>
      </c>
      <c r="D101" s="7" t="str">
        <f t="shared" si="9"/>
        <v>vis</v>
      </c>
      <c r="E101" s="25">
        <f>VLOOKUP(C101,'Active 1'!C$21:E$970,3,FALSE)</f>
        <v>29215.006592929461</v>
      </c>
      <c r="F101" s="1" t="s">
        <v>254</v>
      </c>
      <c r="G101" s="7" t="str">
        <f t="shared" si="10"/>
        <v>42540.445</v>
      </c>
      <c r="H101" s="8">
        <f t="shared" si="11"/>
        <v>-30713</v>
      </c>
      <c r="I101" s="26" t="s">
        <v>523</v>
      </c>
      <c r="J101" s="27" t="s">
        <v>524</v>
      </c>
      <c r="K101" s="26">
        <v>-30713</v>
      </c>
      <c r="L101" s="26" t="s">
        <v>525</v>
      </c>
      <c r="M101" s="27" t="s">
        <v>338</v>
      </c>
      <c r="N101" s="27"/>
      <c r="O101" s="28" t="s">
        <v>526</v>
      </c>
      <c r="P101" s="28" t="s">
        <v>527</v>
      </c>
    </row>
    <row r="102" spans="1:16" ht="12.75" customHeight="1" thickBot="1" x14ac:dyDescent="0.25">
      <c r="A102" s="8" t="str">
        <f t="shared" si="6"/>
        <v> BBS 22 </v>
      </c>
      <c r="B102" s="1" t="str">
        <f t="shared" si="7"/>
        <v>II</v>
      </c>
      <c r="C102" s="8">
        <f t="shared" si="8"/>
        <v>42543.531999999999</v>
      </c>
      <c r="D102" s="7" t="str">
        <f t="shared" si="9"/>
        <v>vis</v>
      </c>
      <c r="E102" s="25">
        <f>VLOOKUP(C102,'Active 1'!C$21:E$970,3,FALSE)</f>
        <v>29224.525944318415</v>
      </c>
      <c r="F102" s="1" t="s">
        <v>254</v>
      </c>
      <c r="G102" s="7" t="str">
        <f t="shared" si="10"/>
        <v>42543.532</v>
      </c>
      <c r="H102" s="8">
        <f t="shared" si="11"/>
        <v>-30703.5</v>
      </c>
      <c r="I102" s="26" t="s">
        <v>528</v>
      </c>
      <c r="J102" s="27" t="s">
        <v>529</v>
      </c>
      <c r="K102" s="26">
        <v>-30703.5</v>
      </c>
      <c r="L102" s="26" t="s">
        <v>530</v>
      </c>
      <c r="M102" s="27" t="s">
        <v>338</v>
      </c>
      <c r="N102" s="27"/>
      <c r="O102" s="28" t="s">
        <v>526</v>
      </c>
      <c r="P102" s="28" t="s">
        <v>527</v>
      </c>
    </row>
    <row r="103" spans="1:16" ht="12.75" customHeight="1" thickBot="1" x14ac:dyDescent="0.25">
      <c r="A103" s="8" t="str">
        <f t="shared" si="6"/>
        <v> BBS 23 </v>
      </c>
      <c r="B103" s="1" t="str">
        <f t="shared" si="7"/>
        <v>II</v>
      </c>
      <c r="C103" s="8">
        <f t="shared" si="8"/>
        <v>42571.42</v>
      </c>
      <c r="D103" s="7" t="str">
        <f t="shared" si="9"/>
        <v>vis</v>
      </c>
      <c r="E103" s="25">
        <f>VLOOKUP(C103,'Active 1'!C$21:E$970,3,FALSE)</f>
        <v>29310.523894281225</v>
      </c>
      <c r="F103" s="1" t="s">
        <v>254</v>
      </c>
      <c r="G103" s="7" t="str">
        <f t="shared" si="10"/>
        <v>42571.420</v>
      </c>
      <c r="H103" s="8">
        <f t="shared" si="11"/>
        <v>-30617.5</v>
      </c>
      <c r="I103" s="26" t="s">
        <v>531</v>
      </c>
      <c r="J103" s="27" t="s">
        <v>532</v>
      </c>
      <c r="K103" s="26">
        <v>-30617.5</v>
      </c>
      <c r="L103" s="26" t="s">
        <v>533</v>
      </c>
      <c r="M103" s="27" t="s">
        <v>338</v>
      </c>
      <c r="N103" s="27"/>
      <c r="O103" s="28" t="s">
        <v>534</v>
      </c>
      <c r="P103" s="28" t="s">
        <v>535</v>
      </c>
    </row>
    <row r="104" spans="1:16" ht="12.75" customHeight="1" thickBot="1" x14ac:dyDescent="0.25">
      <c r="A104" s="8" t="str">
        <f t="shared" si="6"/>
        <v> BBS 23 </v>
      </c>
      <c r="B104" s="1" t="str">
        <f t="shared" si="7"/>
        <v>II</v>
      </c>
      <c r="C104" s="8">
        <f t="shared" si="8"/>
        <v>42606.432000000001</v>
      </c>
      <c r="D104" s="7" t="str">
        <f t="shared" si="9"/>
        <v>vis</v>
      </c>
      <c r="E104" s="25">
        <f>VLOOKUP(C104,'Active 1'!C$21:E$970,3,FALSE)</f>
        <v>29418.49005263242</v>
      </c>
      <c r="F104" s="1" t="s">
        <v>254</v>
      </c>
      <c r="G104" s="7" t="str">
        <f t="shared" si="10"/>
        <v>42606.432</v>
      </c>
      <c r="H104" s="8">
        <f t="shared" si="11"/>
        <v>-30509.5</v>
      </c>
      <c r="I104" s="26" t="s">
        <v>536</v>
      </c>
      <c r="J104" s="27" t="s">
        <v>537</v>
      </c>
      <c r="K104" s="26">
        <v>-30509.5</v>
      </c>
      <c r="L104" s="26" t="s">
        <v>538</v>
      </c>
      <c r="M104" s="27" t="s">
        <v>338</v>
      </c>
      <c r="N104" s="27"/>
      <c r="O104" s="28" t="s">
        <v>534</v>
      </c>
      <c r="P104" s="28" t="s">
        <v>535</v>
      </c>
    </row>
    <row r="105" spans="1:16" ht="12.75" customHeight="1" thickBot="1" x14ac:dyDescent="0.25">
      <c r="A105" s="8" t="str">
        <f t="shared" si="6"/>
        <v> BBS 25 </v>
      </c>
      <c r="B105" s="1" t="str">
        <f t="shared" si="7"/>
        <v>II</v>
      </c>
      <c r="C105" s="8">
        <f t="shared" si="8"/>
        <v>42777.66</v>
      </c>
      <c r="D105" s="7" t="str">
        <f t="shared" si="9"/>
        <v>vis</v>
      </c>
      <c r="E105" s="25">
        <f>VLOOKUP(C105,'Active 1'!C$21:E$970,3,FALSE)</f>
        <v>29946.504143862785</v>
      </c>
      <c r="F105" s="1" t="s">
        <v>254</v>
      </c>
      <c r="G105" s="7" t="str">
        <f t="shared" si="10"/>
        <v>42777.660</v>
      </c>
      <c r="H105" s="8">
        <f t="shared" si="11"/>
        <v>-29981.5</v>
      </c>
      <c r="I105" s="26" t="s">
        <v>539</v>
      </c>
      <c r="J105" s="27" t="s">
        <v>540</v>
      </c>
      <c r="K105" s="26">
        <v>-29981.5</v>
      </c>
      <c r="L105" s="26" t="s">
        <v>541</v>
      </c>
      <c r="M105" s="27" t="s">
        <v>338</v>
      </c>
      <c r="N105" s="27"/>
      <c r="O105" s="28" t="s">
        <v>526</v>
      </c>
      <c r="P105" s="28" t="s">
        <v>542</v>
      </c>
    </row>
    <row r="106" spans="1:16" ht="12.75" customHeight="1" thickBot="1" x14ac:dyDescent="0.25">
      <c r="A106" s="8" t="str">
        <f t="shared" si="6"/>
        <v> BBS 27 </v>
      </c>
      <c r="B106" s="1" t="str">
        <f t="shared" si="7"/>
        <v>II</v>
      </c>
      <c r="C106" s="8">
        <f t="shared" si="8"/>
        <v>42858.415000000001</v>
      </c>
      <c r="D106" s="7" t="str">
        <f t="shared" si="9"/>
        <v>vis</v>
      </c>
      <c r="E106" s="25">
        <f>VLOOKUP(C106,'Active 1'!C$21:E$970,3,FALSE)</f>
        <v>30195.527539202951</v>
      </c>
      <c r="F106" s="1" t="s">
        <v>254</v>
      </c>
      <c r="G106" s="7" t="str">
        <f t="shared" si="10"/>
        <v>42858.415</v>
      </c>
      <c r="H106" s="8">
        <f t="shared" si="11"/>
        <v>-29732.5</v>
      </c>
      <c r="I106" s="26" t="s">
        <v>543</v>
      </c>
      <c r="J106" s="27" t="s">
        <v>544</v>
      </c>
      <c r="K106" s="26">
        <v>-29732.5</v>
      </c>
      <c r="L106" s="26" t="s">
        <v>545</v>
      </c>
      <c r="M106" s="27" t="s">
        <v>338</v>
      </c>
      <c r="N106" s="27"/>
      <c r="O106" s="28" t="s">
        <v>526</v>
      </c>
      <c r="P106" s="28" t="s">
        <v>546</v>
      </c>
    </row>
    <row r="107" spans="1:16" ht="12.75" customHeight="1" thickBot="1" x14ac:dyDescent="0.25">
      <c r="A107" s="8" t="str">
        <f t="shared" si="6"/>
        <v> BBS 27 </v>
      </c>
      <c r="B107" s="1" t="str">
        <f t="shared" si="7"/>
        <v>I</v>
      </c>
      <c r="C107" s="8">
        <f t="shared" si="8"/>
        <v>42864.41</v>
      </c>
      <c r="D107" s="7" t="str">
        <f t="shared" si="9"/>
        <v>vis</v>
      </c>
      <c r="E107" s="25">
        <f>VLOOKUP(C107,'Active 1'!C$21:E$970,3,FALSE)</f>
        <v>30214.014261450055</v>
      </c>
      <c r="F107" s="1" t="s">
        <v>254</v>
      </c>
      <c r="G107" s="7" t="str">
        <f t="shared" si="10"/>
        <v>42864.410</v>
      </c>
      <c r="H107" s="8">
        <f t="shared" si="11"/>
        <v>-29714</v>
      </c>
      <c r="I107" s="26" t="s">
        <v>547</v>
      </c>
      <c r="J107" s="27" t="s">
        <v>548</v>
      </c>
      <c r="K107" s="26">
        <v>-29714</v>
      </c>
      <c r="L107" s="26" t="s">
        <v>530</v>
      </c>
      <c r="M107" s="27" t="s">
        <v>338</v>
      </c>
      <c r="N107" s="27"/>
      <c r="O107" s="28" t="s">
        <v>526</v>
      </c>
      <c r="P107" s="28" t="s">
        <v>546</v>
      </c>
    </row>
    <row r="108" spans="1:16" ht="12.75" customHeight="1" thickBot="1" x14ac:dyDescent="0.25">
      <c r="A108" s="8" t="str">
        <f t="shared" si="6"/>
        <v> BBS 27 </v>
      </c>
      <c r="B108" s="1" t="str">
        <f t="shared" si="7"/>
        <v>I</v>
      </c>
      <c r="C108" s="8">
        <f t="shared" si="8"/>
        <v>42866.360999999997</v>
      </c>
      <c r="D108" s="7" t="str">
        <f t="shared" si="9"/>
        <v>vis</v>
      </c>
      <c r="E108" s="25">
        <f>VLOOKUP(C108,'Active 1'!C$21:E$970,3,FALSE)</f>
        <v>30220.030540866897</v>
      </c>
      <c r="F108" s="1" t="s">
        <v>254</v>
      </c>
      <c r="G108" s="7" t="str">
        <f t="shared" si="10"/>
        <v>42866.361</v>
      </c>
      <c r="H108" s="8">
        <f t="shared" si="11"/>
        <v>-29708</v>
      </c>
      <c r="I108" s="26" t="s">
        <v>549</v>
      </c>
      <c r="J108" s="27" t="s">
        <v>550</v>
      </c>
      <c r="K108" s="26">
        <v>-29708</v>
      </c>
      <c r="L108" s="26" t="s">
        <v>551</v>
      </c>
      <c r="M108" s="27" t="s">
        <v>338</v>
      </c>
      <c r="N108" s="27"/>
      <c r="O108" s="28" t="s">
        <v>526</v>
      </c>
      <c r="P108" s="28" t="s">
        <v>546</v>
      </c>
    </row>
    <row r="109" spans="1:16" ht="12.75" customHeight="1" thickBot="1" x14ac:dyDescent="0.25">
      <c r="A109" s="8" t="str">
        <f t="shared" si="6"/>
        <v> BBS 27 </v>
      </c>
      <c r="B109" s="1" t="str">
        <f t="shared" si="7"/>
        <v>II</v>
      </c>
      <c r="C109" s="8">
        <f t="shared" si="8"/>
        <v>42866.51</v>
      </c>
      <c r="D109" s="7" t="str">
        <f t="shared" si="9"/>
        <v>vis</v>
      </c>
      <c r="E109" s="25">
        <f>VLOOKUP(C109,'Active 1'!C$21:E$970,3,FALSE)</f>
        <v>30220.490010694237</v>
      </c>
      <c r="F109" s="1" t="s">
        <v>254</v>
      </c>
      <c r="G109" s="7" t="str">
        <f t="shared" si="10"/>
        <v>42866.510</v>
      </c>
      <c r="H109" s="8">
        <f t="shared" si="11"/>
        <v>-29707.5</v>
      </c>
      <c r="I109" s="26" t="s">
        <v>552</v>
      </c>
      <c r="J109" s="27" t="s">
        <v>553</v>
      </c>
      <c r="K109" s="26">
        <v>-29707.5</v>
      </c>
      <c r="L109" s="26" t="s">
        <v>554</v>
      </c>
      <c r="M109" s="27" t="s">
        <v>338</v>
      </c>
      <c r="N109" s="27"/>
      <c r="O109" s="28" t="s">
        <v>526</v>
      </c>
      <c r="P109" s="28" t="s">
        <v>546</v>
      </c>
    </row>
    <row r="110" spans="1:16" ht="12.75" customHeight="1" thickBot="1" x14ac:dyDescent="0.25">
      <c r="A110" s="8" t="str">
        <f t="shared" si="6"/>
        <v> BBS 27 </v>
      </c>
      <c r="B110" s="1" t="str">
        <f t="shared" si="7"/>
        <v>I</v>
      </c>
      <c r="C110" s="8">
        <f t="shared" si="8"/>
        <v>42867.332000000002</v>
      </c>
      <c r="D110" s="7" t="str">
        <f t="shared" si="9"/>
        <v>vis</v>
      </c>
      <c r="E110" s="25">
        <f>VLOOKUP(C110,'Active 1'!C$21:E$970,3,FALSE)</f>
        <v>30223.02480396982</v>
      </c>
      <c r="F110" s="1" t="s">
        <v>254</v>
      </c>
      <c r="G110" s="7" t="str">
        <f t="shared" si="10"/>
        <v>42867.332</v>
      </c>
      <c r="H110" s="8">
        <f t="shared" si="11"/>
        <v>-29705</v>
      </c>
      <c r="I110" s="26" t="s">
        <v>555</v>
      </c>
      <c r="J110" s="27" t="s">
        <v>556</v>
      </c>
      <c r="K110" s="26">
        <v>-29705</v>
      </c>
      <c r="L110" s="26" t="s">
        <v>557</v>
      </c>
      <c r="M110" s="27" t="s">
        <v>338</v>
      </c>
      <c r="N110" s="27"/>
      <c r="O110" s="28" t="s">
        <v>526</v>
      </c>
      <c r="P110" s="28" t="s">
        <v>546</v>
      </c>
    </row>
    <row r="111" spans="1:16" ht="12.75" customHeight="1" thickBot="1" x14ac:dyDescent="0.25">
      <c r="A111" s="8" t="str">
        <f t="shared" si="6"/>
        <v> BBS 27 </v>
      </c>
      <c r="B111" s="1" t="str">
        <f t="shared" si="7"/>
        <v>II</v>
      </c>
      <c r="C111" s="8">
        <f t="shared" si="8"/>
        <v>42869.423000000003</v>
      </c>
      <c r="D111" s="7" t="str">
        <f t="shared" si="9"/>
        <v>vis</v>
      </c>
      <c r="E111" s="25">
        <f>VLOOKUP(C111,'Active 1'!C$21:E$970,3,FALSE)</f>
        <v>30229.472800002961</v>
      </c>
      <c r="F111" s="1" t="s">
        <v>254</v>
      </c>
      <c r="G111" s="7" t="str">
        <f t="shared" si="10"/>
        <v>42869.423</v>
      </c>
      <c r="H111" s="8">
        <f t="shared" si="11"/>
        <v>-29698.5</v>
      </c>
      <c r="I111" s="26" t="s">
        <v>558</v>
      </c>
      <c r="J111" s="27" t="s">
        <v>559</v>
      </c>
      <c r="K111" s="26">
        <v>-29698.5</v>
      </c>
      <c r="L111" s="26" t="s">
        <v>560</v>
      </c>
      <c r="M111" s="27" t="s">
        <v>338</v>
      </c>
      <c r="N111" s="27"/>
      <c r="O111" s="28" t="s">
        <v>526</v>
      </c>
      <c r="P111" s="28" t="s">
        <v>546</v>
      </c>
    </row>
    <row r="112" spans="1:16" ht="12.75" customHeight="1" thickBot="1" x14ac:dyDescent="0.25">
      <c r="A112" s="8" t="str">
        <f t="shared" si="6"/>
        <v> BBS 27 </v>
      </c>
      <c r="B112" s="1" t="str">
        <f t="shared" si="7"/>
        <v>I</v>
      </c>
      <c r="C112" s="8">
        <f t="shared" si="8"/>
        <v>42869.59</v>
      </c>
      <c r="D112" s="7" t="str">
        <f t="shared" si="9"/>
        <v>vis</v>
      </c>
      <c r="E112" s="25">
        <f>VLOOKUP(C112,'Active 1'!C$21:E$970,3,FALSE)</f>
        <v>30229.987776252361</v>
      </c>
      <c r="F112" s="1" t="s">
        <v>254</v>
      </c>
      <c r="G112" s="7" t="str">
        <f t="shared" si="10"/>
        <v>42869.590</v>
      </c>
      <c r="H112" s="8">
        <f t="shared" si="11"/>
        <v>-29698</v>
      </c>
      <c r="I112" s="26" t="s">
        <v>561</v>
      </c>
      <c r="J112" s="27" t="s">
        <v>562</v>
      </c>
      <c r="K112" s="26">
        <v>-29698</v>
      </c>
      <c r="L112" s="26" t="s">
        <v>563</v>
      </c>
      <c r="M112" s="27" t="s">
        <v>338</v>
      </c>
      <c r="N112" s="27"/>
      <c r="O112" s="28" t="s">
        <v>526</v>
      </c>
      <c r="P112" s="28" t="s">
        <v>546</v>
      </c>
    </row>
    <row r="113" spans="1:16" ht="12.75" customHeight="1" thickBot="1" x14ac:dyDescent="0.25">
      <c r="A113" s="8" t="str">
        <f t="shared" si="6"/>
        <v> BBS 27 </v>
      </c>
      <c r="B113" s="1" t="str">
        <f t="shared" si="7"/>
        <v>I</v>
      </c>
      <c r="C113" s="8">
        <f t="shared" si="8"/>
        <v>42898.464999999997</v>
      </c>
      <c r="D113" s="7" t="str">
        <f t="shared" si="9"/>
        <v>vis</v>
      </c>
      <c r="E113" s="25">
        <f>VLOOKUP(C113,'Active 1'!C$21:E$970,3,FALSE)</f>
        <v>30319.029328359942</v>
      </c>
      <c r="F113" s="1" t="s">
        <v>254</v>
      </c>
      <c r="G113" s="7" t="str">
        <f t="shared" si="10"/>
        <v>42898.465</v>
      </c>
      <c r="H113" s="8">
        <f t="shared" si="11"/>
        <v>-29609</v>
      </c>
      <c r="I113" s="26" t="s">
        <v>564</v>
      </c>
      <c r="J113" s="27" t="s">
        <v>565</v>
      </c>
      <c r="K113" s="26">
        <v>-29609</v>
      </c>
      <c r="L113" s="26" t="s">
        <v>551</v>
      </c>
      <c r="M113" s="27" t="s">
        <v>338</v>
      </c>
      <c r="N113" s="27"/>
      <c r="O113" s="28" t="s">
        <v>566</v>
      </c>
      <c r="P113" s="28" t="s">
        <v>546</v>
      </c>
    </row>
    <row r="114" spans="1:16" ht="12.75" customHeight="1" thickBot="1" x14ac:dyDescent="0.25">
      <c r="A114" s="8" t="str">
        <f t="shared" si="6"/>
        <v> BBS 27 </v>
      </c>
      <c r="B114" s="1" t="str">
        <f t="shared" si="7"/>
        <v>I</v>
      </c>
      <c r="C114" s="8">
        <f t="shared" si="8"/>
        <v>42899.432999999997</v>
      </c>
      <c r="D114" s="7" t="str">
        <f t="shared" si="9"/>
        <v>vis</v>
      </c>
      <c r="E114" s="25">
        <f>VLOOKUP(C114,'Active 1'!C$21:E$970,3,FALSE)</f>
        <v>30322.014340392503</v>
      </c>
      <c r="F114" s="1" t="s">
        <v>254</v>
      </c>
      <c r="G114" s="7" t="str">
        <f t="shared" si="10"/>
        <v>42899.433</v>
      </c>
      <c r="H114" s="8">
        <f t="shared" si="11"/>
        <v>-29606</v>
      </c>
      <c r="I114" s="26" t="s">
        <v>567</v>
      </c>
      <c r="J114" s="27" t="s">
        <v>568</v>
      </c>
      <c r="K114" s="26">
        <v>-29606</v>
      </c>
      <c r="L114" s="26" t="s">
        <v>530</v>
      </c>
      <c r="M114" s="27" t="s">
        <v>338</v>
      </c>
      <c r="N114" s="27"/>
      <c r="O114" s="28" t="s">
        <v>566</v>
      </c>
      <c r="P114" s="28" t="s">
        <v>546</v>
      </c>
    </row>
    <row r="115" spans="1:16" ht="12.75" customHeight="1" thickBot="1" x14ac:dyDescent="0.25">
      <c r="A115" s="8" t="str">
        <f t="shared" si="6"/>
        <v> BBS 28 </v>
      </c>
      <c r="B115" s="1" t="str">
        <f t="shared" si="7"/>
        <v>I</v>
      </c>
      <c r="C115" s="8">
        <f t="shared" si="8"/>
        <v>42900.404000000002</v>
      </c>
      <c r="D115" s="7" t="str">
        <f t="shared" si="9"/>
        <v>vis</v>
      </c>
      <c r="E115" s="25">
        <f>VLOOKUP(C115,'Active 1'!C$21:E$970,3,FALSE)</f>
        <v>30325.008603495426</v>
      </c>
      <c r="F115" s="1" t="s">
        <v>254</v>
      </c>
      <c r="G115" s="7" t="str">
        <f t="shared" si="10"/>
        <v>42900.404</v>
      </c>
      <c r="H115" s="8">
        <f t="shared" si="11"/>
        <v>-29603</v>
      </c>
      <c r="I115" s="26" t="s">
        <v>569</v>
      </c>
      <c r="J115" s="27" t="s">
        <v>570</v>
      </c>
      <c r="K115" s="26">
        <v>-29603</v>
      </c>
      <c r="L115" s="26" t="s">
        <v>571</v>
      </c>
      <c r="M115" s="27" t="s">
        <v>338</v>
      </c>
      <c r="N115" s="27"/>
      <c r="O115" s="28" t="s">
        <v>566</v>
      </c>
      <c r="P115" s="28" t="s">
        <v>572</v>
      </c>
    </row>
    <row r="116" spans="1:16" ht="12.75" customHeight="1" thickBot="1" x14ac:dyDescent="0.25">
      <c r="A116" s="8" t="str">
        <f t="shared" si="6"/>
        <v> BBS 28 </v>
      </c>
      <c r="B116" s="1" t="str">
        <f t="shared" si="7"/>
        <v>I</v>
      </c>
      <c r="C116" s="8">
        <f t="shared" si="8"/>
        <v>42913.383000000002</v>
      </c>
      <c r="D116" s="7" t="str">
        <f t="shared" si="9"/>
        <v>vis</v>
      </c>
      <c r="E116" s="25">
        <f>VLOOKUP(C116,'Active 1'!C$21:E$970,3,FALSE)</f>
        <v>30365.03181751462</v>
      </c>
      <c r="F116" s="1" t="s">
        <v>254</v>
      </c>
      <c r="G116" s="7" t="str">
        <f t="shared" si="10"/>
        <v>42913.383</v>
      </c>
      <c r="H116" s="8">
        <f t="shared" si="11"/>
        <v>-29563</v>
      </c>
      <c r="I116" s="26" t="s">
        <v>573</v>
      </c>
      <c r="J116" s="27" t="s">
        <v>574</v>
      </c>
      <c r="K116" s="26">
        <v>-29563</v>
      </c>
      <c r="L116" s="26" t="s">
        <v>575</v>
      </c>
      <c r="M116" s="27" t="s">
        <v>338</v>
      </c>
      <c r="N116" s="27"/>
      <c r="O116" s="28" t="s">
        <v>566</v>
      </c>
      <c r="P116" s="28" t="s">
        <v>572</v>
      </c>
    </row>
    <row r="117" spans="1:16" ht="12.75" customHeight="1" thickBot="1" x14ac:dyDescent="0.25">
      <c r="A117" s="8" t="str">
        <f t="shared" si="6"/>
        <v> BBS 28 </v>
      </c>
      <c r="B117" s="1" t="str">
        <f t="shared" si="7"/>
        <v>I</v>
      </c>
      <c r="C117" s="8">
        <f t="shared" si="8"/>
        <v>42922.46</v>
      </c>
      <c r="D117" s="7" t="str">
        <f t="shared" si="9"/>
        <v>vis</v>
      </c>
      <c r="E117" s="25">
        <f>VLOOKUP(C117,'Active 1'!C$21:E$970,3,FALSE)</f>
        <v>30393.022472700082</v>
      </c>
      <c r="F117" s="1" t="s">
        <v>254</v>
      </c>
      <c r="G117" s="7" t="str">
        <f t="shared" si="10"/>
        <v>42922.460</v>
      </c>
      <c r="H117" s="8">
        <f t="shared" si="11"/>
        <v>-29535</v>
      </c>
      <c r="I117" s="26" t="s">
        <v>576</v>
      </c>
      <c r="J117" s="27" t="s">
        <v>577</v>
      </c>
      <c r="K117" s="26">
        <v>-29535</v>
      </c>
      <c r="L117" s="26" t="s">
        <v>557</v>
      </c>
      <c r="M117" s="27" t="s">
        <v>338</v>
      </c>
      <c r="N117" s="27"/>
      <c r="O117" s="28" t="s">
        <v>566</v>
      </c>
      <c r="P117" s="28" t="s">
        <v>572</v>
      </c>
    </row>
    <row r="118" spans="1:16" ht="12.75" customHeight="1" thickBot="1" x14ac:dyDescent="0.25">
      <c r="A118" s="8" t="str">
        <f t="shared" si="6"/>
        <v> AOEB 3 </v>
      </c>
      <c r="B118" s="1" t="str">
        <f t="shared" si="7"/>
        <v>I</v>
      </c>
      <c r="C118" s="8">
        <f t="shared" si="8"/>
        <v>42931.856</v>
      </c>
      <c r="D118" s="7" t="str">
        <f t="shared" si="9"/>
        <v>vis</v>
      </c>
      <c r="E118" s="25">
        <f>VLOOKUP(C118,'Active 1'!C$21:E$970,3,FALSE)</f>
        <v>30421.996825032649</v>
      </c>
      <c r="F118" s="1" t="s">
        <v>254</v>
      </c>
      <c r="G118" s="7" t="str">
        <f t="shared" si="10"/>
        <v>42931.856</v>
      </c>
      <c r="H118" s="8">
        <f t="shared" si="11"/>
        <v>-29506</v>
      </c>
      <c r="I118" s="26" t="s">
        <v>578</v>
      </c>
      <c r="J118" s="27" t="s">
        <v>579</v>
      </c>
      <c r="K118" s="26">
        <v>-29506</v>
      </c>
      <c r="L118" s="26" t="s">
        <v>541</v>
      </c>
      <c r="M118" s="27" t="s">
        <v>338</v>
      </c>
      <c r="N118" s="27"/>
      <c r="O118" s="28" t="s">
        <v>580</v>
      </c>
      <c r="P118" s="28" t="s">
        <v>581</v>
      </c>
    </row>
    <row r="119" spans="1:16" ht="12.75" customHeight="1" thickBot="1" x14ac:dyDescent="0.25">
      <c r="A119" s="8" t="str">
        <f t="shared" si="6"/>
        <v> AOEB 3 </v>
      </c>
      <c r="B119" s="1" t="str">
        <f t="shared" si="7"/>
        <v>I</v>
      </c>
      <c r="C119" s="8">
        <f t="shared" si="8"/>
        <v>42932.828000000001</v>
      </c>
      <c r="D119" s="7" t="str">
        <f t="shared" si="9"/>
        <v>vis</v>
      </c>
      <c r="E119" s="25">
        <f>VLOOKUP(C119,'Active 1'!C$21:E$970,3,FALSE)</f>
        <v>30424.994171825678</v>
      </c>
      <c r="F119" s="1" t="s">
        <v>254</v>
      </c>
      <c r="G119" s="7" t="str">
        <f t="shared" si="10"/>
        <v>42932.828</v>
      </c>
      <c r="H119" s="8">
        <f t="shared" si="11"/>
        <v>-29503</v>
      </c>
      <c r="I119" s="26" t="s">
        <v>582</v>
      </c>
      <c r="J119" s="27" t="s">
        <v>583</v>
      </c>
      <c r="K119" s="26">
        <v>-29503</v>
      </c>
      <c r="L119" s="26" t="s">
        <v>584</v>
      </c>
      <c r="M119" s="27" t="s">
        <v>338</v>
      </c>
      <c r="N119" s="27"/>
      <c r="O119" s="28" t="s">
        <v>580</v>
      </c>
      <c r="P119" s="28" t="s">
        <v>581</v>
      </c>
    </row>
    <row r="120" spans="1:16" ht="12.75" customHeight="1" thickBot="1" x14ac:dyDescent="0.25">
      <c r="A120" s="8" t="str">
        <f t="shared" si="6"/>
        <v> AOEB 3 </v>
      </c>
      <c r="B120" s="1" t="str">
        <f t="shared" si="7"/>
        <v>I</v>
      </c>
      <c r="C120" s="8">
        <f t="shared" si="8"/>
        <v>42932.828999999998</v>
      </c>
      <c r="D120" s="7" t="str">
        <f t="shared" si="9"/>
        <v>vis</v>
      </c>
      <c r="E120" s="25">
        <f>VLOOKUP(C120,'Active 1'!C$21:E$970,3,FALSE)</f>
        <v>30424.997255515784</v>
      </c>
      <c r="F120" s="1" t="s">
        <v>254</v>
      </c>
      <c r="G120" s="7" t="str">
        <f t="shared" si="10"/>
        <v>42932.829</v>
      </c>
      <c r="H120" s="8">
        <f t="shared" si="11"/>
        <v>-29503</v>
      </c>
      <c r="I120" s="26" t="s">
        <v>585</v>
      </c>
      <c r="J120" s="27" t="s">
        <v>586</v>
      </c>
      <c r="K120" s="26">
        <v>-29503</v>
      </c>
      <c r="L120" s="26" t="s">
        <v>541</v>
      </c>
      <c r="M120" s="27" t="s">
        <v>338</v>
      </c>
      <c r="N120" s="27"/>
      <c r="O120" s="28" t="s">
        <v>587</v>
      </c>
      <c r="P120" s="28" t="s">
        <v>581</v>
      </c>
    </row>
    <row r="121" spans="1:16" ht="12.75" customHeight="1" thickBot="1" x14ac:dyDescent="0.25">
      <c r="A121" s="8" t="str">
        <f t="shared" si="6"/>
        <v> AOEB 3 </v>
      </c>
      <c r="B121" s="1" t="str">
        <f t="shared" si="7"/>
        <v>I</v>
      </c>
      <c r="C121" s="8">
        <f t="shared" si="8"/>
        <v>42932.834000000003</v>
      </c>
      <c r="D121" s="7" t="str">
        <f t="shared" si="9"/>
        <v>vis</v>
      </c>
      <c r="E121" s="25">
        <f>VLOOKUP(C121,'Active 1'!C$21:E$970,3,FALSE)</f>
        <v>30425.012673966379</v>
      </c>
      <c r="F121" s="1" t="s">
        <v>254</v>
      </c>
      <c r="G121" s="7" t="str">
        <f t="shared" si="10"/>
        <v>42932.834</v>
      </c>
      <c r="H121" s="8">
        <f t="shared" si="11"/>
        <v>-29503</v>
      </c>
      <c r="I121" s="26" t="s">
        <v>588</v>
      </c>
      <c r="J121" s="27" t="s">
        <v>589</v>
      </c>
      <c r="K121" s="26">
        <v>-29503</v>
      </c>
      <c r="L121" s="26" t="s">
        <v>530</v>
      </c>
      <c r="M121" s="27" t="s">
        <v>338</v>
      </c>
      <c r="N121" s="27"/>
      <c r="O121" s="28" t="s">
        <v>590</v>
      </c>
      <c r="P121" s="28" t="s">
        <v>581</v>
      </c>
    </row>
    <row r="122" spans="1:16" ht="12.75" customHeight="1" thickBot="1" x14ac:dyDescent="0.25">
      <c r="A122" s="8" t="str">
        <f t="shared" si="6"/>
        <v> BBS 28 </v>
      </c>
      <c r="B122" s="1" t="str">
        <f t="shared" si="7"/>
        <v>I</v>
      </c>
      <c r="C122" s="8">
        <f t="shared" si="8"/>
        <v>42947.43</v>
      </c>
      <c r="D122" s="7" t="str">
        <f t="shared" si="9"/>
        <v>vis</v>
      </c>
      <c r="E122" s="25">
        <f>VLOOKUP(C122,'Active 1'!C$21:E$970,3,FALSE)</f>
        <v>30470.022214903594</v>
      </c>
      <c r="F122" s="1" t="s">
        <v>254</v>
      </c>
      <c r="G122" s="7" t="str">
        <f t="shared" si="10"/>
        <v>42947.430</v>
      </c>
      <c r="H122" s="8">
        <f t="shared" si="11"/>
        <v>-29458</v>
      </c>
      <c r="I122" s="26" t="s">
        <v>591</v>
      </c>
      <c r="J122" s="27" t="s">
        <v>592</v>
      </c>
      <c r="K122" s="26">
        <v>-29458</v>
      </c>
      <c r="L122" s="26" t="s">
        <v>557</v>
      </c>
      <c r="M122" s="27" t="s">
        <v>338</v>
      </c>
      <c r="N122" s="27"/>
      <c r="O122" s="28" t="s">
        <v>566</v>
      </c>
      <c r="P122" s="28" t="s">
        <v>572</v>
      </c>
    </row>
    <row r="123" spans="1:16" ht="12.75" customHeight="1" thickBot="1" x14ac:dyDescent="0.25">
      <c r="A123" s="8" t="str">
        <f t="shared" si="6"/>
        <v> BBS 28 </v>
      </c>
      <c r="B123" s="1" t="str">
        <f t="shared" si="7"/>
        <v>I</v>
      </c>
      <c r="C123" s="8">
        <f t="shared" si="8"/>
        <v>42958.453000000001</v>
      </c>
      <c r="D123" s="7" t="str">
        <f t="shared" si="9"/>
        <v>vis</v>
      </c>
      <c r="E123" s="25">
        <f>VLOOKUP(C123,'Active 1'!C$21:E$970,3,FALSE)</f>
        <v>30504.013731055347</v>
      </c>
      <c r="F123" s="1" t="s">
        <v>254</v>
      </c>
      <c r="G123" s="7" t="str">
        <f t="shared" si="10"/>
        <v>42958.453</v>
      </c>
      <c r="H123" s="8">
        <f t="shared" si="11"/>
        <v>-29424</v>
      </c>
      <c r="I123" s="26" t="s">
        <v>593</v>
      </c>
      <c r="J123" s="27" t="s">
        <v>594</v>
      </c>
      <c r="K123" s="26">
        <v>-29424</v>
      </c>
      <c r="L123" s="26" t="s">
        <v>595</v>
      </c>
      <c r="M123" s="27" t="s">
        <v>338</v>
      </c>
      <c r="N123" s="27"/>
      <c r="O123" s="28" t="s">
        <v>566</v>
      </c>
      <c r="P123" s="28" t="s">
        <v>572</v>
      </c>
    </row>
    <row r="124" spans="1:16" ht="12.75" customHeight="1" thickBot="1" x14ac:dyDescent="0.25">
      <c r="A124" s="8" t="str">
        <f t="shared" si="6"/>
        <v> BBS 33 </v>
      </c>
      <c r="B124" s="1" t="str">
        <f t="shared" si="7"/>
        <v>II</v>
      </c>
      <c r="C124" s="8">
        <f t="shared" si="8"/>
        <v>43219.665000000001</v>
      </c>
      <c r="D124" s="7" t="str">
        <f t="shared" si="9"/>
        <v>vis</v>
      </c>
      <c r="E124" s="25">
        <f>VLOOKUP(C124,'Active 1'!C$21:E$970,3,FALSE)</f>
        <v>31309.510593709023</v>
      </c>
      <c r="F124" s="1" t="s">
        <v>254</v>
      </c>
      <c r="G124" s="7" t="str">
        <f t="shared" si="10"/>
        <v>43219.665</v>
      </c>
      <c r="H124" s="8">
        <f t="shared" si="11"/>
        <v>-28618.5</v>
      </c>
      <c r="I124" s="26" t="s">
        <v>596</v>
      </c>
      <c r="J124" s="27" t="s">
        <v>597</v>
      </c>
      <c r="K124" s="26">
        <v>-28618.5</v>
      </c>
      <c r="L124" s="26" t="s">
        <v>557</v>
      </c>
      <c r="M124" s="27" t="s">
        <v>338</v>
      </c>
      <c r="N124" s="27"/>
      <c r="O124" s="28" t="s">
        <v>526</v>
      </c>
      <c r="P124" s="28" t="s">
        <v>598</v>
      </c>
    </row>
    <row r="125" spans="1:16" ht="12.75" customHeight="1" thickBot="1" x14ac:dyDescent="0.25">
      <c r="A125" s="8" t="str">
        <f t="shared" si="6"/>
        <v> AOEB 3 </v>
      </c>
      <c r="B125" s="1" t="str">
        <f t="shared" si="7"/>
        <v>I</v>
      </c>
      <c r="C125" s="8">
        <f t="shared" si="8"/>
        <v>43272.688000000002</v>
      </c>
      <c r="D125" s="7" t="str">
        <f t="shared" si="9"/>
        <v>vis</v>
      </c>
      <c r="E125" s="25">
        <f>VLOOKUP(C125,'Active 1'!C$21:E$970,3,FALSE)</f>
        <v>31473.017094744529</v>
      </c>
      <c r="F125" s="1" t="s">
        <v>254</v>
      </c>
      <c r="G125" s="7" t="str">
        <f t="shared" si="10"/>
        <v>43272.688</v>
      </c>
      <c r="H125" s="8">
        <f t="shared" si="11"/>
        <v>-28455</v>
      </c>
      <c r="I125" s="26" t="s">
        <v>599</v>
      </c>
      <c r="J125" s="27" t="s">
        <v>600</v>
      </c>
      <c r="K125" s="26">
        <v>-28455</v>
      </c>
      <c r="L125" s="26" t="s">
        <v>575</v>
      </c>
      <c r="M125" s="27" t="s">
        <v>338</v>
      </c>
      <c r="N125" s="27"/>
      <c r="O125" s="28" t="s">
        <v>601</v>
      </c>
      <c r="P125" s="28" t="s">
        <v>581</v>
      </c>
    </row>
    <row r="126" spans="1:16" ht="12.75" customHeight="1" thickBot="1" x14ac:dyDescent="0.25">
      <c r="A126" s="8" t="str">
        <f t="shared" si="6"/>
        <v> BBS 33 </v>
      </c>
      <c r="B126" s="1" t="str">
        <f t="shared" si="7"/>
        <v>II</v>
      </c>
      <c r="C126" s="8">
        <f t="shared" si="8"/>
        <v>43273.491000000002</v>
      </c>
      <c r="D126" s="7" t="str">
        <f t="shared" si="9"/>
        <v>vis</v>
      </c>
      <c r="E126" s="25">
        <f>VLOOKUP(C126,'Active 1'!C$21:E$970,3,FALSE)</f>
        <v>31475.493297907902</v>
      </c>
      <c r="F126" s="1" t="s">
        <v>254</v>
      </c>
      <c r="G126" s="7" t="str">
        <f t="shared" si="10"/>
        <v>43273.491</v>
      </c>
      <c r="H126" s="8">
        <f t="shared" si="11"/>
        <v>-28452.5</v>
      </c>
      <c r="I126" s="26" t="s">
        <v>602</v>
      </c>
      <c r="J126" s="27" t="s">
        <v>603</v>
      </c>
      <c r="K126" s="26">
        <v>-28452.5</v>
      </c>
      <c r="L126" s="26" t="s">
        <v>571</v>
      </c>
      <c r="M126" s="27" t="s">
        <v>338</v>
      </c>
      <c r="N126" s="27"/>
      <c r="O126" s="28" t="s">
        <v>526</v>
      </c>
      <c r="P126" s="28" t="s">
        <v>598</v>
      </c>
    </row>
    <row r="127" spans="1:16" ht="12.75" customHeight="1" thickBot="1" x14ac:dyDescent="0.25">
      <c r="A127" s="8" t="str">
        <f t="shared" si="6"/>
        <v> BBS 36 </v>
      </c>
      <c r="B127" s="1" t="str">
        <f t="shared" si="7"/>
        <v>I</v>
      </c>
      <c r="C127" s="8">
        <f t="shared" si="8"/>
        <v>43568.438000000002</v>
      </c>
      <c r="D127" s="7" t="str">
        <f t="shared" si="9"/>
        <v>vis</v>
      </c>
      <c r="E127" s="25">
        <f>VLOOKUP(C127,'Active 1'!C$21:E$970,3,FALSE)</f>
        <v>32385.018446634276</v>
      </c>
      <c r="F127" s="1" t="s">
        <v>254</v>
      </c>
      <c r="G127" s="7" t="str">
        <f t="shared" si="10"/>
        <v>43568.438</v>
      </c>
      <c r="H127" s="8">
        <f t="shared" si="11"/>
        <v>-27543</v>
      </c>
      <c r="I127" s="26" t="s">
        <v>604</v>
      </c>
      <c r="J127" s="27" t="s">
        <v>605</v>
      </c>
      <c r="K127" s="26">
        <v>-27543</v>
      </c>
      <c r="L127" s="26" t="s">
        <v>606</v>
      </c>
      <c r="M127" s="27" t="s">
        <v>338</v>
      </c>
      <c r="N127" s="27"/>
      <c r="O127" s="28" t="s">
        <v>526</v>
      </c>
      <c r="P127" s="28" t="s">
        <v>607</v>
      </c>
    </row>
    <row r="128" spans="1:16" ht="12.75" customHeight="1" thickBot="1" x14ac:dyDescent="0.25">
      <c r="A128" s="8" t="str">
        <f t="shared" si="6"/>
        <v> BBS 37 </v>
      </c>
      <c r="B128" s="1" t="str">
        <f t="shared" si="7"/>
        <v>II</v>
      </c>
      <c r="C128" s="8">
        <f t="shared" si="8"/>
        <v>43579.620999999999</v>
      </c>
      <c r="D128" s="7" t="str">
        <f t="shared" si="9"/>
        <v>vis</v>
      </c>
      <c r="E128" s="25">
        <f>VLOOKUP(C128,'Active 1'!C$21:E$970,3,FALSE)</f>
        <v>32419.503353204625</v>
      </c>
      <c r="F128" s="1" t="s">
        <v>254</v>
      </c>
      <c r="G128" s="7" t="str">
        <f t="shared" si="10"/>
        <v>43579.621</v>
      </c>
      <c r="H128" s="8">
        <f t="shared" si="11"/>
        <v>-27508.5</v>
      </c>
      <c r="I128" s="26" t="s">
        <v>608</v>
      </c>
      <c r="J128" s="27" t="s">
        <v>609</v>
      </c>
      <c r="K128" s="26">
        <v>-27508.5</v>
      </c>
      <c r="L128" s="26" t="s">
        <v>551</v>
      </c>
      <c r="M128" s="27" t="s">
        <v>338</v>
      </c>
      <c r="N128" s="27"/>
      <c r="O128" s="28" t="s">
        <v>526</v>
      </c>
      <c r="P128" s="28" t="s">
        <v>610</v>
      </c>
    </row>
    <row r="129" spans="1:16" ht="12.75" customHeight="1" thickBot="1" x14ac:dyDescent="0.25">
      <c r="A129" s="8" t="str">
        <f t="shared" si="6"/>
        <v> BBS 37 </v>
      </c>
      <c r="B129" s="1" t="str">
        <f t="shared" si="7"/>
        <v>II</v>
      </c>
      <c r="C129" s="8">
        <f t="shared" si="8"/>
        <v>43581.574000000001</v>
      </c>
      <c r="D129" s="7" t="str">
        <f t="shared" si="9"/>
        <v>vis</v>
      </c>
      <c r="E129" s="25">
        <f>VLOOKUP(C129,'Active 1'!C$21:E$970,3,FALSE)</f>
        <v>32425.525800001724</v>
      </c>
      <c r="F129" s="1" t="s">
        <v>254</v>
      </c>
      <c r="G129" s="7" t="str">
        <f t="shared" si="10"/>
        <v>43581.574</v>
      </c>
      <c r="H129" s="8">
        <f t="shared" si="11"/>
        <v>-27502.5</v>
      </c>
      <c r="I129" s="26" t="s">
        <v>611</v>
      </c>
      <c r="J129" s="27" t="s">
        <v>612</v>
      </c>
      <c r="K129" s="26">
        <v>-27502.5</v>
      </c>
      <c r="L129" s="26" t="s">
        <v>613</v>
      </c>
      <c r="M129" s="27" t="s">
        <v>338</v>
      </c>
      <c r="N129" s="27"/>
      <c r="O129" s="28" t="s">
        <v>526</v>
      </c>
      <c r="P129" s="28" t="s">
        <v>610</v>
      </c>
    </row>
    <row r="130" spans="1:16" ht="12.75" customHeight="1" thickBot="1" x14ac:dyDescent="0.25">
      <c r="A130" s="8" t="str">
        <f t="shared" si="6"/>
        <v> BBS 37 </v>
      </c>
      <c r="B130" s="1" t="str">
        <f t="shared" si="7"/>
        <v>I</v>
      </c>
      <c r="C130" s="8">
        <f t="shared" si="8"/>
        <v>43584.639999999999</v>
      </c>
      <c r="D130" s="7" t="str">
        <f t="shared" si="9"/>
        <v>vis</v>
      </c>
      <c r="E130" s="25">
        <f>VLOOKUP(C130,'Active 1'!C$21:E$970,3,FALSE)</f>
        <v>32434.980393898233</v>
      </c>
      <c r="F130" s="1" t="s">
        <v>254</v>
      </c>
      <c r="G130" s="7" t="str">
        <f t="shared" si="10"/>
        <v>43584.640</v>
      </c>
      <c r="H130" s="8">
        <f t="shared" si="11"/>
        <v>-27493</v>
      </c>
      <c r="I130" s="26" t="s">
        <v>614</v>
      </c>
      <c r="J130" s="27" t="s">
        <v>615</v>
      </c>
      <c r="K130" s="26">
        <v>-27493</v>
      </c>
      <c r="L130" s="26" t="s">
        <v>571</v>
      </c>
      <c r="M130" s="27" t="s">
        <v>338</v>
      </c>
      <c r="N130" s="27"/>
      <c r="O130" s="28" t="s">
        <v>526</v>
      </c>
      <c r="P130" s="28" t="s">
        <v>610</v>
      </c>
    </row>
    <row r="131" spans="1:16" ht="12.75" customHeight="1" thickBot="1" x14ac:dyDescent="0.25">
      <c r="A131" s="8" t="str">
        <f t="shared" si="6"/>
        <v> AOEB 3 </v>
      </c>
      <c r="B131" s="1" t="str">
        <f t="shared" si="7"/>
        <v>II</v>
      </c>
      <c r="C131" s="8">
        <f t="shared" si="8"/>
        <v>43610.756999999998</v>
      </c>
      <c r="D131" s="7" t="str">
        <f t="shared" si="9"/>
        <v>vis</v>
      </c>
      <c r="E131" s="25">
        <f>VLOOKUP(C131,'Active 1'!C$21:E$970,3,FALSE)</f>
        <v>32515.517128665106</v>
      </c>
      <c r="F131" s="1" t="s">
        <v>254</v>
      </c>
      <c r="G131" s="7" t="str">
        <f t="shared" si="10"/>
        <v>43610.757</v>
      </c>
      <c r="H131" s="8">
        <f t="shared" si="11"/>
        <v>-27412.5</v>
      </c>
      <c r="I131" s="26" t="s">
        <v>616</v>
      </c>
      <c r="J131" s="27" t="s">
        <v>617</v>
      </c>
      <c r="K131" s="26">
        <v>-27412.5</v>
      </c>
      <c r="L131" s="26" t="s">
        <v>606</v>
      </c>
      <c r="M131" s="27" t="s">
        <v>338</v>
      </c>
      <c r="N131" s="27"/>
      <c r="O131" s="28" t="s">
        <v>587</v>
      </c>
      <c r="P131" s="28" t="s">
        <v>581</v>
      </c>
    </row>
    <row r="132" spans="1:16" ht="12.75" customHeight="1" thickBot="1" x14ac:dyDescent="0.25">
      <c r="A132" s="8" t="str">
        <f t="shared" si="6"/>
        <v> BBS 37 </v>
      </c>
      <c r="B132" s="1" t="str">
        <f t="shared" si="7"/>
        <v>II</v>
      </c>
      <c r="C132" s="8">
        <f t="shared" si="8"/>
        <v>43624.375</v>
      </c>
      <c r="D132" s="7" t="str">
        <f t="shared" si="9"/>
        <v>vis</v>
      </c>
      <c r="E132" s="25">
        <f>VLOOKUP(C132,'Active 1'!C$21:E$970,3,FALSE)</f>
        <v>32557.510820668613</v>
      </c>
      <c r="F132" s="1" t="s">
        <v>254</v>
      </c>
      <c r="G132" s="7" t="str">
        <f t="shared" si="10"/>
        <v>43624.375</v>
      </c>
      <c r="H132" s="8">
        <f t="shared" si="11"/>
        <v>-27370.5</v>
      </c>
      <c r="I132" s="26" t="s">
        <v>618</v>
      </c>
      <c r="J132" s="27" t="s">
        <v>619</v>
      </c>
      <c r="K132" s="26">
        <v>-27370.5</v>
      </c>
      <c r="L132" s="26" t="s">
        <v>620</v>
      </c>
      <c r="M132" s="27" t="s">
        <v>338</v>
      </c>
      <c r="N132" s="27"/>
      <c r="O132" s="28" t="s">
        <v>526</v>
      </c>
      <c r="P132" s="28" t="s">
        <v>610</v>
      </c>
    </row>
    <row r="133" spans="1:16" ht="12.75" customHeight="1" thickBot="1" x14ac:dyDescent="0.25">
      <c r="A133" s="8" t="str">
        <f t="shared" si="6"/>
        <v> BBS 37 </v>
      </c>
      <c r="B133" s="1" t="str">
        <f t="shared" si="7"/>
        <v>II</v>
      </c>
      <c r="C133" s="8">
        <f t="shared" si="8"/>
        <v>43656.481</v>
      </c>
      <c r="D133" s="7" t="str">
        <f t="shared" si="9"/>
        <v>vis</v>
      </c>
      <c r="E133" s="25">
        <f>VLOOKUP(C133,'Active 1'!C$21:E$970,3,FALSE)</f>
        <v>32656.515775541891</v>
      </c>
      <c r="F133" s="1" t="s">
        <v>254</v>
      </c>
      <c r="G133" s="7" t="str">
        <f t="shared" si="10"/>
        <v>43656.481</v>
      </c>
      <c r="H133" s="8">
        <f t="shared" si="11"/>
        <v>-27271.5</v>
      </c>
      <c r="I133" s="26" t="s">
        <v>621</v>
      </c>
      <c r="J133" s="27" t="s">
        <v>622</v>
      </c>
      <c r="K133" s="26">
        <v>-27271.5</v>
      </c>
      <c r="L133" s="26" t="s">
        <v>606</v>
      </c>
      <c r="M133" s="27" t="s">
        <v>338</v>
      </c>
      <c r="N133" s="27"/>
      <c r="O133" s="28" t="s">
        <v>526</v>
      </c>
      <c r="P133" s="28" t="s">
        <v>610</v>
      </c>
    </row>
    <row r="134" spans="1:16" ht="12.75" customHeight="1" thickBot="1" x14ac:dyDescent="0.25">
      <c r="A134" s="8" t="str">
        <f t="shared" si="6"/>
        <v> BBS 37 </v>
      </c>
      <c r="B134" s="1" t="str">
        <f t="shared" si="7"/>
        <v>II</v>
      </c>
      <c r="C134" s="8">
        <f t="shared" si="8"/>
        <v>43657.447999999997</v>
      </c>
      <c r="D134" s="7" t="str">
        <f t="shared" si="9"/>
        <v>vis</v>
      </c>
      <c r="E134" s="25">
        <f>VLOOKUP(C134,'Active 1'!C$21:E$970,3,FALSE)</f>
        <v>32659.497703884324</v>
      </c>
      <c r="F134" s="1" t="s">
        <v>254</v>
      </c>
      <c r="G134" s="7" t="str">
        <f t="shared" si="10"/>
        <v>43657.448</v>
      </c>
      <c r="H134" s="8">
        <f t="shared" si="11"/>
        <v>-27268.5</v>
      </c>
      <c r="I134" s="26" t="s">
        <v>623</v>
      </c>
      <c r="J134" s="27" t="s">
        <v>624</v>
      </c>
      <c r="K134" s="26">
        <v>-27268.5</v>
      </c>
      <c r="L134" s="26" t="s">
        <v>551</v>
      </c>
      <c r="M134" s="27" t="s">
        <v>338</v>
      </c>
      <c r="N134" s="27"/>
      <c r="O134" s="28" t="s">
        <v>566</v>
      </c>
      <c r="P134" s="28" t="s">
        <v>610</v>
      </c>
    </row>
    <row r="135" spans="1:16" ht="12.75" customHeight="1" thickBot="1" x14ac:dyDescent="0.25">
      <c r="A135" s="8" t="str">
        <f t="shared" si="6"/>
        <v> BBS 37 </v>
      </c>
      <c r="B135" s="1" t="str">
        <f t="shared" si="7"/>
        <v>I</v>
      </c>
      <c r="C135" s="8">
        <f t="shared" si="8"/>
        <v>43663.457999999999</v>
      </c>
      <c r="D135" s="7" t="str">
        <f t="shared" si="9"/>
        <v>vis</v>
      </c>
      <c r="E135" s="25">
        <f>VLOOKUP(C135,'Active 1'!C$21:E$970,3,FALSE)</f>
        <v>32678.030681483171</v>
      </c>
      <c r="F135" s="1" t="s">
        <v>254</v>
      </c>
      <c r="G135" s="7" t="str">
        <f t="shared" si="10"/>
        <v>43663.458</v>
      </c>
      <c r="H135" s="8">
        <f t="shared" si="11"/>
        <v>-27250</v>
      </c>
      <c r="I135" s="26" t="s">
        <v>625</v>
      </c>
      <c r="J135" s="27" t="s">
        <v>626</v>
      </c>
      <c r="K135" s="26">
        <v>-27250</v>
      </c>
      <c r="L135" s="26" t="s">
        <v>627</v>
      </c>
      <c r="M135" s="27" t="s">
        <v>338</v>
      </c>
      <c r="N135" s="27"/>
      <c r="O135" s="28" t="s">
        <v>566</v>
      </c>
      <c r="P135" s="28" t="s">
        <v>610</v>
      </c>
    </row>
    <row r="136" spans="1:16" ht="12.75" customHeight="1" thickBot="1" x14ac:dyDescent="0.25">
      <c r="A136" s="8" t="str">
        <f t="shared" si="6"/>
        <v> BBS 37 </v>
      </c>
      <c r="B136" s="1" t="str">
        <f t="shared" si="7"/>
        <v>I</v>
      </c>
      <c r="C136" s="8">
        <f t="shared" si="8"/>
        <v>43665.396999999997</v>
      </c>
      <c r="D136" s="7" t="str">
        <f t="shared" si="9"/>
        <v>vis</v>
      </c>
      <c r="E136" s="25">
        <f>VLOOKUP(C136,'Active 1'!C$21:E$970,3,FALSE)</f>
        <v>32684.009956618633</v>
      </c>
      <c r="F136" s="1" t="s">
        <v>254</v>
      </c>
      <c r="G136" s="7" t="str">
        <f t="shared" si="10"/>
        <v>43665.397</v>
      </c>
      <c r="H136" s="8">
        <f t="shared" si="11"/>
        <v>-27244</v>
      </c>
      <c r="I136" s="26" t="s">
        <v>628</v>
      </c>
      <c r="J136" s="27" t="s">
        <v>629</v>
      </c>
      <c r="K136" s="26">
        <v>-27244</v>
      </c>
      <c r="L136" s="26" t="s">
        <v>630</v>
      </c>
      <c r="M136" s="27" t="s">
        <v>338</v>
      </c>
      <c r="N136" s="27"/>
      <c r="O136" s="28" t="s">
        <v>526</v>
      </c>
      <c r="P136" s="28" t="s">
        <v>610</v>
      </c>
    </row>
    <row r="137" spans="1:16" ht="12.75" customHeight="1" thickBot="1" x14ac:dyDescent="0.25">
      <c r="A137" s="8" t="str">
        <f t="shared" si="6"/>
        <v> BBS 37 </v>
      </c>
      <c r="B137" s="1" t="str">
        <f t="shared" si="7"/>
        <v>II</v>
      </c>
      <c r="C137" s="8">
        <f t="shared" si="8"/>
        <v>43668.482000000004</v>
      </c>
      <c r="D137" s="7" t="str">
        <f t="shared" si="9"/>
        <v>vis</v>
      </c>
      <c r="E137" s="25">
        <f>VLOOKUP(C137,'Active 1'!C$21:E$970,3,FALSE)</f>
        <v>32693.523140627378</v>
      </c>
      <c r="F137" s="1" t="s">
        <v>254</v>
      </c>
      <c r="G137" s="7" t="str">
        <f t="shared" si="10"/>
        <v>43668.482</v>
      </c>
      <c r="H137" s="8">
        <f t="shared" si="11"/>
        <v>-27234.5</v>
      </c>
      <c r="I137" s="26" t="s">
        <v>631</v>
      </c>
      <c r="J137" s="27" t="s">
        <v>632</v>
      </c>
      <c r="K137" s="26">
        <v>-27234.5</v>
      </c>
      <c r="L137" s="26" t="s">
        <v>613</v>
      </c>
      <c r="M137" s="27" t="s">
        <v>338</v>
      </c>
      <c r="N137" s="27"/>
      <c r="O137" s="28" t="s">
        <v>526</v>
      </c>
      <c r="P137" s="28" t="s">
        <v>610</v>
      </c>
    </row>
    <row r="138" spans="1:16" ht="12.75" customHeight="1" thickBot="1" x14ac:dyDescent="0.25">
      <c r="A138" s="8" t="str">
        <f t="shared" si="6"/>
        <v> BBS 38 </v>
      </c>
      <c r="B138" s="1" t="str">
        <f t="shared" si="7"/>
        <v>I</v>
      </c>
      <c r="C138" s="8">
        <f t="shared" si="8"/>
        <v>43713.391000000003</v>
      </c>
      <c r="D138" s="7" t="str">
        <f t="shared" si="9"/>
        <v>vis</v>
      </c>
      <c r="E138" s="25">
        <f>VLOOKUP(C138,'Active 1'!C$21:E$970,3,FALSE)</f>
        <v>32832.008580059381</v>
      </c>
      <c r="F138" s="1" t="s">
        <v>254</v>
      </c>
      <c r="G138" s="7" t="str">
        <f t="shared" si="10"/>
        <v>43713.391</v>
      </c>
      <c r="H138" s="8">
        <f t="shared" si="11"/>
        <v>-27096</v>
      </c>
      <c r="I138" s="26" t="s">
        <v>633</v>
      </c>
      <c r="J138" s="27" t="s">
        <v>634</v>
      </c>
      <c r="K138" s="26">
        <v>-27096</v>
      </c>
      <c r="L138" s="26" t="s">
        <v>630</v>
      </c>
      <c r="M138" s="27" t="s">
        <v>338</v>
      </c>
      <c r="N138" s="27"/>
      <c r="O138" s="28" t="s">
        <v>526</v>
      </c>
      <c r="P138" s="28" t="s">
        <v>635</v>
      </c>
    </row>
    <row r="139" spans="1:16" ht="12.75" customHeight="1" thickBot="1" x14ac:dyDescent="0.25">
      <c r="A139" s="8" t="str">
        <f t="shared" ref="A139:A202" si="12">P139</f>
        <v> BBS 42 </v>
      </c>
      <c r="B139" s="1" t="str">
        <f t="shared" ref="B139:B202" si="13">IF(H139=INT(H139),"I","II")</f>
        <v>II</v>
      </c>
      <c r="C139" s="8">
        <f t="shared" ref="C139:C202" si="14">1*G139</f>
        <v>43918.504000000001</v>
      </c>
      <c r="D139" s="7" t="str">
        <f t="shared" ref="D139:D202" si="15">VLOOKUP(F139,I$1:J$5,2,FALSE)</f>
        <v>vis</v>
      </c>
      <c r="E139" s="25">
        <f>VLOOKUP(C139,'Active 1'!C$21:E$970,3,FALSE)</f>
        <v>33464.513510879871</v>
      </c>
      <c r="F139" s="1" t="s">
        <v>254</v>
      </c>
      <c r="G139" s="7" t="str">
        <f t="shared" ref="G139:G202" si="16">MID(I139,3,LEN(I139)-3)</f>
        <v>43918.504</v>
      </c>
      <c r="H139" s="8">
        <f t="shared" ref="H139:H202" si="17">1*K139</f>
        <v>-26463.5</v>
      </c>
      <c r="I139" s="26" t="s">
        <v>636</v>
      </c>
      <c r="J139" s="27" t="s">
        <v>637</v>
      </c>
      <c r="K139" s="26">
        <v>-26463.5</v>
      </c>
      <c r="L139" s="26" t="s">
        <v>613</v>
      </c>
      <c r="M139" s="27" t="s">
        <v>338</v>
      </c>
      <c r="N139" s="27"/>
      <c r="O139" s="28" t="s">
        <v>526</v>
      </c>
      <c r="P139" s="28" t="s">
        <v>638</v>
      </c>
    </row>
    <row r="140" spans="1:16" ht="12.75" customHeight="1" thickBot="1" x14ac:dyDescent="0.25">
      <c r="A140" s="8" t="str">
        <f t="shared" si="12"/>
        <v> BBS 42 </v>
      </c>
      <c r="B140" s="1" t="str">
        <f t="shared" si="13"/>
        <v>I</v>
      </c>
      <c r="C140" s="8">
        <f t="shared" si="14"/>
        <v>43920.608</v>
      </c>
      <c r="D140" s="7" t="str">
        <f t="shared" si="15"/>
        <v>vis</v>
      </c>
      <c r="E140" s="25">
        <f>VLOOKUP(C140,'Active 1'!C$21:E$970,3,FALSE)</f>
        <v>33471.001594884525</v>
      </c>
      <c r="F140" s="1" t="s">
        <v>254</v>
      </c>
      <c r="G140" s="7" t="str">
        <f t="shared" si="16"/>
        <v>43920.608</v>
      </c>
      <c r="H140" s="8">
        <f t="shared" si="17"/>
        <v>-26457</v>
      </c>
      <c r="I140" s="26" t="s">
        <v>639</v>
      </c>
      <c r="J140" s="27" t="s">
        <v>640</v>
      </c>
      <c r="K140" s="26">
        <v>-26457</v>
      </c>
      <c r="L140" s="26" t="s">
        <v>630</v>
      </c>
      <c r="M140" s="27" t="s">
        <v>338</v>
      </c>
      <c r="N140" s="27"/>
      <c r="O140" s="28" t="s">
        <v>526</v>
      </c>
      <c r="P140" s="28" t="s">
        <v>638</v>
      </c>
    </row>
    <row r="141" spans="1:16" ht="12.75" customHeight="1" thickBot="1" x14ac:dyDescent="0.25">
      <c r="A141" s="8" t="str">
        <f t="shared" si="12"/>
        <v> BBS 42 </v>
      </c>
      <c r="B141" s="1" t="str">
        <f t="shared" si="13"/>
        <v>I</v>
      </c>
      <c r="C141" s="8">
        <f t="shared" si="14"/>
        <v>43957.578999999998</v>
      </c>
      <c r="D141" s="7" t="str">
        <f t="shared" si="15"/>
        <v>vis</v>
      </c>
      <c r="E141" s="25">
        <f>VLOOKUP(C141,'Active 1'!C$21:E$970,3,FALSE)</f>
        <v>33585.008702173494</v>
      </c>
      <c r="F141" s="1" t="s">
        <v>254</v>
      </c>
      <c r="G141" s="7" t="str">
        <f t="shared" si="16"/>
        <v>43957.579</v>
      </c>
      <c r="H141" s="8">
        <f t="shared" si="17"/>
        <v>-26343</v>
      </c>
      <c r="I141" s="26" t="s">
        <v>641</v>
      </c>
      <c r="J141" s="27" t="s">
        <v>642</v>
      </c>
      <c r="K141" s="26">
        <v>-26343</v>
      </c>
      <c r="L141" s="26" t="s">
        <v>643</v>
      </c>
      <c r="M141" s="27" t="s">
        <v>338</v>
      </c>
      <c r="N141" s="27"/>
      <c r="O141" s="28" t="s">
        <v>526</v>
      </c>
      <c r="P141" s="28" t="s">
        <v>638</v>
      </c>
    </row>
    <row r="142" spans="1:16" ht="12.75" customHeight="1" thickBot="1" x14ac:dyDescent="0.25">
      <c r="A142" s="8" t="str">
        <f t="shared" si="12"/>
        <v> AOEB 3 </v>
      </c>
      <c r="B142" s="1" t="str">
        <f t="shared" si="13"/>
        <v>II</v>
      </c>
      <c r="C142" s="8">
        <f t="shared" si="14"/>
        <v>43970.705000000002</v>
      </c>
      <c r="D142" s="7" t="str">
        <f t="shared" si="15"/>
        <v>vis</v>
      </c>
      <c r="E142" s="25">
        <f>VLOOKUP(C142,'Active 1'!C$21:E$970,3,FALSE)</f>
        <v>33625.485218639798</v>
      </c>
      <c r="F142" s="1" t="s">
        <v>254</v>
      </c>
      <c r="G142" s="7" t="str">
        <f t="shared" si="16"/>
        <v>43970.705</v>
      </c>
      <c r="H142" s="8">
        <f t="shared" si="17"/>
        <v>-26302.5</v>
      </c>
      <c r="I142" s="26" t="s">
        <v>644</v>
      </c>
      <c r="J142" s="27" t="s">
        <v>645</v>
      </c>
      <c r="K142" s="26">
        <v>-26302.5</v>
      </c>
      <c r="L142" s="26" t="s">
        <v>545</v>
      </c>
      <c r="M142" s="27" t="s">
        <v>338</v>
      </c>
      <c r="N142" s="27"/>
      <c r="O142" s="28" t="s">
        <v>587</v>
      </c>
      <c r="P142" s="28" t="s">
        <v>581</v>
      </c>
    </row>
    <row r="143" spans="1:16" ht="12.75" customHeight="1" thickBot="1" x14ac:dyDescent="0.25">
      <c r="A143" s="8" t="str">
        <f t="shared" si="12"/>
        <v> BBS 43 </v>
      </c>
      <c r="B143" s="1" t="str">
        <f t="shared" si="13"/>
        <v>I</v>
      </c>
      <c r="C143" s="8">
        <f t="shared" si="14"/>
        <v>43978.336000000003</v>
      </c>
      <c r="D143" s="7" t="str">
        <f t="shared" si="15"/>
        <v>vis</v>
      </c>
      <c r="E143" s="25">
        <f>VLOOKUP(C143,'Active 1'!C$21:E$970,3,FALSE)</f>
        <v>33649.01685791713</v>
      </c>
      <c r="F143" s="1" t="s">
        <v>254</v>
      </c>
      <c r="G143" s="7" t="str">
        <f t="shared" si="16"/>
        <v>43978.336</v>
      </c>
      <c r="H143" s="8">
        <f t="shared" si="17"/>
        <v>-26279</v>
      </c>
      <c r="I143" s="26" t="s">
        <v>646</v>
      </c>
      <c r="J143" s="27" t="s">
        <v>647</v>
      </c>
      <c r="K143" s="26">
        <v>-26279</v>
      </c>
      <c r="L143" s="26" t="s">
        <v>627</v>
      </c>
      <c r="M143" s="27" t="s">
        <v>338</v>
      </c>
      <c r="N143" s="27"/>
      <c r="O143" s="28" t="s">
        <v>526</v>
      </c>
      <c r="P143" s="28" t="s">
        <v>648</v>
      </c>
    </row>
    <row r="144" spans="1:16" ht="12.75" customHeight="1" thickBot="1" x14ac:dyDescent="0.25">
      <c r="A144" s="8" t="str">
        <f t="shared" si="12"/>
        <v> BBS 43 </v>
      </c>
      <c r="B144" s="1" t="str">
        <f t="shared" si="13"/>
        <v>I</v>
      </c>
      <c r="C144" s="8">
        <f t="shared" si="14"/>
        <v>43983.517999999996</v>
      </c>
      <c r="D144" s="7" t="str">
        <f t="shared" si="15"/>
        <v>vis</v>
      </c>
      <c r="E144" s="25">
        <f>VLOOKUP(C144,'Active 1'!C$21:E$970,3,FALSE)</f>
        <v>33664.996540099673</v>
      </c>
      <c r="F144" s="1" t="s">
        <v>254</v>
      </c>
      <c r="G144" s="7" t="str">
        <f t="shared" si="16"/>
        <v>43983.518</v>
      </c>
      <c r="H144" s="8">
        <f t="shared" si="17"/>
        <v>-26263</v>
      </c>
      <c r="I144" s="26" t="s">
        <v>649</v>
      </c>
      <c r="J144" s="27" t="s">
        <v>650</v>
      </c>
      <c r="K144" s="26">
        <v>-26263</v>
      </c>
      <c r="L144" s="26" t="s">
        <v>620</v>
      </c>
      <c r="M144" s="27" t="s">
        <v>338</v>
      </c>
      <c r="N144" s="27"/>
      <c r="O144" s="28" t="s">
        <v>526</v>
      </c>
      <c r="P144" s="28" t="s">
        <v>648</v>
      </c>
    </row>
    <row r="145" spans="1:16" ht="12.75" customHeight="1" thickBot="1" x14ac:dyDescent="0.25">
      <c r="A145" s="8" t="str">
        <f t="shared" si="12"/>
        <v> BBS 43 </v>
      </c>
      <c r="B145" s="1" t="str">
        <f t="shared" si="13"/>
        <v>I</v>
      </c>
      <c r="C145" s="8">
        <f t="shared" si="14"/>
        <v>43988.389000000003</v>
      </c>
      <c r="D145" s="7" t="str">
        <f t="shared" si="15"/>
        <v>vis</v>
      </c>
      <c r="E145" s="25">
        <f>VLOOKUP(C145,'Active 1'!C$21:E$970,3,FALSE)</f>
        <v>33680.017194656095</v>
      </c>
      <c r="F145" s="1" t="s">
        <v>254</v>
      </c>
      <c r="G145" s="7" t="str">
        <f t="shared" si="16"/>
        <v>43988.389</v>
      </c>
      <c r="H145" s="8">
        <f t="shared" si="17"/>
        <v>-26248</v>
      </c>
      <c r="I145" s="26" t="s">
        <v>651</v>
      </c>
      <c r="J145" s="27" t="s">
        <v>652</v>
      </c>
      <c r="K145" s="26">
        <v>-26248</v>
      </c>
      <c r="L145" s="26" t="s">
        <v>627</v>
      </c>
      <c r="M145" s="27" t="s">
        <v>338</v>
      </c>
      <c r="N145" s="27"/>
      <c r="O145" s="28" t="s">
        <v>566</v>
      </c>
      <c r="P145" s="28" t="s">
        <v>648</v>
      </c>
    </row>
    <row r="146" spans="1:16" ht="12.75" customHeight="1" thickBot="1" x14ac:dyDescent="0.25">
      <c r="A146" s="8" t="str">
        <f t="shared" si="12"/>
        <v> BBS 43 </v>
      </c>
      <c r="B146" s="1" t="str">
        <f t="shared" si="13"/>
        <v>II</v>
      </c>
      <c r="C146" s="8">
        <f t="shared" si="14"/>
        <v>43992.44</v>
      </c>
      <c r="D146" s="7" t="str">
        <f t="shared" si="15"/>
        <v>vis</v>
      </c>
      <c r="E146" s="25">
        <f>VLOOKUP(C146,'Active 1'!C$21:E$970,3,FALSE)</f>
        <v>33692.509223317138</v>
      </c>
      <c r="F146" s="1" t="s">
        <v>254</v>
      </c>
      <c r="G146" s="7" t="str">
        <f t="shared" si="16"/>
        <v>43992.440</v>
      </c>
      <c r="H146" s="8">
        <f t="shared" si="17"/>
        <v>-26235.5</v>
      </c>
      <c r="I146" s="26" t="s">
        <v>653</v>
      </c>
      <c r="J146" s="27" t="s">
        <v>654</v>
      </c>
      <c r="K146" s="26">
        <v>-26235.5</v>
      </c>
      <c r="L146" s="26" t="s">
        <v>643</v>
      </c>
      <c r="M146" s="27" t="s">
        <v>338</v>
      </c>
      <c r="N146" s="27"/>
      <c r="O146" s="28" t="s">
        <v>526</v>
      </c>
      <c r="P146" s="28" t="s">
        <v>648</v>
      </c>
    </row>
    <row r="147" spans="1:16" ht="12.75" customHeight="1" thickBot="1" x14ac:dyDescent="0.25">
      <c r="A147" s="8" t="str">
        <f t="shared" si="12"/>
        <v> BBS 43 </v>
      </c>
      <c r="B147" s="1" t="str">
        <f t="shared" si="13"/>
        <v>I</v>
      </c>
      <c r="C147" s="8">
        <f t="shared" si="14"/>
        <v>44010.438000000002</v>
      </c>
      <c r="D147" s="7" t="str">
        <f t="shared" si="15"/>
        <v>vis</v>
      </c>
      <c r="E147" s="25">
        <f>VLOOKUP(C147,'Active 1'!C$21:E$970,3,FALSE)</f>
        <v>33748.009478029941</v>
      </c>
      <c r="F147" s="1" t="s">
        <v>254</v>
      </c>
      <c r="G147" s="7" t="str">
        <f t="shared" si="16"/>
        <v>44010.438</v>
      </c>
      <c r="H147" s="8">
        <f t="shared" si="17"/>
        <v>-26180</v>
      </c>
      <c r="I147" s="26" t="s">
        <v>655</v>
      </c>
      <c r="J147" s="27" t="s">
        <v>656</v>
      </c>
      <c r="K147" s="26">
        <v>-26180</v>
      </c>
      <c r="L147" s="26" t="s">
        <v>613</v>
      </c>
      <c r="M147" s="27" t="s">
        <v>338</v>
      </c>
      <c r="N147" s="27"/>
      <c r="O147" s="28" t="s">
        <v>566</v>
      </c>
      <c r="P147" s="28" t="s">
        <v>648</v>
      </c>
    </row>
    <row r="148" spans="1:16" ht="12.75" customHeight="1" thickBot="1" x14ac:dyDescent="0.25">
      <c r="A148" s="8" t="str">
        <f t="shared" si="12"/>
        <v> BBS 43 </v>
      </c>
      <c r="B148" s="1" t="str">
        <f t="shared" si="13"/>
        <v>II</v>
      </c>
      <c r="C148" s="8">
        <f t="shared" si="14"/>
        <v>44010.597000000002</v>
      </c>
      <c r="D148" s="7" t="str">
        <f t="shared" si="15"/>
        <v>vis</v>
      </c>
      <c r="E148" s="25">
        <f>VLOOKUP(C148,'Active 1'!C$21:E$970,3,FALSE)</f>
        <v>33748.499784758431</v>
      </c>
      <c r="F148" s="1" t="s">
        <v>254</v>
      </c>
      <c r="G148" s="7" t="str">
        <f t="shared" si="16"/>
        <v>44010.597</v>
      </c>
      <c r="H148" s="8">
        <f t="shared" si="17"/>
        <v>-26179.5</v>
      </c>
      <c r="I148" s="26" t="s">
        <v>657</v>
      </c>
      <c r="J148" s="27" t="s">
        <v>658</v>
      </c>
      <c r="K148" s="26">
        <v>-26179.5</v>
      </c>
      <c r="L148" s="26" t="s">
        <v>606</v>
      </c>
      <c r="M148" s="27" t="s">
        <v>338</v>
      </c>
      <c r="N148" s="27"/>
      <c r="O148" s="28" t="s">
        <v>526</v>
      </c>
      <c r="P148" s="28" t="s">
        <v>648</v>
      </c>
    </row>
    <row r="149" spans="1:16" ht="12.75" customHeight="1" thickBot="1" x14ac:dyDescent="0.25">
      <c r="A149" s="8" t="str">
        <f t="shared" si="12"/>
        <v> BBS 43 </v>
      </c>
      <c r="B149" s="1" t="str">
        <f t="shared" si="13"/>
        <v>I</v>
      </c>
      <c r="C149" s="8">
        <f t="shared" si="14"/>
        <v>44022.44</v>
      </c>
      <c r="D149" s="7" t="str">
        <f t="shared" si="15"/>
        <v>vis</v>
      </c>
      <c r="E149" s="25">
        <f>VLOOKUP(C149,'Active 1'!C$21:E$970,3,FALSE)</f>
        <v>33785.019926805529</v>
      </c>
      <c r="F149" s="1" t="s">
        <v>254</v>
      </c>
      <c r="G149" s="7" t="str">
        <f t="shared" si="16"/>
        <v>44022.440</v>
      </c>
      <c r="H149" s="8">
        <f t="shared" si="17"/>
        <v>-26143</v>
      </c>
      <c r="I149" s="26" t="s">
        <v>659</v>
      </c>
      <c r="J149" s="27" t="s">
        <v>660</v>
      </c>
      <c r="K149" s="26">
        <v>-26143</v>
      </c>
      <c r="L149" s="26" t="s">
        <v>661</v>
      </c>
      <c r="M149" s="27" t="s">
        <v>338</v>
      </c>
      <c r="N149" s="27"/>
      <c r="O149" s="28" t="s">
        <v>566</v>
      </c>
      <c r="P149" s="28" t="s">
        <v>648</v>
      </c>
    </row>
    <row r="150" spans="1:16" ht="12.75" customHeight="1" thickBot="1" x14ac:dyDescent="0.25">
      <c r="A150" s="8" t="str">
        <f t="shared" si="12"/>
        <v> BBS 46 </v>
      </c>
      <c r="B150" s="1" t="str">
        <f t="shared" si="13"/>
        <v>I</v>
      </c>
      <c r="C150" s="8">
        <f t="shared" si="14"/>
        <v>44229.648000000001</v>
      </c>
      <c r="D150" s="7" t="str">
        <f t="shared" si="15"/>
        <v>vis</v>
      </c>
      <c r="E150" s="25">
        <f>VLOOKUP(C150,'Active 1'!C$21:E$970,3,FALSE)</f>
        <v>34423.985188419632</v>
      </c>
      <c r="F150" s="1" t="s">
        <v>254</v>
      </c>
      <c r="G150" s="7" t="str">
        <f t="shared" si="16"/>
        <v>44229.648</v>
      </c>
      <c r="H150" s="8">
        <f t="shared" si="17"/>
        <v>-25504</v>
      </c>
      <c r="I150" s="26" t="s">
        <v>662</v>
      </c>
      <c r="J150" s="27" t="s">
        <v>663</v>
      </c>
      <c r="K150" s="26">
        <v>-25504</v>
      </c>
      <c r="L150" s="26" t="s">
        <v>620</v>
      </c>
      <c r="M150" s="27" t="s">
        <v>338</v>
      </c>
      <c r="N150" s="27"/>
      <c r="O150" s="28" t="s">
        <v>526</v>
      </c>
      <c r="P150" s="28" t="s">
        <v>664</v>
      </c>
    </row>
    <row r="151" spans="1:16" ht="12.75" customHeight="1" thickBot="1" x14ac:dyDescent="0.25">
      <c r="A151" s="8" t="str">
        <f t="shared" si="12"/>
        <v> BBS 46 </v>
      </c>
      <c r="B151" s="1" t="str">
        <f t="shared" si="13"/>
        <v>I</v>
      </c>
      <c r="C151" s="8">
        <f t="shared" si="14"/>
        <v>44278.622000000003</v>
      </c>
      <c r="D151" s="7" t="str">
        <f t="shared" si="15"/>
        <v>vis</v>
      </c>
      <c r="E151" s="25">
        <f>VLOOKUP(C151,'Active 1'!C$21:E$970,3,FALSE)</f>
        <v>34575.005828174326</v>
      </c>
      <c r="F151" s="1" t="s">
        <v>254</v>
      </c>
      <c r="G151" s="7" t="str">
        <f t="shared" si="16"/>
        <v>44278.622</v>
      </c>
      <c r="H151" s="8">
        <f t="shared" si="17"/>
        <v>-25353</v>
      </c>
      <c r="I151" s="26" t="s">
        <v>665</v>
      </c>
      <c r="J151" s="27" t="s">
        <v>666</v>
      </c>
      <c r="K151" s="26">
        <v>-25353</v>
      </c>
      <c r="L151" s="26" t="s">
        <v>627</v>
      </c>
      <c r="M151" s="27" t="s">
        <v>338</v>
      </c>
      <c r="N151" s="27"/>
      <c r="O151" s="28" t="s">
        <v>526</v>
      </c>
      <c r="P151" s="28" t="s">
        <v>664</v>
      </c>
    </row>
    <row r="152" spans="1:16" ht="12.75" customHeight="1" thickBot="1" x14ac:dyDescent="0.25">
      <c r="A152" s="8" t="str">
        <f t="shared" si="12"/>
        <v> BBS 46 </v>
      </c>
      <c r="B152" s="1" t="str">
        <f t="shared" si="13"/>
        <v>I</v>
      </c>
      <c r="C152" s="8">
        <f t="shared" si="14"/>
        <v>44288.673000000003</v>
      </c>
      <c r="D152" s="7" t="str">
        <f t="shared" si="15"/>
        <v>vis</v>
      </c>
      <c r="E152" s="25">
        <f>VLOOKUP(C152,'Active 1'!C$21:E$970,3,FALSE)</f>
        <v>34605.99999753305</v>
      </c>
      <c r="F152" s="1" t="s">
        <v>254</v>
      </c>
      <c r="G152" s="7" t="str">
        <f t="shared" si="16"/>
        <v>44288.673</v>
      </c>
      <c r="H152" s="8">
        <f t="shared" si="17"/>
        <v>-25322</v>
      </c>
      <c r="I152" s="26" t="s">
        <v>667</v>
      </c>
      <c r="J152" s="27" t="s">
        <v>668</v>
      </c>
      <c r="K152" s="26">
        <v>-25322</v>
      </c>
      <c r="L152" s="26" t="s">
        <v>613</v>
      </c>
      <c r="M152" s="27" t="s">
        <v>338</v>
      </c>
      <c r="N152" s="27"/>
      <c r="O152" s="28" t="s">
        <v>526</v>
      </c>
      <c r="P152" s="28" t="s">
        <v>664</v>
      </c>
    </row>
    <row r="153" spans="1:16" ht="12.75" customHeight="1" thickBot="1" x14ac:dyDescent="0.25">
      <c r="A153" s="8" t="str">
        <f t="shared" si="12"/>
        <v> BBS 46 </v>
      </c>
      <c r="B153" s="1" t="str">
        <f t="shared" si="13"/>
        <v>II</v>
      </c>
      <c r="C153" s="8">
        <f t="shared" si="14"/>
        <v>44290.451000000001</v>
      </c>
      <c r="D153" s="7" t="str">
        <f t="shared" si="15"/>
        <v>vis</v>
      </c>
      <c r="E153" s="25">
        <f>VLOOKUP(C153,'Active 1'!C$21:E$970,3,FALSE)</f>
        <v>34611.482798559788</v>
      </c>
      <c r="F153" s="1" t="s">
        <v>254</v>
      </c>
      <c r="G153" s="7" t="str">
        <f t="shared" si="16"/>
        <v>44290.451</v>
      </c>
      <c r="H153" s="8">
        <f t="shared" si="17"/>
        <v>-25316.5</v>
      </c>
      <c r="I153" s="26" t="s">
        <v>669</v>
      </c>
      <c r="J153" s="27" t="s">
        <v>670</v>
      </c>
      <c r="K153" s="26">
        <v>-25316.5</v>
      </c>
      <c r="L153" s="26" t="s">
        <v>620</v>
      </c>
      <c r="M153" s="27" t="s">
        <v>338</v>
      </c>
      <c r="N153" s="27"/>
      <c r="O153" s="28" t="s">
        <v>526</v>
      </c>
      <c r="P153" s="28" t="s">
        <v>664</v>
      </c>
    </row>
    <row r="154" spans="1:16" ht="12.75" customHeight="1" thickBot="1" x14ac:dyDescent="0.25">
      <c r="A154" s="8" t="str">
        <f t="shared" si="12"/>
        <v> BBS 47 </v>
      </c>
      <c r="B154" s="1" t="str">
        <f t="shared" si="13"/>
        <v>II</v>
      </c>
      <c r="C154" s="8">
        <f t="shared" si="14"/>
        <v>44303.428999999996</v>
      </c>
      <c r="D154" s="7" t="str">
        <f t="shared" si="15"/>
        <v>vis</v>
      </c>
      <c r="E154" s="25">
        <f>VLOOKUP(C154,'Active 1'!C$21:E$970,3,FALSE)</f>
        <v>34651.502928888855</v>
      </c>
      <c r="F154" s="1" t="s">
        <v>254</v>
      </c>
      <c r="G154" s="7" t="str">
        <f t="shared" si="16"/>
        <v>44303.429</v>
      </c>
      <c r="H154" s="8">
        <f t="shared" si="17"/>
        <v>-25276.5</v>
      </c>
      <c r="I154" s="26" t="s">
        <v>671</v>
      </c>
      <c r="J154" s="27" t="s">
        <v>672</v>
      </c>
      <c r="K154" s="26">
        <v>-25276.5</v>
      </c>
      <c r="L154" s="26" t="s">
        <v>256</v>
      </c>
      <c r="M154" s="27" t="s">
        <v>338</v>
      </c>
      <c r="N154" s="27"/>
      <c r="O154" s="28" t="s">
        <v>526</v>
      </c>
      <c r="P154" s="28" t="s">
        <v>673</v>
      </c>
    </row>
    <row r="155" spans="1:16" ht="12.75" customHeight="1" thickBot="1" x14ac:dyDescent="0.25">
      <c r="A155" s="8" t="str">
        <f t="shared" si="12"/>
        <v> BBS 47 </v>
      </c>
      <c r="B155" s="1" t="str">
        <f t="shared" si="13"/>
        <v>II</v>
      </c>
      <c r="C155" s="8">
        <f t="shared" si="14"/>
        <v>44304.396000000001</v>
      </c>
      <c r="D155" s="7" t="str">
        <f t="shared" si="15"/>
        <v>vis</v>
      </c>
      <c r="E155" s="25">
        <f>VLOOKUP(C155,'Active 1'!C$21:E$970,3,FALSE)</f>
        <v>34654.484857231313</v>
      </c>
      <c r="F155" s="1" t="s">
        <v>254</v>
      </c>
      <c r="G155" s="7" t="str">
        <f t="shared" si="16"/>
        <v>44304.396</v>
      </c>
      <c r="H155" s="8">
        <f t="shared" si="17"/>
        <v>-25273.5</v>
      </c>
      <c r="I155" s="26" t="s">
        <v>674</v>
      </c>
      <c r="J155" s="27" t="s">
        <v>675</v>
      </c>
      <c r="K155" s="26">
        <v>-25273.5</v>
      </c>
      <c r="L155" s="26" t="s">
        <v>630</v>
      </c>
      <c r="M155" s="27" t="s">
        <v>338</v>
      </c>
      <c r="N155" s="27"/>
      <c r="O155" s="28" t="s">
        <v>526</v>
      </c>
      <c r="P155" s="28" t="s">
        <v>673</v>
      </c>
    </row>
    <row r="156" spans="1:16" ht="12.75" customHeight="1" thickBot="1" x14ac:dyDescent="0.25">
      <c r="A156" s="8" t="str">
        <f t="shared" si="12"/>
        <v> AOEB 3 </v>
      </c>
      <c r="B156" s="1" t="str">
        <f t="shared" si="13"/>
        <v>I</v>
      </c>
      <c r="C156" s="8">
        <f t="shared" si="14"/>
        <v>44307.811000000002</v>
      </c>
      <c r="D156" s="7" t="str">
        <f t="shared" si="15"/>
        <v>vis</v>
      </c>
      <c r="E156" s="25">
        <f>VLOOKUP(C156,'Active 1'!C$21:E$970,3,FALSE)</f>
        <v>34665.015658978409</v>
      </c>
      <c r="F156" s="1" t="s">
        <v>254</v>
      </c>
      <c r="G156" s="7" t="str">
        <f t="shared" si="16"/>
        <v>44307.811</v>
      </c>
      <c r="H156" s="8">
        <f t="shared" si="17"/>
        <v>-25263</v>
      </c>
      <c r="I156" s="26" t="s">
        <v>676</v>
      </c>
      <c r="J156" s="27" t="s">
        <v>677</v>
      </c>
      <c r="K156" s="26">
        <v>-25263</v>
      </c>
      <c r="L156" s="26" t="s">
        <v>678</v>
      </c>
      <c r="M156" s="27" t="s">
        <v>338</v>
      </c>
      <c r="N156" s="27"/>
      <c r="O156" s="28" t="s">
        <v>587</v>
      </c>
      <c r="P156" s="28" t="s">
        <v>581</v>
      </c>
    </row>
    <row r="157" spans="1:16" ht="12.75" customHeight="1" thickBot="1" x14ac:dyDescent="0.25">
      <c r="A157" s="8" t="str">
        <f t="shared" si="12"/>
        <v> BBS 47 </v>
      </c>
      <c r="B157" s="1" t="str">
        <f t="shared" si="13"/>
        <v>I</v>
      </c>
      <c r="C157" s="8">
        <f t="shared" si="14"/>
        <v>44336.343999999997</v>
      </c>
      <c r="D157" s="7" t="str">
        <f t="shared" si="15"/>
        <v>vis</v>
      </c>
      <c r="E157" s="25">
        <f>VLOOKUP(C157,'Active 1'!C$21:E$970,3,FALSE)</f>
        <v>34753.002589066207</v>
      </c>
      <c r="F157" s="1" t="s">
        <v>254</v>
      </c>
      <c r="G157" s="7" t="str">
        <f t="shared" si="16"/>
        <v>44336.344</v>
      </c>
      <c r="H157" s="8">
        <f t="shared" si="17"/>
        <v>-25175</v>
      </c>
      <c r="I157" s="26" t="s">
        <v>679</v>
      </c>
      <c r="J157" s="27" t="s">
        <v>680</v>
      </c>
      <c r="K157" s="26">
        <v>-25175</v>
      </c>
      <c r="L157" s="26" t="s">
        <v>627</v>
      </c>
      <c r="M157" s="27" t="s">
        <v>338</v>
      </c>
      <c r="N157" s="27"/>
      <c r="O157" s="28" t="s">
        <v>526</v>
      </c>
      <c r="P157" s="28" t="s">
        <v>673</v>
      </c>
    </row>
    <row r="158" spans="1:16" ht="12.75" customHeight="1" thickBot="1" x14ac:dyDescent="0.25">
      <c r="A158" s="8" t="str">
        <f t="shared" si="12"/>
        <v> BBS 47 </v>
      </c>
      <c r="B158" s="1" t="str">
        <f t="shared" si="13"/>
        <v>II</v>
      </c>
      <c r="C158" s="8">
        <f t="shared" si="14"/>
        <v>44341.373</v>
      </c>
      <c r="D158" s="7" t="str">
        <f t="shared" si="15"/>
        <v>vis</v>
      </c>
      <c r="E158" s="25">
        <f>VLOOKUP(C158,'Active 1'!C$21:E$970,3,FALSE)</f>
        <v>34768.510466660984</v>
      </c>
      <c r="F158" s="1" t="s">
        <v>254</v>
      </c>
      <c r="G158" s="7" t="str">
        <f t="shared" si="16"/>
        <v>44341.373</v>
      </c>
      <c r="H158" s="8">
        <f t="shared" si="17"/>
        <v>-25159.5</v>
      </c>
      <c r="I158" s="26" t="s">
        <v>681</v>
      </c>
      <c r="J158" s="27" t="s">
        <v>682</v>
      </c>
      <c r="K158" s="26">
        <v>-25159.5</v>
      </c>
      <c r="L158" s="26" t="s">
        <v>683</v>
      </c>
      <c r="M158" s="27" t="s">
        <v>338</v>
      </c>
      <c r="N158" s="27"/>
      <c r="O158" s="28" t="s">
        <v>684</v>
      </c>
      <c r="P158" s="28" t="s">
        <v>673</v>
      </c>
    </row>
    <row r="159" spans="1:16" ht="12.75" customHeight="1" thickBot="1" x14ac:dyDescent="0.25">
      <c r="A159" s="8" t="str">
        <f t="shared" si="12"/>
        <v> BBS 47 </v>
      </c>
      <c r="B159" s="1" t="str">
        <f t="shared" si="13"/>
        <v>II</v>
      </c>
      <c r="C159" s="8">
        <f t="shared" si="14"/>
        <v>44342.336000000003</v>
      </c>
      <c r="D159" s="7" t="str">
        <f t="shared" si="15"/>
        <v>vis</v>
      </c>
      <c r="E159" s="25">
        <f>VLOOKUP(C159,'Active 1'!C$21:E$970,3,FALSE)</f>
        <v>34771.480060242975</v>
      </c>
      <c r="F159" s="1" t="s">
        <v>254</v>
      </c>
      <c r="G159" s="7" t="str">
        <f t="shared" si="16"/>
        <v>44342.336</v>
      </c>
      <c r="H159" s="8">
        <f t="shared" si="17"/>
        <v>-25156.5</v>
      </c>
      <c r="I159" s="26" t="s">
        <v>685</v>
      </c>
      <c r="J159" s="27" t="s">
        <v>686</v>
      </c>
      <c r="K159" s="26">
        <v>-25156.5</v>
      </c>
      <c r="L159" s="26" t="s">
        <v>687</v>
      </c>
      <c r="M159" s="27" t="s">
        <v>338</v>
      </c>
      <c r="N159" s="27"/>
      <c r="O159" s="28" t="s">
        <v>684</v>
      </c>
      <c r="P159" s="28" t="s">
        <v>673</v>
      </c>
    </row>
    <row r="160" spans="1:16" ht="12.75" customHeight="1" thickBot="1" x14ac:dyDescent="0.25">
      <c r="A160" s="8" t="str">
        <f t="shared" si="12"/>
        <v> BBS 47 </v>
      </c>
      <c r="B160" s="1" t="str">
        <f t="shared" si="13"/>
        <v>II</v>
      </c>
      <c r="C160" s="8">
        <f t="shared" si="14"/>
        <v>44342.349000000002</v>
      </c>
      <c r="D160" s="7" t="str">
        <f t="shared" si="15"/>
        <v>vis</v>
      </c>
      <c r="E160" s="25">
        <f>VLOOKUP(C160,'Active 1'!C$21:E$970,3,FALSE)</f>
        <v>34771.520148214484</v>
      </c>
      <c r="F160" s="1" t="s">
        <v>254</v>
      </c>
      <c r="G160" s="7" t="str">
        <f t="shared" si="16"/>
        <v>44342.349</v>
      </c>
      <c r="H160" s="8">
        <f t="shared" si="17"/>
        <v>-25156.5</v>
      </c>
      <c r="I160" s="26" t="s">
        <v>688</v>
      </c>
      <c r="J160" s="27" t="s">
        <v>689</v>
      </c>
      <c r="K160" s="26">
        <v>-25156.5</v>
      </c>
      <c r="L160" s="26" t="s">
        <v>690</v>
      </c>
      <c r="M160" s="27" t="s">
        <v>338</v>
      </c>
      <c r="N160" s="27"/>
      <c r="O160" s="28" t="s">
        <v>526</v>
      </c>
      <c r="P160" s="28" t="s">
        <v>673</v>
      </c>
    </row>
    <row r="161" spans="1:16" ht="12.75" customHeight="1" thickBot="1" x14ac:dyDescent="0.25">
      <c r="A161" s="8" t="str">
        <f t="shared" si="12"/>
        <v> BBS 48 </v>
      </c>
      <c r="B161" s="1" t="str">
        <f t="shared" si="13"/>
        <v>I</v>
      </c>
      <c r="C161" s="8">
        <f t="shared" si="14"/>
        <v>44371.366000000002</v>
      </c>
      <c r="D161" s="7" t="str">
        <f t="shared" si="15"/>
        <v>vis</v>
      </c>
      <c r="E161" s="25">
        <f>VLOOKUP(C161,'Active 1'!C$21:E$970,3,FALSE)</f>
        <v>34860.999584318575</v>
      </c>
      <c r="F161" s="1" t="s">
        <v>254</v>
      </c>
      <c r="G161" s="7" t="str">
        <f t="shared" si="16"/>
        <v>44371.366</v>
      </c>
      <c r="H161" s="8">
        <f t="shared" si="17"/>
        <v>-25067</v>
      </c>
      <c r="I161" s="26" t="s">
        <v>691</v>
      </c>
      <c r="J161" s="27" t="s">
        <v>692</v>
      </c>
      <c r="K161" s="26">
        <v>-25067</v>
      </c>
      <c r="L161" s="26" t="s">
        <v>256</v>
      </c>
      <c r="M161" s="27" t="s">
        <v>338</v>
      </c>
      <c r="N161" s="27"/>
      <c r="O161" s="28" t="s">
        <v>526</v>
      </c>
      <c r="P161" s="28" t="s">
        <v>693</v>
      </c>
    </row>
    <row r="162" spans="1:16" ht="12.75" customHeight="1" thickBot="1" x14ac:dyDescent="0.25">
      <c r="A162" s="8" t="str">
        <f t="shared" si="12"/>
        <v> BBS 48 </v>
      </c>
      <c r="B162" s="1" t="str">
        <f t="shared" si="13"/>
        <v>I</v>
      </c>
      <c r="C162" s="8">
        <f t="shared" si="14"/>
        <v>44376.557000000001</v>
      </c>
      <c r="D162" s="7" t="str">
        <f t="shared" si="15"/>
        <v>vis</v>
      </c>
      <c r="E162" s="25">
        <f>VLOOKUP(C162,'Active 1'!C$21:E$970,3,FALSE)</f>
        <v>34877.007019712175</v>
      </c>
      <c r="F162" s="1" t="s">
        <v>254</v>
      </c>
      <c r="G162" s="7" t="str">
        <f t="shared" si="16"/>
        <v>44376.557</v>
      </c>
      <c r="H162" s="8">
        <f t="shared" si="17"/>
        <v>-25051</v>
      </c>
      <c r="I162" s="26" t="s">
        <v>694</v>
      </c>
      <c r="J162" s="27" t="s">
        <v>695</v>
      </c>
      <c r="K162" s="26">
        <v>-25051</v>
      </c>
      <c r="L162" s="26" t="s">
        <v>696</v>
      </c>
      <c r="M162" s="27" t="s">
        <v>338</v>
      </c>
      <c r="N162" s="27"/>
      <c r="O162" s="28" t="s">
        <v>526</v>
      </c>
      <c r="P162" s="28" t="s">
        <v>693</v>
      </c>
    </row>
    <row r="163" spans="1:16" ht="12.75" customHeight="1" thickBot="1" x14ac:dyDescent="0.25">
      <c r="A163" s="8" t="str">
        <f t="shared" si="12"/>
        <v> BBS 48 </v>
      </c>
      <c r="B163" s="1" t="str">
        <f t="shared" si="13"/>
        <v>I</v>
      </c>
      <c r="C163" s="8">
        <f t="shared" si="14"/>
        <v>44402.502999999997</v>
      </c>
      <c r="D163" s="7" t="str">
        <f t="shared" si="15"/>
        <v>vis</v>
      </c>
      <c r="E163" s="25">
        <f>VLOOKUP(C163,'Active 1'!C$21:E$970,3,FALSE)</f>
        <v>34957.016443469161</v>
      </c>
      <c r="F163" s="1" t="s">
        <v>254</v>
      </c>
      <c r="G163" s="7" t="str">
        <f t="shared" si="16"/>
        <v>44402.503</v>
      </c>
      <c r="H163" s="8">
        <f t="shared" si="17"/>
        <v>-24971</v>
      </c>
      <c r="I163" s="26" t="s">
        <v>697</v>
      </c>
      <c r="J163" s="27" t="s">
        <v>698</v>
      </c>
      <c r="K163" s="26">
        <v>-24971</v>
      </c>
      <c r="L163" s="26" t="s">
        <v>690</v>
      </c>
      <c r="M163" s="27" t="s">
        <v>338</v>
      </c>
      <c r="N163" s="27"/>
      <c r="O163" s="28" t="s">
        <v>566</v>
      </c>
      <c r="P163" s="28" t="s">
        <v>693</v>
      </c>
    </row>
    <row r="164" spans="1:16" ht="12.75" customHeight="1" thickBot="1" x14ac:dyDescent="0.25">
      <c r="A164" s="8" t="str">
        <f t="shared" si="12"/>
        <v> BBS 49 </v>
      </c>
      <c r="B164" s="1" t="str">
        <f t="shared" si="13"/>
        <v>II</v>
      </c>
      <c r="C164" s="8">
        <f t="shared" si="14"/>
        <v>44458.432000000001</v>
      </c>
      <c r="D164" s="7" t="str">
        <f t="shared" si="15"/>
        <v>vis</v>
      </c>
      <c r="E164" s="25">
        <f>VLOOKUP(C164,'Active 1'!C$21:E$970,3,FALSE)</f>
        <v>35129.484147982585</v>
      </c>
      <c r="F164" s="1" t="s">
        <v>254</v>
      </c>
      <c r="G164" s="7" t="str">
        <f t="shared" si="16"/>
        <v>44458.432</v>
      </c>
      <c r="H164" s="8">
        <f t="shared" si="17"/>
        <v>-24798.5</v>
      </c>
      <c r="I164" s="26" t="s">
        <v>699</v>
      </c>
      <c r="J164" s="27" t="s">
        <v>700</v>
      </c>
      <c r="K164" s="26">
        <v>-24798.5</v>
      </c>
      <c r="L164" s="26" t="s">
        <v>606</v>
      </c>
      <c r="M164" s="27" t="s">
        <v>338</v>
      </c>
      <c r="N164" s="27"/>
      <c r="O164" s="28" t="s">
        <v>526</v>
      </c>
      <c r="P164" s="28" t="s">
        <v>701</v>
      </c>
    </row>
    <row r="165" spans="1:16" ht="12.75" customHeight="1" thickBot="1" x14ac:dyDescent="0.25">
      <c r="A165" s="8" t="str">
        <f t="shared" si="12"/>
        <v> BBS 49 </v>
      </c>
      <c r="B165" s="1" t="str">
        <f t="shared" si="13"/>
        <v>II</v>
      </c>
      <c r="C165" s="8">
        <f t="shared" si="14"/>
        <v>44458.436000000002</v>
      </c>
      <c r="D165" s="7" t="str">
        <f t="shared" si="15"/>
        <v>vis</v>
      </c>
      <c r="E165" s="25">
        <f>VLOOKUP(C165,'Active 1'!C$21:E$970,3,FALSE)</f>
        <v>35129.496482743052</v>
      </c>
      <c r="F165" s="1" t="s">
        <v>254</v>
      </c>
      <c r="G165" s="7" t="str">
        <f t="shared" si="16"/>
        <v>44458.436</v>
      </c>
      <c r="H165" s="8">
        <f t="shared" si="17"/>
        <v>-24798.5</v>
      </c>
      <c r="I165" s="26" t="s">
        <v>702</v>
      </c>
      <c r="J165" s="27" t="s">
        <v>703</v>
      </c>
      <c r="K165" s="26">
        <v>-24798.5</v>
      </c>
      <c r="L165" s="26" t="s">
        <v>256</v>
      </c>
      <c r="M165" s="27" t="s">
        <v>338</v>
      </c>
      <c r="N165" s="27"/>
      <c r="O165" s="28" t="s">
        <v>566</v>
      </c>
      <c r="P165" s="28" t="s">
        <v>701</v>
      </c>
    </row>
    <row r="166" spans="1:16" ht="12.75" customHeight="1" thickBot="1" x14ac:dyDescent="0.25">
      <c r="A166" s="8" t="str">
        <f t="shared" si="12"/>
        <v> BBS 51 </v>
      </c>
      <c r="B166" s="1" t="str">
        <f t="shared" si="13"/>
        <v>I</v>
      </c>
      <c r="C166" s="8">
        <f t="shared" si="14"/>
        <v>44563.667999999998</v>
      </c>
      <c r="D166" s="7" t="str">
        <f t="shared" si="15"/>
        <v>vis</v>
      </c>
      <c r="E166" s="25">
        <f>VLOOKUP(C166,'Active 1'!C$21:E$970,3,FALSE)</f>
        <v>35453.999361059396</v>
      </c>
      <c r="F166" s="1" t="s">
        <v>254</v>
      </c>
      <c r="G166" s="7" t="str">
        <f t="shared" si="16"/>
        <v>44563.668</v>
      </c>
      <c r="H166" s="8">
        <f t="shared" si="17"/>
        <v>-24474</v>
      </c>
      <c r="I166" s="26" t="s">
        <v>704</v>
      </c>
      <c r="J166" s="27" t="s">
        <v>705</v>
      </c>
      <c r="K166" s="26">
        <v>-24474</v>
      </c>
      <c r="L166" s="26" t="s">
        <v>661</v>
      </c>
      <c r="M166" s="27" t="s">
        <v>338</v>
      </c>
      <c r="N166" s="27"/>
      <c r="O166" s="28" t="s">
        <v>526</v>
      </c>
      <c r="P166" s="28" t="s">
        <v>706</v>
      </c>
    </row>
    <row r="167" spans="1:16" ht="12.75" customHeight="1" thickBot="1" x14ac:dyDescent="0.25">
      <c r="A167" s="8" t="str">
        <f t="shared" si="12"/>
        <v> BBS 52 </v>
      </c>
      <c r="B167" s="1" t="str">
        <f t="shared" si="13"/>
        <v>II</v>
      </c>
      <c r="C167" s="8">
        <f t="shared" si="14"/>
        <v>44581.671000000002</v>
      </c>
      <c r="D167" s="7" t="str">
        <f t="shared" si="15"/>
        <v>vis</v>
      </c>
      <c r="E167" s="25">
        <f>VLOOKUP(C167,'Active 1'!C$21:E$970,3,FALSE)</f>
        <v>35509.515034222793</v>
      </c>
      <c r="F167" s="1" t="s">
        <v>254</v>
      </c>
      <c r="G167" s="7" t="str">
        <f t="shared" si="16"/>
        <v>44581.671</v>
      </c>
      <c r="H167" s="8">
        <f t="shared" si="17"/>
        <v>-24418.5</v>
      </c>
      <c r="I167" s="26" t="s">
        <v>707</v>
      </c>
      <c r="J167" s="27" t="s">
        <v>708</v>
      </c>
      <c r="K167" s="26">
        <v>-24418.5</v>
      </c>
      <c r="L167" s="26" t="s">
        <v>709</v>
      </c>
      <c r="M167" s="27" t="s">
        <v>338</v>
      </c>
      <c r="N167" s="27"/>
      <c r="O167" s="28" t="s">
        <v>526</v>
      </c>
      <c r="P167" s="28" t="s">
        <v>710</v>
      </c>
    </row>
    <row r="168" spans="1:16" ht="12.75" customHeight="1" thickBot="1" x14ac:dyDescent="0.25">
      <c r="A168" s="8" t="str">
        <f t="shared" si="12"/>
        <v> BBS 52 </v>
      </c>
      <c r="B168" s="1" t="str">
        <f t="shared" si="13"/>
        <v>II</v>
      </c>
      <c r="C168" s="8">
        <f t="shared" si="14"/>
        <v>44618.635000000002</v>
      </c>
      <c r="D168" s="7" t="str">
        <f t="shared" si="15"/>
        <v>vis</v>
      </c>
      <c r="E168" s="25">
        <f>VLOOKUP(C168,'Active 1'!C$21:E$970,3,FALSE)</f>
        <v>35623.500555680963</v>
      </c>
      <c r="F168" s="1" t="s">
        <v>254</v>
      </c>
      <c r="G168" s="7" t="str">
        <f t="shared" si="16"/>
        <v>44618.635</v>
      </c>
      <c r="H168" s="8">
        <f t="shared" si="17"/>
        <v>-24304.5</v>
      </c>
      <c r="I168" s="26" t="s">
        <v>711</v>
      </c>
      <c r="J168" s="27" t="s">
        <v>712</v>
      </c>
      <c r="K168" s="26">
        <v>-24304.5</v>
      </c>
      <c r="L168" s="26" t="s">
        <v>713</v>
      </c>
      <c r="M168" s="27" t="s">
        <v>338</v>
      </c>
      <c r="N168" s="27"/>
      <c r="O168" s="28" t="s">
        <v>526</v>
      </c>
      <c r="P168" s="28" t="s">
        <v>710</v>
      </c>
    </row>
    <row r="169" spans="1:16" ht="12.75" customHeight="1" thickBot="1" x14ac:dyDescent="0.25">
      <c r="A169" s="8" t="str">
        <f t="shared" si="12"/>
        <v> BBS 52 </v>
      </c>
      <c r="B169" s="1" t="str">
        <f t="shared" si="13"/>
        <v>II</v>
      </c>
      <c r="C169" s="8">
        <f t="shared" si="14"/>
        <v>44633.55</v>
      </c>
      <c r="D169" s="7" t="str">
        <f t="shared" si="15"/>
        <v>vis</v>
      </c>
      <c r="E169" s="25">
        <f>VLOOKUP(C169,'Active 1'!C$21:E$970,3,FALSE)</f>
        <v>35669.493793765272</v>
      </c>
      <c r="F169" s="1" t="s">
        <v>254</v>
      </c>
      <c r="G169" s="7" t="str">
        <f t="shared" si="16"/>
        <v>44633.550</v>
      </c>
      <c r="H169" s="8">
        <f t="shared" si="17"/>
        <v>-24258.5</v>
      </c>
      <c r="I169" s="26" t="s">
        <v>714</v>
      </c>
      <c r="J169" s="27" t="s">
        <v>715</v>
      </c>
      <c r="K169" s="26">
        <v>-24258.5</v>
      </c>
      <c r="L169" s="26" t="s">
        <v>661</v>
      </c>
      <c r="M169" s="27" t="s">
        <v>338</v>
      </c>
      <c r="N169" s="27"/>
      <c r="O169" s="28" t="s">
        <v>526</v>
      </c>
      <c r="P169" s="28" t="s">
        <v>710</v>
      </c>
    </row>
    <row r="170" spans="1:16" ht="12.75" customHeight="1" thickBot="1" x14ac:dyDescent="0.25">
      <c r="A170" s="8" t="str">
        <f t="shared" si="12"/>
        <v> BBS 53 </v>
      </c>
      <c r="B170" s="1" t="str">
        <f t="shared" si="13"/>
        <v>I</v>
      </c>
      <c r="C170" s="8">
        <f t="shared" si="14"/>
        <v>44651.548999999999</v>
      </c>
      <c r="D170" s="7" t="str">
        <f t="shared" si="15"/>
        <v>vis</v>
      </c>
      <c r="E170" s="25">
        <f>VLOOKUP(C170,'Active 1'!C$21:E$970,3,FALSE)</f>
        <v>35724.997132168181</v>
      </c>
      <c r="F170" s="1" t="s">
        <v>254</v>
      </c>
      <c r="G170" s="7" t="str">
        <f t="shared" si="16"/>
        <v>44651.549</v>
      </c>
      <c r="H170" s="8">
        <f t="shared" si="17"/>
        <v>-24203</v>
      </c>
      <c r="I170" s="26" t="s">
        <v>716</v>
      </c>
      <c r="J170" s="27" t="s">
        <v>717</v>
      </c>
      <c r="K170" s="26">
        <v>-24203</v>
      </c>
      <c r="L170" s="26" t="s">
        <v>696</v>
      </c>
      <c r="M170" s="27" t="s">
        <v>338</v>
      </c>
      <c r="N170" s="27"/>
      <c r="O170" s="28" t="s">
        <v>718</v>
      </c>
      <c r="P170" s="28" t="s">
        <v>719</v>
      </c>
    </row>
    <row r="171" spans="1:16" ht="12.75" customHeight="1" thickBot="1" x14ac:dyDescent="0.25">
      <c r="A171" s="8" t="str">
        <f t="shared" si="12"/>
        <v> BBS 53 </v>
      </c>
      <c r="B171" s="1" t="str">
        <f t="shared" si="13"/>
        <v>I</v>
      </c>
      <c r="C171" s="8">
        <f t="shared" si="14"/>
        <v>44662.576999999997</v>
      </c>
      <c r="D171" s="7" t="str">
        <f t="shared" si="15"/>
        <v>vis</v>
      </c>
      <c r="E171" s="25">
        <f>VLOOKUP(C171,'Active 1'!C$21:E$970,3,FALSE)</f>
        <v>35759.004066770511</v>
      </c>
      <c r="F171" s="1" t="s">
        <v>254</v>
      </c>
      <c r="G171" s="7" t="str">
        <f t="shared" si="16"/>
        <v>44662.577</v>
      </c>
      <c r="H171" s="8">
        <f t="shared" si="17"/>
        <v>-24169</v>
      </c>
      <c r="I171" s="26" t="s">
        <v>720</v>
      </c>
      <c r="J171" s="27" t="s">
        <v>721</v>
      </c>
      <c r="K171" s="26">
        <v>-24169</v>
      </c>
      <c r="L171" s="26" t="s">
        <v>678</v>
      </c>
      <c r="M171" s="27" t="s">
        <v>338</v>
      </c>
      <c r="N171" s="27"/>
      <c r="O171" s="28" t="s">
        <v>526</v>
      </c>
      <c r="P171" s="28" t="s">
        <v>719</v>
      </c>
    </row>
    <row r="172" spans="1:16" ht="12.75" customHeight="1" thickBot="1" x14ac:dyDescent="0.25">
      <c r="A172" s="8" t="str">
        <f t="shared" si="12"/>
        <v> BBS 53 </v>
      </c>
      <c r="B172" s="1" t="str">
        <f t="shared" si="13"/>
        <v>II</v>
      </c>
      <c r="C172" s="8">
        <f t="shared" si="14"/>
        <v>44672.470999999998</v>
      </c>
      <c r="D172" s="7" t="str">
        <f t="shared" si="15"/>
        <v>vis</v>
      </c>
      <c r="E172" s="25">
        <f>VLOOKUP(C172,'Active 1'!C$21:E$970,3,FALSE)</f>
        <v>35789.514096780986</v>
      </c>
      <c r="F172" s="1" t="s">
        <v>254</v>
      </c>
      <c r="G172" s="7" t="str">
        <f t="shared" si="16"/>
        <v>44672.471</v>
      </c>
      <c r="H172" s="8">
        <f t="shared" si="17"/>
        <v>-24138.5</v>
      </c>
      <c r="I172" s="26" t="s">
        <v>722</v>
      </c>
      <c r="J172" s="27" t="s">
        <v>723</v>
      </c>
      <c r="K172" s="26">
        <v>-24138.5</v>
      </c>
      <c r="L172" s="26" t="s">
        <v>724</v>
      </c>
      <c r="M172" s="27" t="s">
        <v>338</v>
      </c>
      <c r="N172" s="27"/>
      <c r="O172" s="28" t="s">
        <v>725</v>
      </c>
      <c r="P172" s="28" t="s">
        <v>719</v>
      </c>
    </row>
    <row r="173" spans="1:16" ht="12.75" customHeight="1" thickBot="1" x14ac:dyDescent="0.25">
      <c r="A173" s="8" t="str">
        <f t="shared" si="12"/>
        <v> BBS 53 </v>
      </c>
      <c r="B173" s="1" t="str">
        <f t="shared" si="13"/>
        <v>II</v>
      </c>
      <c r="C173" s="8">
        <f t="shared" si="14"/>
        <v>44673.440000000002</v>
      </c>
      <c r="D173" s="7" t="str">
        <f t="shared" si="15"/>
        <v>vis</v>
      </c>
      <c r="E173" s="25">
        <f>VLOOKUP(C173,'Active 1'!C$21:E$970,3,FALSE)</f>
        <v>35792.502192503671</v>
      </c>
      <c r="F173" s="1" t="s">
        <v>254</v>
      </c>
      <c r="G173" s="7" t="str">
        <f t="shared" si="16"/>
        <v>44673.440</v>
      </c>
      <c r="H173" s="8">
        <f t="shared" si="17"/>
        <v>-24135.5</v>
      </c>
      <c r="I173" s="26" t="s">
        <v>726</v>
      </c>
      <c r="J173" s="27" t="s">
        <v>727</v>
      </c>
      <c r="K173" s="26">
        <v>-24135.5</v>
      </c>
      <c r="L173" s="26" t="s">
        <v>678</v>
      </c>
      <c r="M173" s="27" t="s">
        <v>338</v>
      </c>
      <c r="N173" s="27"/>
      <c r="O173" s="28" t="s">
        <v>725</v>
      </c>
      <c r="P173" s="28" t="s">
        <v>719</v>
      </c>
    </row>
    <row r="174" spans="1:16" ht="12.75" customHeight="1" thickBot="1" x14ac:dyDescent="0.25">
      <c r="A174" s="8" t="str">
        <f t="shared" si="12"/>
        <v> BBS 53 </v>
      </c>
      <c r="B174" s="1" t="str">
        <f t="shared" si="13"/>
        <v>II</v>
      </c>
      <c r="C174" s="8">
        <f t="shared" si="14"/>
        <v>44680.572</v>
      </c>
      <c r="D174" s="7" t="str">
        <f t="shared" si="15"/>
        <v>vis</v>
      </c>
      <c r="E174" s="25">
        <f>VLOOKUP(C174,'Active 1'!C$21:E$970,3,FALSE)</f>
        <v>35814.495070412973</v>
      </c>
      <c r="F174" s="1" t="s">
        <v>254</v>
      </c>
      <c r="G174" s="7" t="str">
        <f t="shared" si="16"/>
        <v>44680.572</v>
      </c>
      <c r="H174" s="8">
        <f t="shared" si="17"/>
        <v>-24113.5</v>
      </c>
      <c r="I174" s="26" t="s">
        <v>728</v>
      </c>
      <c r="J174" s="27" t="s">
        <v>729</v>
      </c>
      <c r="K174" s="26">
        <v>-24113.5</v>
      </c>
      <c r="L174" s="26" t="s">
        <v>696</v>
      </c>
      <c r="M174" s="27" t="s">
        <v>338</v>
      </c>
      <c r="N174" s="27"/>
      <c r="O174" s="28" t="s">
        <v>526</v>
      </c>
      <c r="P174" s="28" t="s">
        <v>719</v>
      </c>
    </row>
    <row r="175" spans="1:16" ht="12.75" customHeight="1" thickBot="1" x14ac:dyDescent="0.25">
      <c r="A175" s="8" t="str">
        <f t="shared" si="12"/>
        <v> BBS 54 </v>
      </c>
      <c r="B175" s="1" t="str">
        <f t="shared" si="13"/>
        <v>I</v>
      </c>
      <c r="C175" s="8">
        <f t="shared" si="14"/>
        <v>44695.338000000003</v>
      </c>
      <c r="D175" s="7" t="str">
        <f t="shared" si="15"/>
        <v>vis</v>
      </c>
      <c r="E175" s="25">
        <f>VLOOKUP(C175,'Active 1'!C$21:E$970,3,FALSE)</f>
        <v>35860.028838669976</v>
      </c>
      <c r="F175" s="1" t="s">
        <v>254</v>
      </c>
      <c r="G175" s="7" t="str">
        <f t="shared" si="16"/>
        <v>44695.338</v>
      </c>
      <c r="H175" s="8">
        <f t="shared" si="17"/>
        <v>-24068</v>
      </c>
      <c r="I175" s="26" t="s">
        <v>730</v>
      </c>
      <c r="J175" s="27" t="s">
        <v>731</v>
      </c>
      <c r="K175" s="26">
        <v>-24068</v>
      </c>
      <c r="L175" s="26" t="s">
        <v>732</v>
      </c>
      <c r="M175" s="27" t="s">
        <v>338</v>
      </c>
      <c r="N175" s="27"/>
      <c r="O175" s="28" t="s">
        <v>733</v>
      </c>
      <c r="P175" s="28" t="s">
        <v>734</v>
      </c>
    </row>
    <row r="176" spans="1:16" ht="12.75" customHeight="1" thickBot="1" x14ac:dyDescent="0.25">
      <c r="A176" s="8" t="str">
        <f t="shared" si="12"/>
        <v> BBS 54 </v>
      </c>
      <c r="B176" s="1" t="str">
        <f t="shared" si="13"/>
        <v>II</v>
      </c>
      <c r="C176" s="8">
        <f t="shared" si="14"/>
        <v>44695.5</v>
      </c>
      <c r="D176" s="7" t="str">
        <f t="shared" si="15"/>
        <v>vis</v>
      </c>
      <c r="E176" s="25">
        <f>VLOOKUP(C176,'Active 1'!C$21:E$970,3,FALSE)</f>
        <v>35860.528396468799</v>
      </c>
      <c r="F176" s="1" t="s">
        <v>254</v>
      </c>
      <c r="G176" s="7" t="str">
        <f t="shared" si="16"/>
        <v>44695.500</v>
      </c>
      <c r="H176" s="8">
        <f t="shared" si="17"/>
        <v>-24067.5</v>
      </c>
      <c r="I176" s="26" t="s">
        <v>735</v>
      </c>
      <c r="J176" s="27" t="s">
        <v>736</v>
      </c>
      <c r="K176" s="26">
        <v>-24067.5</v>
      </c>
      <c r="L176" s="26" t="s">
        <v>732</v>
      </c>
      <c r="M176" s="27" t="s">
        <v>338</v>
      </c>
      <c r="N176" s="27"/>
      <c r="O176" s="28" t="s">
        <v>733</v>
      </c>
      <c r="P176" s="28" t="s">
        <v>734</v>
      </c>
    </row>
    <row r="177" spans="1:16" ht="12.75" customHeight="1" thickBot="1" x14ac:dyDescent="0.25">
      <c r="A177" s="8" t="str">
        <f t="shared" si="12"/>
        <v> AOEB 3 </v>
      </c>
      <c r="B177" s="1" t="str">
        <f t="shared" si="13"/>
        <v>I</v>
      </c>
      <c r="C177" s="8">
        <f t="shared" si="14"/>
        <v>44700.847999999998</v>
      </c>
      <c r="D177" s="7" t="str">
        <f t="shared" si="15"/>
        <v>vis</v>
      </c>
      <c r="E177" s="25">
        <f>VLOOKUP(C177,'Active 1'!C$21:E$970,3,FALSE)</f>
        <v>35877.019971210655</v>
      </c>
      <c r="F177" s="1" t="s">
        <v>254</v>
      </c>
      <c r="G177" s="7" t="str">
        <f t="shared" si="16"/>
        <v>44700.848</v>
      </c>
      <c r="H177" s="8">
        <f t="shared" si="17"/>
        <v>-24051</v>
      </c>
      <c r="I177" s="26" t="s">
        <v>737</v>
      </c>
      <c r="J177" s="27" t="s">
        <v>738</v>
      </c>
      <c r="K177" s="26">
        <v>-24051</v>
      </c>
      <c r="L177" s="26" t="s">
        <v>739</v>
      </c>
      <c r="M177" s="27" t="s">
        <v>338</v>
      </c>
      <c r="N177" s="27"/>
      <c r="O177" s="28" t="s">
        <v>587</v>
      </c>
      <c r="P177" s="28" t="s">
        <v>581</v>
      </c>
    </row>
    <row r="178" spans="1:16" ht="12.75" customHeight="1" thickBot="1" x14ac:dyDescent="0.25">
      <c r="A178" s="8" t="str">
        <f t="shared" si="12"/>
        <v> BBS 54 </v>
      </c>
      <c r="B178" s="1" t="str">
        <f t="shared" si="13"/>
        <v>II</v>
      </c>
      <c r="C178" s="8">
        <f t="shared" si="14"/>
        <v>44733.442999999999</v>
      </c>
      <c r="D178" s="7" t="str">
        <f t="shared" si="15"/>
        <v>vis</v>
      </c>
      <c r="E178" s="25">
        <f>VLOOKUP(C178,'Active 1'!C$21:E$970,3,FALSE)</f>
        <v>35977.532850550801</v>
      </c>
      <c r="F178" s="1" t="s">
        <v>254</v>
      </c>
      <c r="G178" s="7" t="str">
        <f t="shared" si="16"/>
        <v>44733.443</v>
      </c>
      <c r="H178" s="8">
        <f t="shared" si="17"/>
        <v>-23950.5</v>
      </c>
      <c r="I178" s="26" t="s">
        <v>740</v>
      </c>
      <c r="J178" s="27" t="s">
        <v>741</v>
      </c>
      <c r="K178" s="26">
        <v>-23950.5</v>
      </c>
      <c r="L178" s="26" t="s">
        <v>742</v>
      </c>
      <c r="M178" s="27" t="s">
        <v>338</v>
      </c>
      <c r="N178" s="27"/>
      <c r="O178" s="28" t="s">
        <v>526</v>
      </c>
      <c r="P178" s="28" t="s">
        <v>734</v>
      </c>
    </row>
    <row r="179" spans="1:16" ht="12.75" customHeight="1" thickBot="1" x14ac:dyDescent="0.25">
      <c r="A179" s="8" t="str">
        <f t="shared" si="12"/>
        <v> BBS 54 </v>
      </c>
      <c r="B179" s="1" t="str">
        <f t="shared" si="13"/>
        <v>II</v>
      </c>
      <c r="C179" s="8">
        <f t="shared" si="14"/>
        <v>44757.427000000003</v>
      </c>
      <c r="D179" s="7" t="str">
        <f t="shared" si="15"/>
        <v>vis</v>
      </c>
      <c r="E179" s="25">
        <f>VLOOKUP(C179,'Active 1'!C$21:E$970,3,FALSE)</f>
        <v>36051.492074299669</v>
      </c>
      <c r="F179" s="1" t="s">
        <v>254</v>
      </c>
      <c r="G179" s="7" t="str">
        <f t="shared" si="16"/>
        <v>44757.427</v>
      </c>
      <c r="H179" s="8">
        <f t="shared" si="17"/>
        <v>-23876.5</v>
      </c>
      <c r="I179" s="26" t="s">
        <v>743</v>
      </c>
      <c r="J179" s="27" t="s">
        <v>744</v>
      </c>
      <c r="K179" s="26">
        <v>-23876.5</v>
      </c>
      <c r="L179" s="26" t="s">
        <v>696</v>
      </c>
      <c r="M179" s="27" t="s">
        <v>338</v>
      </c>
      <c r="N179" s="27"/>
      <c r="O179" s="28" t="s">
        <v>684</v>
      </c>
      <c r="P179" s="28" t="s">
        <v>734</v>
      </c>
    </row>
    <row r="180" spans="1:16" ht="12.75" customHeight="1" thickBot="1" x14ac:dyDescent="0.25">
      <c r="A180" s="8" t="str">
        <f t="shared" si="12"/>
        <v> BBS 55 </v>
      </c>
      <c r="B180" s="1" t="str">
        <f t="shared" si="13"/>
        <v>II</v>
      </c>
      <c r="C180" s="8">
        <f t="shared" si="14"/>
        <v>44758.402000000002</v>
      </c>
      <c r="D180" s="7" t="str">
        <f t="shared" si="15"/>
        <v>vis</v>
      </c>
      <c r="E180" s="25">
        <f>VLOOKUP(C180,'Active 1'!C$21:E$970,3,FALSE)</f>
        <v>36054.498672163034</v>
      </c>
      <c r="F180" s="1" t="s">
        <v>254</v>
      </c>
      <c r="G180" s="7" t="str">
        <f t="shared" si="16"/>
        <v>44758.402</v>
      </c>
      <c r="H180" s="8">
        <f t="shared" si="17"/>
        <v>-23873.5</v>
      </c>
      <c r="I180" s="26" t="s">
        <v>745</v>
      </c>
      <c r="J180" s="27" t="s">
        <v>746</v>
      </c>
      <c r="K180" s="26">
        <v>-23873.5</v>
      </c>
      <c r="L180" s="26" t="s">
        <v>678</v>
      </c>
      <c r="M180" s="27" t="s">
        <v>338</v>
      </c>
      <c r="N180" s="27"/>
      <c r="O180" s="28" t="s">
        <v>526</v>
      </c>
      <c r="P180" s="28" t="s">
        <v>747</v>
      </c>
    </row>
    <row r="181" spans="1:16" ht="12.75" customHeight="1" thickBot="1" x14ac:dyDescent="0.25">
      <c r="A181" s="8" t="str">
        <f t="shared" si="12"/>
        <v> BBS 55 </v>
      </c>
      <c r="B181" s="1" t="str">
        <f t="shared" si="13"/>
        <v>II</v>
      </c>
      <c r="C181" s="8">
        <f t="shared" si="14"/>
        <v>44758.411999999997</v>
      </c>
      <c r="D181" s="7" t="str">
        <f t="shared" si="15"/>
        <v>vis</v>
      </c>
      <c r="E181" s="25">
        <f>VLOOKUP(C181,'Active 1'!C$21:E$970,3,FALSE)</f>
        <v>36054.529509064181</v>
      </c>
      <c r="F181" s="1" t="s">
        <v>254</v>
      </c>
      <c r="G181" s="7" t="str">
        <f t="shared" si="16"/>
        <v>44758.412</v>
      </c>
      <c r="H181" s="8">
        <f t="shared" si="17"/>
        <v>-23873.5</v>
      </c>
      <c r="I181" s="26" t="s">
        <v>748</v>
      </c>
      <c r="J181" s="27" t="s">
        <v>749</v>
      </c>
      <c r="K181" s="26">
        <v>-23873.5</v>
      </c>
      <c r="L181" s="26" t="s">
        <v>750</v>
      </c>
      <c r="M181" s="27" t="s">
        <v>338</v>
      </c>
      <c r="N181" s="27"/>
      <c r="O181" s="28" t="s">
        <v>718</v>
      </c>
      <c r="P181" s="28" t="s">
        <v>747</v>
      </c>
    </row>
    <row r="182" spans="1:16" ht="12.75" customHeight="1" thickBot="1" x14ac:dyDescent="0.25">
      <c r="A182" s="8" t="str">
        <f t="shared" si="12"/>
        <v> BBS 56 </v>
      </c>
      <c r="B182" s="1" t="str">
        <f t="shared" si="13"/>
        <v>II</v>
      </c>
      <c r="C182" s="8">
        <f t="shared" si="14"/>
        <v>44793.425000000003</v>
      </c>
      <c r="D182" s="7" t="str">
        <f t="shared" si="15"/>
        <v>vis</v>
      </c>
      <c r="E182" s="25">
        <f>VLOOKUP(C182,'Active 1'!C$21:E$970,3,FALSE)</f>
        <v>36162.498751105508</v>
      </c>
      <c r="F182" s="1" t="s">
        <v>254</v>
      </c>
      <c r="G182" s="7" t="str">
        <f t="shared" si="16"/>
        <v>44793.425</v>
      </c>
      <c r="H182" s="8">
        <f t="shared" si="17"/>
        <v>-23765.5</v>
      </c>
      <c r="I182" s="26" t="s">
        <v>751</v>
      </c>
      <c r="J182" s="27" t="s">
        <v>752</v>
      </c>
      <c r="K182" s="26">
        <v>-23765.5</v>
      </c>
      <c r="L182" s="26" t="s">
        <v>678</v>
      </c>
      <c r="M182" s="27" t="s">
        <v>338</v>
      </c>
      <c r="N182" s="27"/>
      <c r="O182" s="28" t="s">
        <v>526</v>
      </c>
      <c r="P182" s="28" t="s">
        <v>753</v>
      </c>
    </row>
    <row r="183" spans="1:16" ht="12.75" customHeight="1" thickBot="1" x14ac:dyDescent="0.25">
      <c r="A183" s="8" t="str">
        <f t="shared" si="12"/>
        <v> BBS 56 </v>
      </c>
      <c r="B183" s="1" t="str">
        <f t="shared" si="13"/>
        <v>I</v>
      </c>
      <c r="C183" s="8">
        <f t="shared" si="14"/>
        <v>44813.379000000001</v>
      </c>
      <c r="D183" s="7" t="str">
        <f t="shared" si="15"/>
        <v>vis</v>
      </c>
      <c r="E183" s="25">
        <f>VLOOKUP(C183,'Active 1'!C$21:E$970,3,FALSE)</f>
        <v>36224.030703685748</v>
      </c>
      <c r="F183" s="1" t="s">
        <v>254</v>
      </c>
      <c r="G183" s="7" t="str">
        <f t="shared" si="16"/>
        <v>44813.379</v>
      </c>
      <c r="H183" s="8">
        <f t="shared" si="17"/>
        <v>-23704</v>
      </c>
      <c r="I183" s="26" t="s">
        <v>754</v>
      </c>
      <c r="J183" s="27" t="s">
        <v>755</v>
      </c>
      <c r="K183" s="26">
        <v>-23704</v>
      </c>
      <c r="L183" s="26" t="s">
        <v>742</v>
      </c>
      <c r="M183" s="27" t="s">
        <v>338</v>
      </c>
      <c r="N183" s="27"/>
      <c r="O183" s="28" t="s">
        <v>566</v>
      </c>
      <c r="P183" s="28" t="s">
        <v>753</v>
      </c>
    </row>
    <row r="184" spans="1:16" ht="12.75" customHeight="1" thickBot="1" x14ac:dyDescent="0.25">
      <c r="A184" s="8" t="str">
        <f t="shared" si="12"/>
        <v> AOEB 3 </v>
      </c>
      <c r="B184" s="1" t="str">
        <f t="shared" si="13"/>
        <v>II</v>
      </c>
      <c r="C184" s="8">
        <f t="shared" si="14"/>
        <v>45042.803999999996</v>
      </c>
      <c r="D184" s="7" t="str">
        <f t="shared" si="15"/>
        <v>vis</v>
      </c>
      <c r="E184" s="25">
        <f>VLOOKUP(C184,'Active 1'!C$21:E$970,3,FALSE)</f>
        <v>36931.506308613221</v>
      </c>
      <c r="F184" s="1" t="s">
        <v>254</v>
      </c>
      <c r="G184" s="7" t="str">
        <f t="shared" si="16"/>
        <v>45042.804</v>
      </c>
      <c r="H184" s="8">
        <f t="shared" si="17"/>
        <v>-22996.5</v>
      </c>
      <c r="I184" s="26" t="s">
        <v>756</v>
      </c>
      <c r="J184" s="27" t="s">
        <v>757</v>
      </c>
      <c r="K184" s="26">
        <v>-22996.5</v>
      </c>
      <c r="L184" s="26" t="s">
        <v>739</v>
      </c>
      <c r="M184" s="27" t="s">
        <v>338</v>
      </c>
      <c r="N184" s="27"/>
      <c r="O184" s="28" t="s">
        <v>587</v>
      </c>
      <c r="P184" s="28" t="s">
        <v>581</v>
      </c>
    </row>
    <row r="185" spans="1:16" ht="12.75" customHeight="1" thickBot="1" x14ac:dyDescent="0.25">
      <c r="A185" s="8" t="str">
        <f t="shared" si="12"/>
        <v> BBS 59 </v>
      </c>
      <c r="B185" s="1" t="str">
        <f t="shared" si="13"/>
        <v>I</v>
      </c>
      <c r="C185" s="8">
        <f t="shared" si="14"/>
        <v>45050.427000000003</v>
      </c>
      <c r="D185" s="7" t="str">
        <f t="shared" si="15"/>
        <v>vis</v>
      </c>
      <c r="E185" s="25">
        <f>VLOOKUP(C185,'Active 1'!C$21:E$970,3,FALSE)</f>
        <v>36955.013278369646</v>
      </c>
      <c r="F185" s="1" t="s">
        <v>254</v>
      </c>
      <c r="G185" s="7" t="str">
        <f t="shared" si="16"/>
        <v>45050.427</v>
      </c>
      <c r="H185" s="8">
        <f t="shared" si="17"/>
        <v>-22973</v>
      </c>
      <c r="I185" s="26" t="s">
        <v>758</v>
      </c>
      <c r="J185" s="27" t="s">
        <v>759</v>
      </c>
      <c r="K185" s="26">
        <v>-22973</v>
      </c>
      <c r="L185" s="26" t="s">
        <v>760</v>
      </c>
      <c r="M185" s="27" t="s">
        <v>338</v>
      </c>
      <c r="N185" s="27"/>
      <c r="O185" s="28" t="s">
        <v>526</v>
      </c>
      <c r="P185" s="28" t="s">
        <v>761</v>
      </c>
    </row>
    <row r="186" spans="1:16" ht="12.75" customHeight="1" thickBot="1" x14ac:dyDescent="0.25">
      <c r="A186" s="8" t="str">
        <f t="shared" si="12"/>
        <v>IBVS 2344 </v>
      </c>
      <c r="B186" s="1" t="str">
        <f t="shared" si="13"/>
        <v>II</v>
      </c>
      <c r="C186" s="8">
        <f t="shared" si="14"/>
        <v>45055.449000000001</v>
      </c>
      <c r="D186" s="7" t="str">
        <f t="shared" si="15"/>
        <v>vis</v>
      </c>
      <c r="E186" s="25">
        <f>VLOOKUP(C186,'Active 1'!C$21:E$970,3,FALSE)</f>
        <v>36970.499570133594</v>
      </c>
      <c r="F186" s="1" t="s">
        <v>254</v>
      </c>
      <c r="G186" s="7" t="str">
        <f t="shared" si="16"/>
        <v>45055.449</v>
      </c>
      <c r="H186" s="8">
        <f t="shared" si="17"/>
        <v>-22957.5</v>
      </c>
      <c r="I186" s="26" t="s">
        <v>762</v>
      </c>
      <c r="J186" s="27" t="s">
        <v>763</v>
      </c>
      <c r="K186" s="26">
        <v>-22957.5</v>
      </c>
      <c r="L186" s="26" t="s">
        <v>724</v>
      </c>
      <c r="M186" s="27" t="s">
        <v>764</v>
      </c>
      <c r="N186" s="27" t="s">
        <v>765</v>
      </c>
      <c r="O186" s="28" t="s">
        <v>766</v>
      </c>
      <c r="P186" s="29" t="s">
        <v>767</v>
      </c>
    </row>
    <row r="187" spans="1:16" ht="12.75" customHeight="1" thickBot="1" x14ac:dyDescent="0.25">
      <c r="A187" s="8" t="str">
        <f t="shared" si="12"/>
        <v>IBVS 2344 </v>
      </c>
      <c r="B187" s="1" t="str">
        <f t="shared" si="13"/>
        <v>I</v>
      </c>
      <c r="C187" s="8">
        <f t="shared" si="14"/>
        <v>45055.612000000001</v>
      </c>
      <c r="D187" s="7" t="str">
        <f t="shared" si="15"/>
        <v>vis</v>
      </c>
      <c r="E187" s="25">
        <f>VLOOKUP(C187,'Active 1'!C$21:E$970,3,FALSE)</f>
        <v>36971.002211622552</v>
      </c>
      <c r="F187" s="1" t="s">
        <v>254</v>
      </c>
      <c r="G187" s="7" t="str">
        <f t="shared" si="16"/>
        <v>45055.612</v>
      </c>
      <c r="H187" s="8">
        <f t="shared" si="17"/>
        <v>-22957</v>
      </c>
      <c r="I187" s="26" t="s">
        <v>768</v>
      </c>
      <c r="J187" s="27" t="s">
        <v>769</v>
      </c>
      <c r="K187" s="26">
        <v>-22957</v>
      </c>
      <c r="L187" s="26" t="s">
        <v>770</v>
      </c>
      <c r="M187" s="27" t="s">
        <v>764</v>
      </c>
      <c r="N187" s="27" t="s">
        <v>765</v>
      </c>
      <c r="O187" s="28" t="s">
        <v>766</v>
      </c>
      <c r="P187" s="29" t="s">
        <v>767</v>
      </c>
    </row>
    <row r="188" spans="1:16" ht="12.75" customHeight="1" thickBot="1" x14ac:dyDescent="0.25">
      <c r="A188" s="8" t="str">
        <f t="shared" si="12"/>
        <v> BBS 59 </v>
      </c>
      <c r="B188" s="1" t="str">
        <f t="shared" si="13"/>
        <v>I</v>
      </c>
      <c r="C188" s="8">
        <f t="shared" si="14"/>
        <v>45058.534</v>
      </c>
      <c r="D188" s="7" t="str">
        <f t="shared" si="15"/>
        <v>vis</v>
      </c>
      <c r="E188" s="25">
        <f>VLOOKUP(C188,'Active 1'!C$21:E$970,3,FALSE)</f>
        <v>36980.012754142313</v>
      </c>
      <c r="F188" s="1" t="s">
        <v>254</v>
      </c>
      <c r="G188" s="7" t="str">
        <f t="shared" si="16"/>
        <v>45058.534</v>
      </c>
      <c r="H188" s="8">
        <f t="shared" si="17"/>
        <v>-22948</v>
      </c>
      <c r="I188" s="26" t="s">
        <v>771</v>
      </c>
      <c r="J188" s="27" t="s">
        <v>772</v>
      </c>
      <c r="K188" s="26">
        <v>-22948</v>
      </c>
      <c r="L188" s="26" t="s">
        <v>760</v>
      </c>
      <c r="M188" s="27" t="s">
        <v>338</v>
      </c>
      <c r="N188" s="27"/>
      <c r="O188" s="28" t="s">
        <v>526</v>
      </c>
      <c r="P188" s="28" t="s">
        <v>761</v>
      </c>
    </row>
    <row r="189" spans="1:16" ht="12.75" customHeight="1" thickBot="1" x14ac:dyDescent="0.25">
      <c r="A189" s="8" t="str">
        <f t="shared" si="12"/>
        <v> BBS 60 </v>
      </c>
      <c r="B189" s="1" t="str">
        <f t="shared" si="13"/>
        <v>I</v>
      </c>
      <c r="C189" s="8">
        <f t="shared" si="14"/>
        <v>45077.34</v>
      </c>
      <c r="D189" s="7" t="str">
        <f t="shared" si="15"/>
        <v>vis</v>
      </c>
      <c r="E189" s="25">
        <f>VLOOKUP(C189,'Active 1'!C$21:E$970,3,FALSE)</f>
        <v>37038.004630469062</v>
      </c>
      <c r="F189" s="1" t="s">
        <v>254</v>
      </c>
      <c r="G189" s="7" t="str">
        <f t="shared" si="16"/>
        <v>45077.340</v>
      </c>
      <c r="H189" s="8">
        <f t="shared" si="17"/>
        <v>-22890</v>
      </c>
      <c r="I189" s="26" t="s">
        <v>773</v>
      </c>
      <c r="J189" s="27" t="s">
        <v>774</v>
      </c>
      <c r="K189" s="26">
        <v>-22890</v>
      </c>
      <c r="L189" s="26" t="s">
        <v>739</v>
      </c>
      <c r="M189" s="27" t="s">
        <v>338</v>
      </c>
      <c r="N189" s="27"/>
      <c r="O189" s="28" t="s">
        <v>526</v>
      </c>
      <c r="P189" s="28" t="s">
        <v>775</v>
      </c>
    </row>
    <row r="190" spans="1:16" ht="12.75" customHeight="1" thickBot="1" x14ac:dyDescent="0.25">
      <c r="A190" s="8" t="str">
        <f t="shared" si="12"/>
        <v> BBS 60 </v>
      </c>
      <c r="B190" s="1" t="str">
        <f t="shared" si="13"/>
        <v>I</v>
      </c>
      <c r="C190" s="8">
        <f t="shared" si="14"/>
        <v>45077.341999999997</v>
      </c>
      <c r="D190" s="7" t="str">
        <f t="shared" si="15"/>
        <v>vis</v>
      </c>
      <c r="E190" s="25">
        <f>VLOOKUP(C190,'Active 1'!C$21:E$970,3,FALSE)</f>
        <v>37038.010797849296</v>
      </c>
      <c r="F190" s="1" t="s">
        <v>254</v>
      </c>
      <c r="G190" s="7" t="str">
        <f t="shared" si="16"/>
        <v>45077.342</v>
      </c>
      <c r="H190" s="8">
        <f t="shared" si="17"/>
        <v>-22890</v>
      </c>
      <c r="I190" s="26" t="s">
        <v>776</v>
      </c>
      <c r="J190" s="27" t="s">
        <v>777</v>
      </c>
      <c r="K190" s="26">
        <v>-22890</v>
      </c>
      <c r="L190" s="26" t="s">
        <v>760</v>
      </c>
      <c r="M190" s="27" t="s">
        <v>338</v>
      </c>
      <c r="N190" s="27"/>
      <c r="O190" s="28" t="s">
        <v>684</v>
      </c>
      <c r="P190" s="28" t="s">
        <v>775</v>
      </c>
    </row>
    <row r="191" spans="1:16" ht="12.75" customHeight="1" thickBot="1" x14ac:dyDescent="0.25">
      <c r="A191" s="8" t="str">
        <f t="shared" si="12"/>
        <v> BBS 60 </v>
      </c>
      <c r="B191" s="1" t="str">
        <f t="shared" si="13"/>
        <v>II</v>
      </c>
      <c r="C191" s="8">
        <f t="shared" si="14"/>
        <v>45079.444000000003</v>
      </c>
      <c r="D191" s="7" t="str">
        <f t="shared" si="15"/>
        <v>vis</v>
      </c>
      <c r="E191" s="25">
        <f>VLOOKUP(C191,'Active 1'!C$21:E$970,3,FALSE)</f>
        <v>37044.492714473738</v>
      </c>
      <c r="F191" s="1" t="s">
        <v>254</v>
      </c>
      <c r="G191" s="7" t="str">
        <f t="shared" si="16"/>
        <v>45079.444</v>
      </c>
      <c r="H191" s="8">
        <f t="shared" si="17"/>
        <v>-22883.5</v>
      </c>
      <c r="I191" s="26" t="s">
        <v>778</v>
      </c>
      <c r="J191" s="27" t="s">
        <v>779</v>
      </c>
      <c r="K191" s="26">
        <v>-22883.5</v>
      </c>
      <c r="L191" s="26" t="s">
        <v>780</v>
      </c>
      <c r="M191" s="27" t="s">
        <v>338</v>
      </c>
      <c r="N191" s="27"/>
      <c r="O191" s="28" t="s">
        <v>566</v>
      </c>
      <c r="P191" s="28" t="s">
        <v>775</v>
      </c>
    </row>
    <row r="192" spans="1:16" ht="12.75" customHeight="1" thickBot="1" x14ac:dyDescent="0.25">
      <c r="A192" s="8" t="str">
        <f t="shared" si="12"/>
        <v> AOEB 3 </v>
      </c>
      <c r="B192" s="1" t="str">
        <f t="shared" si="13"/>
        <v>II</v>
      </c>
      <c r="C192" s="8">
        <f t="shared" si="14"/>
        <v>45082.69</v>
      </c>
      <c r="D192" s="7" t="str">
        <f t="shared" si="15"/>
        <v>vis</v>
      </c>
      <c r="E192" s="25">
        <f>VLOOKUP(C192,'Active 1'!C$21:E$970,3,FALSE)</f>
        <v>37054.502372591174</v>
      </c>
      <c r="F192" s="1" t="s">
        <v>254</v>
      </c>
      <c r="G192" s="7" t="str">
        <f t="shared" si="16"/>
        <v>45082.690</v>
      </c>
      <c r="H192" s="8">
        <f t="shared" si="17"/>
        <v>-22873.5</v>
      </c>
      <c r="I192" s="26" t="s">
        <v>781</v>
      </c>
      <c r="J192" s="27" t="s">
        <v>782</v>
      </c>
      <c r="K192" s="26">
        <v>-22873.5</v>
      </c>
      <c r="L192" s="26" t="s">
        <v>770</v>
      </c>
      <c r="M192" s="27" t="s">
        <v>338</v>
      </c>
      <c r="N192" s="27"/>
      <c r="O192" s="28" t="s">
        <v>587</v>
      </c>
      <c r="P192" s="28" t="s">
        <v>581</v>
      </c>
    </row>
    <row r="193" spans="1:16" ht="12.75" customHeight="1" thickBot="1" x14ac:dyDescent="0.25">
      <c r="A193" s="8" t="str">
        <f t="shared" si="12"/>
        <v> BBS 60 </v>
      </c>
      <c r="B193" s="1" t="str">
        <f t="shared" si="13"/>
        <v>I</v>
      </c>
      <c r="C193" s="8">
        <f t="shared" si="14"/>
        <v>45100.364999999998</v>
      </c>
      <c r="D193" s="7" t="str">
        <f t="shared" si="15"/>
        <v>vis</v>
      </c>
      <c r="E193" s="25">
        <f>VLOOKUP(C193,'Active 1'!C$21:E$970,3,FALSE)</f>
        <v>37109.006595396408</v>
      </c>
      <c r="F193" s="1" t="s">
        <v>254</v>
      </c>
      <c r="G193" s="7" t="str">
        <f t="shared" si="16"/>
        <v>45100.365</v>
      </c>
      <c r="H193" s="8">
        <f t="shared" si="17"/>
        <v>-22819</v>
      </c>
      <c r="I193" s="26" t="s">
        <v>783</v>
      </c>
      <c r="J193" s="27" t="s">
        <v>784</v>
      </c>
      <c r="K193" s="26">
        <v>-22819</v>
      </c>
      <c r="L193" s="26" t="s">
        <v>785</v>
      </c>
      <c r="M193" s="27" t="s">
        <v>338</v>
      </c>
      <c r="N193" s="27"/>
      <c r="O193" s="28" t="s">
        <v>526</v>
      </c>
      <c r="P193" s="28" t="s">
        <v>775</v>
      </c>
    </row>
    <row r="194" spans="1:16" ht="12.75" customHeight="1" thickBot="1" x14ac:dyDescent="0.25">
      <c r="A194" s="8" t="str">
        <f t="shared" si="12"/>
        <v> BBS 60 </v>
      </c>
      <c r="B194" s="1" t="str">
        <f t="shared" si="13"/>
        <v>II</v>
      </c>
      <c r="C194" s="8">
        <f t="shared" si="14"/>
        <v>45103.444000000003</v>
      </c>
      <c r="D194" s="7" t="str">
        <f t="shared" si="15"/>
        <v>vis</v>
      </c>
      <c r="E194" s="25">
        <f>VLOOKUP(C194,'Active 1'!C$21:E$970,3,FALSE)</f>
        <v>37118.501277264448</v>
      </c>
      <c r="F194" s="1" t="s">
        <v>254</v>
      </c>
      <c r="G194" s="7" t="str">
        <f t="shared" si="16"/>
        <v>45103.444</v>
      </c>
      <c r="H194" s="8">
        <f t="shared" si="17"/>
        <v>-22809.5</v>
      </c>
      <c r="I194" s="26" t="s">
        <v>786</v>
      </c>
      <c r="J194" s="27" t="s">
        <v>787</v>
      </c>
      <c r="K194" s="26">
        <v>-22809.5</v>
      </c>
      <c r="L194" s="26" t="s">
        <v>770</v>
      </c>
      <c r="M194" s="27" t="s">
        <v>338</v>
      </c>
      <c r="N194" s="27"/>
      <c r="O194" s="28" t="s">
        <v>566</v>
      </c>
      <c r="P194" s="28" t="s">
        <v>775</v>
      </c>
    </row>
    <row r="195" spans="1:16" ht="12.75" customHeight="1" thickBot="1" x14ac:dyDescent="0.25">
      <c r="A195" s="8" t="str">
        <f t="shared" si="12"/>
        <v> BBS 60 </v>
      </c>
      <c r="B195" s="1" t="str">
        <f t="shared" si="13"/>
        <v>II</v>
      </c>
      <c r="C195" s="8">
        <f t="shared" si="14"/>
        <v>45105.391000000003</v>
      </c>
      <c r="D195" s="7" t="str">
        <f t="shared" si="15"/>
        <v>vis</v>
      </c>
      <c r="E195" s="25">
        <f>VLOOKUP(C195,'Active 1'!C$21:E$970,3,FALSE)</f>
        <v>37124.505221920845</v>
      </c>
      <c r="F195" s="1" t="s">
        <v>254</v>
      </c>
      <c r="G195" s="7" t="str">
        <f t="shared" si="16"/>
        <v>45105.391</v>
      </c>
      <c r="H195" s="8">
        <f t="shared" si="17"/>
        <v>-22803.5</v>
      </c>
      <c r="I195" s="26" t="s">
        <v>788</v>
      </c>
      <c r="J195" s="27" t="s">
        <v>789</v>
      </c>
      <c r="K195" s="26">
        <v>-22803.5</v>
      </c>
      <c r="L195" s="26" t="s">
        <v>739</v>
      </c>
      <c r="M195" s="27" t="s">
        <v>338</v>
      </c>
      <c r="N195" s="27"/>
      <c r="O195" s="28" t="s">
        <v>684</v>
      </c>
      <c r="P195" s="28" t="s">
        <v>775</v>
      </c>
    </row>
    <row r="196" spans="1:16" ht="12.75" customHeight="1" thickBot="1" x14ac:dyDescent="0.25">
      <c r="A196" s="8" t="str">
        <f t="shared" si="12"/>
        <v> BBS 60 </v>
      </c>
      <c r="B196" s="1" t="str">
        <f t="shared" si="13"/>
        <v>II</v>
      </c>
      <c r="C196" s="8">
        <f t="shared" si="14"/>
        <v>45115.451000000001</v>
      </c>
      <c r="D196" s="7" t="str">
        <f t="shared" si="15"/>
        <v>vis</v>
      </c>
      <c r="E196" s="25">
        <f>VLOOKUP(C196,'Active 1'!C$21:E$970,3,FALSE)</f>
        <v>37155.527144490618</v>
      </c>
      <c r="F196" s="1" t="s">
        <v>254</v>
      </c>
      <c r="G196" s="7" t="str">
        <f t="shared" si="16"/>
        <v>45115.451</v>
      </c>
      <c r="H196" s="8">
        <f t="shared" si="17"/>
        <v>-22772.5</v>
      </c>
      <c r="I196" s="26" t="s">
        <v>790</v>
      </c>
      <c r="J196" s="27" t="s">
        <v>791</v>
      </c>
      <c r="K196" s="26">
        <v>-22772.5</v>
      </c>
      <c r="L196" s="26" t="s">
        <v>792</v>
      </c>
      <c r="M196" s="27" t="s">
        <v>338</v>
      </c>
      <c r="N196" s="27"/>
      <c r="O196" s="28" t="s">
        <v>566</v>
      </c>
      <c r="P196" s="28" t="s">
        <v>775</v>
      </c>
    </row>
    <row r="197" spans="1:16" ht="12.75" customHeight="1" thickBot="1" x14ac:dyDescent="0.25">
      <c r="A197" s="8" t="str">
        <f t="shared" si="12"/>
        <v> AOEB 3 </v>
      </c>
      <c r="B197" s="1" t="str">
        <f t="shared" si="13"/>
        <v>II</v>
      </c>
      <c r="C197" s="8">
        <f t="shared" si="14"/>
        <v>45116.741000000002</v>
      </c>
      <c r="D197" s="7" t="str">
        <f t="shared" si="15"/>
        <v>vis</v>
      </c>
      <c r="E197" s="25">
        <f>VLOOKUP(C197,'Active 1'!C$21:E$970,3,FALSE)</f>
        <v>37159.505104740616</v>
      </c>
      <c r="F197" s="1" t="s">
        <v>254</v>
      </c>
      <c r="G197" s="7" t="str">
        <f t="shared" si="16"/>
        <v>45116.741</v>
      </c>
      <c r="H197" s="8">
        <f t="shared" si="17"/>
        <v>-22768.5</v>
      </c>
      <c r="I197" s="26" t="s">
        <v>793</v>
      </c>
      <c r="J197" s="27" t="s">
        <v>794</v>
      </c>
      <c r="K197" s="26">
        <v>-22768.5</v>
      </c>
      <c r="L197" s="26" t="s">
        <v>739</v>
      </c>
      <c r="M197" s="27" t="s">
        <v>338</v>
      </c>
      <c r="N197" s="27"/>
      <c r="O197" s="28" t="s">
        <v>795</v>
      </c>
      <c r="P197" s="28" t="s">
        <v>581</v>
      </c>
    </row>
    <row r="198" spans="1:16" ht="12.75" customHeight="1" thickBot="1" x14ac:dyDescent="0.25">
      <c r="A198" s="8" t="str">
        <f t="shared" si="12"/>
        <v> BBS 61 </v>
      </c>
      <c r="B198" s="1" t="str">
        <f t="shared" si="13"/>
        <v>II</v>
      </c>
      <c r="C198" s="8">
        <f t="shared" si="14"/>
        <v>45141.387000000002</v>
      </c>
      <c r="D198" s="7" t="str">
        <f t="shared" si="15"/>
        <v>vis</v>
      </c>
      <c r="E198" s="25">
        <f>VLOOKUP(C198,'Active 1'!C$21:E$970,3,FALSE)</f>
        <v>37235.505731346449</v>
      </c>
      <c r="F198" s="1" t="s">
        <v>254</v>
      </c>
      <c r="G198" s="7" t="str">
        <f t="shared" si="16"/>
        <v>45141.387</v>
      </c>
      <c r="H198" s="8">
        <f t="shared" si="17"/>
        <v>-22692.5</v>
      </c>
      <c r="I198" s="26" t="s">
        <v>796</v>
      </c>
      <c r="J198" s="27" t="s">
        <v>797</v>
      </c>
      <c r="K198" s="26">
        <v>-22692.5</v>
      </c>
      <c r="L198" s="26" t="s">
        <v>785</v>
      </c>
      <c r="M198" s="27" t="s">
        <v>338</v>
      </c>
      <c r="N198" s="27"/>
      <c r="O198" s="28" t="s">
        <v>526</v>
      </c>
      <c r="P198" s="28" t="s">
        <v>798</v>
      </c>
    </row>
    <row r="199" spans="1:16" ht="12.75" customHeight="1" thickBot="1" x14ac:dyDescent="0.25">
      <c r="A199" s="8" t="str">
        <f t="shared" si="12"/>
        <v> BBS 64 </v>
      </c>
      <c r="B199" s="1" t="str">
        <f t="shared" si="13"/>
        <v>II</v>
      </c>
      <c r="C199" s="8">
        <f t="shared" si="14"/>
        <v>45325.578000000001</v>
      </c>
      <c r="D199" s="7" t="str">
        <f t="shared" si="15"/>
        <v>vis</v>
      </c>
      <c r="E199" s="25">
        <f>VLOOKUP(C199,'Active 1'!C$21:E$970,3,FALSE)</f>
        <v>37803.493697554142</v>
      </c>
      <c r="F199" s="1" t="s">
        <v>254</v>
      </c>
      <c r="G199" s="7" t="str">
        <f t="shared" si="16"/>
        <v>45325.578</v>
      </c>
      <c r="H199" s="8">
        <f t="shared" si="17"/>
        <v>-22124.5</v>
      </c>
      <c r="I199" s="26" t="s">
        <v>799</v>
      </c>
      <c r="J199" s="27" t="s">
        <v>800</v>
      </c>
      <c r="K199" s="26">
        <v>-22124.5</v>
      </c>
      <c r="L199" s="26" t="s">
        <v>770</v>
      </c>
      <c r="M199" s="27" t="s">
        <v>338</v>
      </c>
      <c r="N199" s="27"/>
      <c r="O199" s="28" t="s">
        <v>526</v>
      </c>
      <c r="P199" s="28" t="s">
        <v>801</v>
      </c>
    </row>
    <row r="200" spans="1:16" ht="12.75" customHeight="1" thickBot="1" x14ac:dyDescent="0.25">
      <c r="A200" s="8" t="str">
        <f t="shared" si="12"/>
        <v> BBS 65 </v>
      </c>
      <c r="B200" s="1" t="str">
        <f t="shared" si="13"/>
        <v>II</v>
      </c>
      <c r="C200" s="8">
        <f t="shared" si="14"/>
        <v>45380.707999999999</v>
      </c>
      <c r="D200" s="7" t="str">
        <f t="shared" si="15"/>
        <v>vis</v>
      </c>
      <c r="E200" s="25">
        <f>VLOOKUP(C200,'Active 1'!C$21:E$970,3,FALSE)</f>
        <v>37973.497533664638</v>
      </c>
      <c r="F200" s="1" t="s">
        <v>254</v>
      </c>
      <c r="G200" s="7" t="str">
        <f t="shared" si="16"/>
        <v>45380.708</v>
      </c>
      <c r="H200" s="8">
        <f t="shared" si="17"/>
        <v>-21954.5</v>
      </c>
      <c r="I200" s="26" t="s">
        <v>802</v>
      </c>
      <c r="J200" s="27" t="s">
        <v>803</v>
      </c>
      <c r="K200" s="26">
        <v>-21954.5</v>
      </c>
      <c r="L200" s="26" t="s">
        <v>785</v>
      </c>
      <c r="M200" s="27" t="s">
        <v>338</v>
      </c>
      <c r="N200" s="27"/>
      <c r="O200" s="28" t="s">
        <v>526</v>
      </c>
      <c r="P200" s="28" t="s">
        <v>804</v>
      </c>
    </row>
    <row r="201" spans="1:16" ht="12.75" customHeight="1" thickBot="1" x14ac:dyDescent="0.25">
      <c r="A201" s="8" t="str">
        <f t="shared" si="12"/>
        <v> BBS 66 </v>
      </c>
      <c r="B201" s="1" t="str">
        <f t="shared" si="13"/>
        <v>II</v>
      </c>
      <c r="C201" s="8">
        <f t="shared" si="14"/>
        <v>45464.37</v>
      </c>
      <c r="D201" s="7" t="str">
        <f t="shared" si="15"/>
        <v>vis</v>
      </c>
      <c r="E201" s="25">
        <f>VLOOKUP(C201,'Active 1'!C$21:E$970,3,FALSE)</f>
        <v>38231.485216172849</v>
      </c>
      <c r="F201" s="1" t="s">
        <v>254</v>
      </c>
      <c r="G201" s="7" t="str">
        <f t="shared" si="16"/>
        <v>45464.370</v>
      </c>
      <c r="H201" s="8">
        <f t="shared" si="17"/>
        <v>-21696.5</v>
      </c>
      <c r="I201" s="26" t="s">
        <v>805</v>
      </c>
      <c r="J201" s="27" t="s">
        <v>806</v>
      </c>
      <c r="K201" s="26">
        <v>-21696.5</v>
      </c>
      <c r="L201" s="26" t="s">
        <v>724</v>
      </c>
      <c r="M201" s="27" t="s">
        <v>338</v>
      </c>
      <c r="N201" s="27"/>
      <c r="O201" s="28" t="s">
        <v>526</v>
      </c>
      <c r="P201" s="28" t="s">
        <v>807</v>
      </c>
    </row>
    <row r="202" spans="1:16" ht="12.75" customHeight="1" thickBot="1" x14ac:dyDescent="0.25">
      <c r="A202" s="8" t="str">
        <f t="shared" si="12"/>
        <v> arXiv 0807.1486 </v>
      </c>
      <c r="B202" s="1" t="str">
        <f t="shared" si="13"/>
        <v>I</v>
      </c>
      <c r="C202" s="8">
        <f t="shared" si="14"/>
        <v>45502.472999999998</v>
      </c>
      <c r="D202" s="7" t="str">
        <f t="shared" si="15"/>
        <v>vis</v>
      </c>
      <c r="E202" s="25">
        <f>VLOOKUP(C202,'Active 1'!C$21:E$970,3,FALSE)</f>
        <v>38348.983060673439</v>
      </c>
      <c r="F202" s="1" t="s">
        <v>254</v>
      </c>
      <c r="G202" s="7" t="str">
        <f t="shared" si="16"/>
        <v>45502.473</v>
      </c>
      <c r="H202" s="8">
        <f t="shared" si="17"/>
        <v>-21579</v>
      </c>
      <c r="I202" s="26" t="s">
        <v>815</v>
      </c>
      <c r="J202" s="27" t="s">
        <v>816</v>
      </c>
      <c r="K202" s="26">
        <v>-21579</v>
      </c>
      <c r="L202" s="26" t="s">
        <v>724</v>
      </c>
      <c r="M202" s="27" t="s">
        <v>338</v>
      </c>
      <c r="N202" s="27" t="s">
        <v>87</v>
      </c>
      <c r="O202" s="28" t="s">
        <v>811</v>
      </c>
      <c r="P202" s="28" t="s">
        <v>812</v>
      </c>
    </row>
    <row r="203" spans="1:16" ht="12.75" customHeight="1" thickBot="1" x14ac:dyDescent="0.25">
      <c r="A203" s="8" t="str">
        <f t="shared" ref="A203:A266" si="18">P203</f>
        <v> arXiv 0807.1486 </v>
      </c>
      <c r="B203" s="1" t="str">
        <f t="shared" ref="B203:B266" si="19">IF(H203=INT(H203),"I","II")</f>
        <v>II</v>
      </c>
      <c r="C203" s="8">
        <f t="shared" ref="C203:C266" si="20">1*G203</f>
        <v>45678.716999999997</v>
      </c>
      <c r="D203" s="7" t="str">
        <f t="shared" ref="D203:D266" si="21">VLOOKUP(F203,I$1:J$5,2,FALSE)</f>
        <v>vis</v>
      </c>
      <c r="E203" s="25">
        <f>VLOOKUP(C203,'Active 1'!C$21:E$970,3,FALSE)</f>
        <v>38892.464941527054</v>
      </c>
      <c r="F203" s="1" t="s">
        <v>254</v>
      </c>
      <c r="G203" s="7" t="str">
        <f t="shared" ref="G203:G266" si="22">MID(I203,3,LEN(I203)-3)</f>
        <v>45678.717</v>
      </c>
      <c r="H203" s="8">
        <f t="shared" ref="H203:H266" si="23">1*K203</f>
        <v>-21035.5</v>
      </c>
      <c r="I203" s="26" t="s">
        <v>818</v>
      </c>
      <c r="J203" s="27" t="s">
        <v>819</v>
      </c>
      <c r="K203" s="26">
        <v>-21035.5</v>
      </c>
      <c r="L203" s="26" t="s">
        <v>678</v>
      </c>
      <c r="M203" s="27" t="s">
        <v>338</v>
      </c>
      <c r="N203" s="27" t="s">
        <v>254</v>
      </c>
      <c r="O203" s="28" t="s">
        <v>811</v>
      </c>
      <c r="P203" s="28" t="s">
        <v>812</v>
      </c>
    </row>
    <row r="204" spans="1:16" ht="12.75" customHeight="1" thickBot="1" x14ac:dyDescent="0.25">
      <c r="A204" s="8" t="str">
        <f t="shared" si="18"/>
        <v> BBS 67 </v>
      </c>
      <c r="B204" s="1" t="str">
        <f t="shared" si="19"/>
        <v>II</v>
      </c>
      <c r="C204" s="8">
        <f t="shared" si="20"/>
        <v>45680.671000000002</v>
      </c>
      <c r="D204" s="7" t="str">
        <f t="shared" si="21"/>
        <v>vis</v>
      </c>
      <c r="E204" s="25">
        <f>VLOOKUP(C204,'Active 1'!C$21:E$970,3,FALSE)</f>
        <v>38898.49047201428</v>
      </c>
      <c r="F204" s="1" t="s">
        <v>254</v>
      </c>
      <c r="G204" s="7" t="str">
        <f t="shared" si="22"/>
        <v>45680.671</v>
      </c>
      <c r="H204" s="8">
        <f t="shared" si="23"/>
        <v>-21029.5</v>
      </c>
      <c r="I204" s="26" t="s">
        <v>821</v>
      </c>
      <c r="J204" s="27" t="s">
        <v>822</v>
      </c>
      <c r="K204" s="26">
        <v>-21029.5</v>
      </c>
      <c r="L204" s="26" t="s">
        <v>732</v>
      </c>
      <c r="M204" s="27" t="s">
        <v>338</v>
      </c>
      <c r="N204" s="27"/>
      <c r="O204" s="28" t="s">
        <v>526</v>
      </c>
      <c r="P204" s="28" t="s">
        <v>817</v>
      </c>
    </row>
    <row r="205" spans="1:16" ht="12.75" customHeight="1" thickBot="1" x14ac:dyDescent="0.25">
      <c r="A205" s="8" t="str">
        <f t="shared" si="18"/>
        <v> BBS 70 </v>
      </c>
      <c r="B205" s="1" t="str">
        <f t="shared" si="19"/>
        <v>I</v>
      </c>
      <c r="C205" s="8">
        <f t="shared" si="20"/>
        <v>45764.500999999997</v>
      </c>
      <c r="D205" s="7" t="str">
        <f t="shared" si="21"/>
        <v>vis</v>
      </c>
      <c r="E205" s="25">
        <f>VLOOKUP(C205,'Active 1'!C$21:E$970,3,FALSE)</f>
        <v>39156.996214462</v>
      </c>
      <c r="F205" s="1" t="s">
        <v>254</v>
      </c>
      <c r="G205" s="7" t="str">
        <f t="shared" si="22"/>
        <v>45764.501</v>
      </c>
      <c r="H205" s="8">
        <f t="shared" si="23"/>
        <v>-20771</v>
      </c>
      <c r="I205" s="26" t="s">
        <v>823</v>
      </c>
      <c r="J205" s="27" t="s">
        <v>824</v>
      </c>
      <c r="K205" s="26">
        <v>-20771</v>
      </c>
      <c r="L205" s="26" t="s">
        <v>825</v>
      </c>
      <c r="M205" s="27" t="s">
        <v>338</v>
      </c>
      <c r="N205" s="27"/>
      <c r="O205" s="28" t="s">
        <v>526</v>
      </c>
      <c r="P205" s="28" t="s">
        <v>820</v>
      </c>
    </row>
    <row r="206" spans="1:16" ht="12.75" customHeight="1" thickBot="1" x14ac:dyDescent="0.25">
      <c r="A206" s="8" t="str">
        <f t="shared" si="18"/>
        <v> BBS 70 </v>
      </c>
      <c r="B206" s="1" t="str">
        <f t="shared" si="19"/>
        <v>II</v>
      </c>
      <c r="C206" s="8">
        <f t="shared" si="20"/>
        <v>45764.661</v>
      </c>
      <c r="D206" s="7" t="str">
        <f t="shared" si="21"/>
        <v>vis</v>
      </c>
      <c r="E206" s="25">
        <f>VLOOKUP(C206,'Active 1'!C$21:E$970,3,FALSE)</f>
        <v>39157.489604880611</v>
      </c>
      <c r="F206" s="1" t="s">
        <v>254</v>
      </c>
      <c r="G206" s="7" t="str">
        <f t="shared" si="22"/>
        <v>45764.661</v>
      </c>
      <c r="H206" s="8">
        <f t="shared" si="23"/>
        <v>-20770.5</v>
      </c>
      <c r="I206" s="26" t="s">
        <v>827</v>
      </c>
      <c r="J206" s="27" t="s">
        <v>828</v>
      </c>
      <c r="K206" s="26">
        <v>-20770.5</v>
      </c>
      <c r="L206" s="26" t="s">
        <v>750</v>
      </c>
      <c r="M206" s="27" t="s">
        <v>338</v>
      </c>
      <c r="N206" s="27"/>
      <c r="O206" s="28" t="s">
        <v>526</v>
      </c>
      <c r="P206" s="28" t="s">
        <v>820</v>
      </c>
    </row>
    <row r="207" spans="1:16" ht="12.75" customHeight="1" thickBot="1" x14ac:dyDescent="0.25">
      <c r="A207" s="8" t="str">
        <f t="shared" si="18"/>
        <v> BBS 71 </v>
      </c>
      <c r="B207" s="1" t="str">
        <f t="shared" si="19"/>
        <v>II</v>
      </c>
      <c r="C207" s="8">
        <f t="shared" si="20"/>
        <v>45812.341</v>
      </c>
      <c r="D207" s="7" t="str">
        <f t="shared" si="21"/>
        <v>vis</v>
      </c>
      <c r="E207" s="25">
        <f>VLOOKUP(C207,'Active 1'!C$21:E$970,3,FALSE)</f>
        <v>39304.519949624831</v>
      </c>
      <c r="F207" s="1" t="s">
        <v>254</v>
      </c>
      <c r="G207" s="7" t="str">
        <f t="shared" si="22"/>
        <v>45812.341</v>
      </c>
      <c r="H207" s="8">
        <f t="shared" si="23"/>
        <v>-20623.5</v>
      </c>
      <c r="I207" s="26" t="s">
        <v>852</v>
      </c>
      <c r="J207" s="27" t="s">
        <v>853</v>
      </c>
      <c r="K207" s="26">
        <v>-20623.5</v>
      </c>
      <c r="L207" s="26" t="s">
        <v>854</v>
      </c>
      <c r="M207" s="27" t="s">
        <v>338</v>
      </c>
      <c r="N207" s="27"/>
      <c r="O207" s="28" t="s">
        <v>526</v>
      </c>
      <c r="P207" s="28" t="s">
        <v>826</v>
      </c>
    </row>
    <row r="208" spans="1:16" ht="12.75" customHeight="1" thickBot="1" x14ac:dyDescent="0.25">
      <c r="A208" s="8" t="str">
        <f t="shared" si="18"/>
        <v> BBS 71 </v>
      </c>
      <c r="B208" s="1" t="str">
        <f t="shared" si="19"/>
        <v>I</v>
      </c>
      <c r="C208" s="8">
        <f t="shared" si="20"/>
        <v>45816.389000000003</v>
      </c>
      <c r="D208" s="7" t="str">
        <f t="shared" si="21"/>
        <v>vis</v>
      </c>
      <c r="E208" s="25">
        <f>VLOOKUP(C208,'Active 1'!C$21:E$970,3,FALSE)</f>
        <v>39317.002727215542</v>
      </c>
      <c r="F208" s="1" t="s">
        <v>254</v>
      </c>
      <c r="G208" s="7" t="str">
        <f t="shared" si="22"/>
        <v>45816.389</v>
      </c>
      <c r="H208" s="8">
        <f t="shared" si="23"/>
        <v>-20611</v>
      </c>
      <c r="I208" s="26" t="s">
        <v>855</v>
      </c>
      <c r="J208" s="27" t="s">
        <v>856</v>
      </c>
      <c r="K208" s="26">
        <v>-20611</v>
      </c>
      <c r="L208" s="26" t="s">
        <v>857</v>
      </c>
      <c r="M208" s="27" t="s">
        <v>338</v>
      </c>
      <c r="N208" s="27"/>
      <c r="O208" s="28" t="s">
        <v>526</v>
      </c>
      <c r="P208" s="28" t="s">
        <v>826</v>
      </c>
    </row>
    <row r="209" spans="1:16" ht="12.75" customHeight="1" thickBot="1" x14ac:dyDescent="0.25">
      <c r="A209" s="8" t="str">
        <f t="shared" si="18"/>
        <v> arXiv 0807.1486 </v>
      </c>
      <c r="B209" s="1" t="str">
        <f t="shared" si="19"/>
        <v>II</v>
      </c>
      <c r="C209" s="8">
        <f t="shared" si="20"/>
        <v>45822.38</v>
      </c>
      <c r="D209" s="7" t="str">
        <f t="shared" si="21"/>
        <v>vis</v>
      </c>
      <c r="E209" s="25">
        <f>VLOOKUP(C209,'Active 1'!C$21:E$970,3,FALSE)</f>
        <v>39335.47711470216</v>
      </c>
      <c r="F209" s="1" t="s">
        <v>254</v>
      </c>
      <c r="G209" s="7" t="str">
        <f t="shared" si="22"/>
        <v>45822.380</v>
      </c>
      <c r="H209" s="8">
        <f t="shared" si="23"/>
        <v>-20592.5</v>
      </c>
      <c r="I209" s="26" t="s">
        <v>863</v>
      </c>
      <c r="J209" s="27" t="s">
        <v>864</v>
      </c>
      <c r="K209" s="26">
        <v>-20592.5</v>
      </c>
      <c r="L209" s="26" t="s">
        <v>739</v>
      </c>
      <c r="M209" s="27" t="s">
        <v>338</v>
      </c>
      <c r="N209" s="27" t="s">
        <v>254</v>
      </c>
      <c r="O209" s="28" t="s">
        <v>811</v>
      </c>
      <c r="P209" s="28" t="s">
        <v>812</v>
      </c>
    </row>
    <row r="210" spans="1:16" ht="12.75" customHeight="1" thickBot="1" x14ac:dyDescent="0.25">
      <c r="A210" s="8" t="str">
        <f t="shared" si="18"/>
        <v> arXiv 0807.1486 </v>
      </c>
      <c r="B210" s="1" t="str">
        <f t="shared" si="19"/>
        <v>II</v>
      </c>
      <c r="C210" s="8">
        <f t="shared" si="20"/>
        <v>45878.491000000002</v>
      </c>
      <c r="D210" s="7" t="str">
        <f t="shared" si="21"/>
        <v>vis</v>
      </c>
      <c r="E210" s="25">
        <f>VLOOKUP(C210,'Active 1'!C$21:E$970,3,FALSE)</f>
        <v>39508.506050816744</v>
      </c>
      <c r="F210" s="1" t="s">
        <v>254</v>
      </c>
      <c r="G210" s="7" t="str">
        <f t="shared" si="22"/>
        <v>45878.491</v>
      </c>
      <c r="H210" s="8">
        <f t="shared" si="23"/>
        <v>-20419.5</v>
      </c>
      <c r="I210" s="26" t="s">
        <v>866</v>
      </c>
      <c r="J210" s="27" t="s">
        <v>867</v>
      </c>
      <c r="K210" s="26">
        <v>-20419.5</v>
      </c>
      <c r="L210" s="26" t="s">
        <v>868</v>
      </c>
      <c r="M210" s="27" t="s">
        <v>338</v>
      </c>
      <c r="N210" s="27" t="s">
        <v>87</v>
      </c>
      <c r="O210" s="28" t="s">
        <v>811</v>
      </c>
      <c r="P210" s="28" t="s">
        <v>812</v>
      </c>
    </row>
    <row r="211" spans="1:16" ht="12.75" customHeight="1" thickBot="1" x14ac:dyDescent="0.25">
      <c r="A211" s="8" t="str">
        <f t="shared" si="18"/>
        <v> arXiv 0807.1486 </v>
      </c>
      <c r="B211" s="1" t="str">
        <f t="shared" si="19"/>
        <v>I</v>
      </c>
      <c r="C211" s="8">
        <f t="shared" si="20"/>
        <v>45884.485999999997</v>
      </c>
      <c r="D211" s="7" t="str">
        <f t="shared" si="21"/>
        <v>vis</v>
      </c>
      <c r="E211" s="25">
        <f>VLOOKUP(C211,'Active 1'!C$21:E$970,3,FALSE)</f>
        <v>39526.99277306383</v>
      </c>
      <c r="F211" s="1" t="s">
        <v>254</v>
      </c>
      <c r="G211" s="7" t="str">
        <f t="shared" si="22"/>
        <v>45884.486</v>
      </c>
      <c r="H211" s="8">
        <f t="shared" si="23"/>
        <v>-20401</v>
      </c>
      <c r="I211" s="26" t="s">
        <v>869</v>
      </c>
      <c r="J211" s="27" t="s">
        <v>870</v>
      </c>
      <c r="K211" s="26">
        <v>-20401</v>
      </c>
      <c r="L211" s="26" t="s">
        <v>825</v>
      </c>
      <c r="M211" s="27" t="s">
        <v>338</v>
      </c>
      <c r="N211" s="27" t="s">
        <v>87</v>
      </c>
      <c r="O211" s="28" t="s">
        <v>811</v>
      </c>
      <c r="P211" s="28" t="s">
        <v>812</v>
      </c>
    </row>
    <row r="212" spans="1:16" ht="12.75" customHeight="1" thickBot="1" x14ac:dyDescent="0.25">
      <c r="A212" s="8" t="str">
        <f t="shared" si="18"/>
        <v> arXiv 0807.1486 </v>
      </c>
      <c r="B212" s="1" t="str">
        <f t="shared" si="19"/>
        <v>I</v>
      </c>
      <c r="C212" s="8">
        <f t="shared" si="20"/>
        <v>45885.457000000002</v>
      </c>
      <c r="D212" s="7" t="str">
        <f t="shared" si="21"/>
        <v>vis</v>
      </c>
      <c r="E212" s="25">
        <f>VLOOKUP(C212,'Active 1'!C$21:E$970,3,FALSE)</f>
        <v>39529.987036166749</v>
      </c>
      <c r="F212" s="1" t="s">
        <v>254</v>
      </c>
      <c r="G212" s="7" t="str">
        <f t="shared" si="22"/>
        <v>45885.457</v>
      </c>
      <c r="H212" s="8">
        <f t="shared" si="23"/>
        <v>-20398</v>
      </c>
      <c r="I212" s="26" t="s">
        <v>872</v>
      </c>
      <c r="J212" s="27" t="s">
        <v>873</v>
      </c>
      <c r="K212" s="26">
        <v>-20398</v>
      </c>
      <c r="L212" s="26" t="s">
        <v>750</v>
      </c>
      <c r="M212" s="27" t="s">
        <v>338</v>
      </c>
      <c r="N212" s="27" t="s">
        <v>254</v>
      </c>
      <c r="O212" s="28" t="s">
        <v>811</v>
      </c>
      <c r="P212" s="28" t="s">
        <v>812</v>
      </c>
    </row>
    <row r="213" spans="1:16" ht="12.75" customHeight="1" thickBot="1" x14ac:dyDescent="0.25">
      <c r="A213" s="8" t="str">
        <f t="shared" si="18"/>
        <v> arXiv 0807.1486 </v>
      </c>
      <c r="B213" s="1" t="str">
        <f t="shared" si="19"/>
        <v>I</v>
      </c>
      <c r="C213" s="8">
        <f t="shared" si="20"/>
        <v>45886.428999999996</v>
      </c>
      <c r="D213" s="7" t="str">
        <f t="shared" si="21"/>
        <v>vis</v>
      </c>
      <c r="E213" s="25">
        <f>VLOOKUP(C213,'Active 1'!C$21:E$970,3,FALSE)</f>
        <v>39532.984382959759</v>
      </c>
      <c r="F213" s="1" t="s">
        <v>254</v>
      </c>
      <c r="G213" s="7" t="str">
        <f t="shared" si="22"/>
        <v>45886.429</v>
      </c>
      <c r="H213" s="8">
        <f t="shared" si="23"/>
        <v>-20395</v>
      </c>
      <c r="I213" s="26" t="s">
        <v>874</v>
      </c>
      <c r="J213" s="27" t="s">
        <v>875</v>
      </c>
      <c r="K213" s="26">
        <v>-20395</v>
      </c>
      <c r="L213" s="26" t="s">
        <v>732</v>
      </c>
      <c r="M213" s="27" t="s">
        <v>338</v>
      </c>
      <c r="N213" s="27" t="s">
        <v>87</v>
      </c>
      <c r="O213" s="28" t="s">
        <v>811</v>
      </c>
      <c r="P213" s="28" t="s">
        <v>812</v>
      </c>
    </row>
    <row r="214" spans="1:16" ht="12.75" customHeight="1" thickBot="1" x14ac:dyDescent="0.25">
      <c r="A214" s="8" t="str">
        <f t="shared" si="18"/>
        <v> arXiv 0807.1486 </v>
      </c>
      <c r="B214" s="1" t="str">
        <f t="shared" si="19"/>
        <v>I</v>
      </c>
      <c r="C214" s="8">
        <f t="shared" si="20"/>
        <v>46056.688999999998</v>
      </c>
      <c r="D214" s="7" t="str">
        <f t="shared" si="21"/>
        <v>vis</v>
      </c>
      <c r="E214" s="25">
        <f>VLOOKUP(C214,'Active 1'!C$21:E$970,3,FALSE)</f>
        <v>40058.013462157563</v>
      </c>
      <c r="F214" s="1" t="s">
        <v>254</v>
      </c>
      <c r="G214" s="7" t="str">
        <f t="shared" si="22"/>
        <v>46056.689</v>
      </c>
      <c r="H214" s="8">
        <f t="shared" si="23"/>
        <v>-19870</v>
      </c>
      <c r="I214" s="26" t="s">
        <v>876</v>
      </c>
      <c r="J214" s="27" t="s">
        <v>877</v>
      </c>
      <c r="K214" s="26">
        <v>-19870</v>
      </c>
      <c r="L214" s="26" t="s">
        <v>878</v>
      </c>
      <c r="M214" s="27" t="s">
        <v>338</v>
      </c>
      <c r="N214" s="27" t="s">
        <v>254</v>
      </c>
      <c r="O214" s="28" t="s">
        <v>811</v>
      </c>
      <c r="P214" s="28" t="s">
        <v>812</v>
      </c>
    </row>
    <row r="215" spans="1:16" ht="12.75" customHeight="1" thickBot="1" x14ac:dyDescent="0.25">
      <c r="A215" s="8" t="str">
        <f t="shared" si="18"/>
        <v> arXiv 0807.1486 </v>
      </c>
      <c r="B215" s="1" t="str">
        <f t="shared" si="19"/>
        <v>II</v>
      </c>
      <c r="C215" s="8">
        <f t="shared" si="20"/>
        <v>46086.669000000002</v>
      </c>
      <c r="D215" s="7" t="str">
        <f t="shared" si="21"/>
        <v>vis</v>
      </c>
      <c r="E215" s="25">
        <f>VLOOKUP(C215,'Active 1'!C$21:E$970,3,FALSE)</f>
        <v>40150.462491843638</v>
      </c>
      <c r="F215" s="1" t="s">
        <v>254</v>
      </c>
      <c r="G215" s="7" t="str">
        <f t="shared" si="22"/>
        <v>46086.669</v>
      </c>
      <c r="H215" s="8">
        <f t="shared" si="23"/>
        <v>-19777.5</v>
      </c>
      <c r="I215" s="26" t="s">
        <v>880</v>
      </c>
      <c r="J215" s="27" t="s">
        <v>881</v>
      </c>
      <c r="K215" s="26">
        <v>-19777.5</v>
      </c>
      <c r="L215" s="26" t="s">
        <v>770</v>
      </c>
      <c r="M215" s="27" t="s">
        <v>338</v>
      </c>
      <c r="N215" s="27" t="s">
        <v>87</v>
      </c>
      <c r="O215" s="28" t="s">
        <v>811</v>
      </c>
      <c r="P215" s="28" t="s">
        <v>812</v>
      </c>
    </row>
    <row r="216" spans="1:16" ht="12.75" customHeight="1" thickBot="1" x14ac:dyDescent="0.25">
      <c r="A216" s="8" t="str">
        <f t="shared" si="18"/>
        <v> arXiv 0807.1486 </v>
      </c>
      <c r="B216" s="1" t="str">
        <f t="shared" si="19"/>
        <v>I</v>
      </c>
      <c r="C216" s="8">
        <f t="shared" si="20"/>
        <v>46140.663999999997</v>
      </c>
      <c r="D216" s="7" t="str">
        <f t="shared" si="21"/>
        <v>vis</v>
      </c>
      <c r="E216" s="25">
        <f>VLOOKUP(C216,'Active 1'!C$21:E$970,3,FALSE)</f>
        <v>40316.966339672152</v>
      </c>
      <c r="F216" s="1" t="s">
        <v>254</v>
      </c>
      <c r="G216" s="7" t="str">
        <f t="shared" si="22"/>
        <v>46140.664</v>
      </c>
      <c r="H216" s="8">
        <f t="shared" si="23"/>
        <v>-19611</v>
      </c>
      <c r="I216" s="26" t="s">
        <v>882</v>
      </c>
      <c r="J216" s="27" t="s">
        <v>883</v>
      </c>
      <c r="K216" s="26">
        <v>-19611</v>
      </c>
      <c r="L216" s="26" t="s">
        <v>785</v>
      </c>
      <c r="M216" s="27" t="s">
        <v>338</v>
      </c>
      <c r="N216" s="27" t="s">
        <v>254</v>
      </c>
      <c r="O216" s="28" t="s">
        <v>811</v>
      </c>
      <c r="P216" s="28" t="s">
        <v>812</v>
      </c>
    </row>
    <row r="217" spans="1:16" ht="12.75" customHeight="1" thickBot="1" x14ac:dyDescent="0.25">
      <c r="A217" s="8" t="str">
        <f t="shared" si="18"/>
        <v> BBS 71 </v>
      </c>
      <c r="B217" s="1" t="str">
        <f t="shared" si="19"/>
        <v>I</v>
      </c>
      <c r="C217" s="8">
        <f t="shared" si="20"/>
        <v>46175.392</v>
      </c>
      <c r="D217" s="7" t="str">
        <f t="shared" si="21"/>
        <v>vis</v>
      </c>
      <c r="E217" s="25">
        <f>VLOOKUP(C217,'Active 1'!C$21:E$970,3,FALSE)</f>
        <v>40424.056730030323</v>
      </c>
      <c r="F217" s="1" t="s">
        <v>254</v>
      </c>
      <c r="G217" s="7" t="str">
        <f t="shared" si="22"/>
        <v>46175.392</v>
      </c>
      <c r="H217" s="8">
        <f t="shared" si="23"/>
        <v>-19504</v>
      </c>
      <c r="I217" s="26" t="s">
        <v>885</v>
      </c>
      <c r="J217" s="27" t="s">
        <v>886</v>
      </c>
      <c r="K217" s="26">
        <v>-19504</v>
      </c>
      <c r="L217" s="26" t="s">
        <v>887</v>
      </c>
      <c r="M217" s="27" t="s">
        <v>338</v>
      </c>
      <c r="N217" s="27"/>
      <c r="O217" s="28" t="s">
        <v>684</v>
      </c>
      <c r="P217" s="28" t="s">
        <v>826</v>
      </c>
    </row>
    <row r="218" spans="1:16" ht="12.75" customHeight="1" thickBot="1" x14ac:dyDescent="0.25">
      <c r="A218" s="8" t="str">
        <f t="shared" si="18"/>
        <v> BBS 71 </v>
      </c>
      <c r="B218" s="1" t="str">
        <f t="shared" si="19"/>
        <v>II</v>
      </c>
      <c r="C218" s="8">
        <f t="shared" si="20"/>
        <v>46181.377999999997</v>
      </c>
      <c r="D218" s="7" t="str">
        <f t="shared" si="21"/>
        <v>vis</v>
      </c>
      <c r="E218" s="25">
        <f>VLOOKUP(C218,'Active 1'!C$21:E$970,3,FALSE)</f>
        <v>40442.515699066367</v>
      </c>
      <c r="F218" s="1" t="s">
        <v>254</v>
      </c>
      <c r="G218" s="7" t="str">
        <f t="shared" si="22"/>
        <v>46181.378</v>
      </c>
      <c r="H218" s="8">
        <f t="shared" si="23"/>
        <v>-19485.5</v>
      </c>
      <c r="I218" s="26" t="s">
        <v>888</v>
      </c>
      <c r="J218" s="27" t="s">
        <v>889</v>
      </c>
      <c r="K218" s="26">
        <v>-19485.5</v>
      </c>
      <c r="L218" s="26" t="s">
        <v>890</v>
      </c>
      <c r="M218" s="27" t="s">
        <v>338</v>
      </c>
      <c r="N218" s="27"/>
      <c r="O218" s="28" t="s">
        <v>684</v>
      </c>
      <c r="P218" s="28" t="s">
        <v>826</v>
      </c>
    </row>
    <row r="219" spans="1:16" ht="12.75" customHeight="1" thickBot="1" x14ac:dyDescent="0.25">
      <c r="A219" s="8" t="str">
        <f t="shared" si="18"/>
        <v> arXiv 0807.1486 </v>
      </c>
      <c r="B219" s="1" t="str">
        <f t="shared" si="19"/>
        <v>I</v>
      </c>
      <c r="C219" s="8">
        <f t="shared" si="20"/>
        <v>46199.360000000001</v>
      </c>
      <c r="D219" s="7" t="str">
        <f t="shared" si="21"/>
        <v>vis</v>
      </c>
      <c r="E219" s="25">
        <f>VLOOKUP(C219,'Active 1'!C$21:E$970,3,FALSE)</f>
        <v>40497.966614737321</v>
      </c>
      <c r="F219" s="1" t="s">
        <v>254</v>
      </c>
      <c r="G219" s="7" t="str">
        <f t="shared" si="22"/>
        <v>46199.360</v>
      </c>
      <c r="H219" s="8">
        <f t="shared" si="23"/>
        <v>-19430</v>
      </c>
      <c r="I219" s="26" t="s">
        <v>891</v>
      </c>
      <c r="J219" s="27" t="s">
        <v>892</v>
      </c>
      <c r="K219" s="26">
        <v>-19430</v>
      </c>
      <c r="L219" s="26" t="s">
        <v>760</v>
      </c>
      <c r="M219" s="27" t="s">
        <v>338</v>
      </c>
      <c r="N219" s="27" t="s">
        <v>87</v>
      </c>
      <c r="O219" s="28" t="s">
        <v>811</v>
      </c>
      <c r="P219" s="28" t="s">
        <v>812</v>
      </c>
    </row>
    <row r="220" spans="1:16" ht="12.75" customHeight="1" thickBot="1" x14ac:dyDescent="0.25">
      <c r="A220" s="8" t="str">
        <f t="shared" si="18"/>
        <v> arXiv 0807.1486 </v>
      </c>
      <c r="B220" s="1" t="str">
        <f t="shared" si="19"/>
        <v>I</v>
      </c>
      <c r="C220" s="8">
        <f t="shared" si="20"/>
        <v>46210.720999999998</v>
      </c>
      <c r="D220" s="7" t="str">
        <f t="shared" si="21"/>
        <v>vis</v>
      </c>
      <c r="E220" s="25">
        <f>VLOOKUP(C220,'Active 1'!C$21:E$970,3,FALSE)</f>
        <v>40533.000418148367</v>
      </c>
      <c r="F220" s="1" t="s">
        <v>254</v>
      </c>
      <c r="G220" s="7" t="str">
        <f t="shared" si="22"/>
        <v>46210.721</v>
      </c>
      <c r="H220" s="8">
        <f t="shared" si="23"/>
        <v>-19395</v>
      </c>
      <c r="I220" s="26" t="s">
        <v>894</v>
      </c>
      <c r="J220" s="27" t="s">
        <v>895</v>
      </c>
      <c r="K220" s="26">
        <v>-19395</v>
      </c>
      <c r="L220" s="26" t="s">
        <v>896</v>
      </c>
      <c r="M220" s="27" t="s">
        <v>338</v>
      </c>
      <c r="N220" s="27" t="s">
        <v>254</v>
      </c>
      <c r="O220" s="28" t="s">
        <v>811</v>
      </c>
      <c r="P220" s="28" t="s">
        <v>812</v>
      </c>
    </row>
    <row r="221" spans="1:16" ht="12.75" customHeight="1" thickBot="1" x14ac:dyDescent="0.25">
      <c r="A221" s="8" t="str">
        <f t="shared" si="18"/>
        <v> BBS 72 </v>
      </c>
      <c r="B221" s="1" t="str">
        <f t="shared" si="19"/>
        <v>II</v>
      </c>
      <c r="C221" s="8">
        <f t="shared" si="20"/>
        <v>46230.656000000003</v>
      </c>
      <c r="D221" s="7" t="str">
        <f t="shared" si="21"/>
        <v>vis</v>
      </c>
      <c r="E221" s="25">
        <f>VLOOKUP(C221,'Active 1'!C$21:E$970,3,FALSE)</f>
        <v>40594.473780616419</v>
      </c>
      <c r="F221" s="1" t="s">
        <v>254</v>
      </c>
      <c r="G221" s="7" t="str">
        <f t="shared" si="22"/>
        <v>46230.656</v>
      </c>
      <c r="H221" s="8">
        <f t="shared" si="23"/>
        <v>-19333.5</v>
      </c>
      <c r="I221" s="26" t="s">
        <v>897</v>
      </c>
      <c r="J221" s="27" t="s">
        <v>898</v>
      </c>
      <c r="K221" s="26">
        <v>-19333.5</v>
      </c>
      <c r="L221" s="26" t="s">
        <v>750</v>
      </c>
      <c r="M221" s="27" t="s">
        <v>338</v>
      </c>
      <c r="N221" s="27"/>
      <c r="O221" s="28" t="s">
        <v>684</v>
      </c>
      <c r="P221" s="28" t="s">
        <v>865</v>
      </c>
    </row>
    <row r="222" spans="1:16" ht="12.75" customHeight="1" thickBot="1" x14ac:dyDescent="0.25">
      <c r="A222" s="8" t="str">
        <f t="shared" si="18"/>
        <v> BBS 72 </v>
      </c>
      <c r="B222" s="1" t="str">
        <f t="shared" si="19"/>
        <v>I</v>
      </c>
      <c r="C222" s="8">
        <f t="shared" si="20"/>
        <v>46269.404000000002</v>
      </c>
      <c r="D222" s="7" t="str">
        <f t="shared" si="21"/>
        <v>vis</v>
      </c>
      <c r="E222" s="25">
        <f>VLOOKUP(C222,'Active 1'!C$21:E$970,3,FALSE)</f>
        <v>40713.960605242028</v>
      </c>
      <c r="F222" s="1" t="s">
        <v>254</v>
      </c>
      <c r="G222" s="7" t="str">
        <f t="shared" si="22"/>
        <v>46269.404</v>
      </c>
      <c r="H222" s="8">
        <f t="shared" si="23"/>
        <v>-19214</v>
      </c>
      <c r="I222" s="26" t="s">
        <v>899</v>
      </c>
      <c r="J222" s="27" t="s">
        <v>900</v>
      </c>
      <c r="K222" s="26">
        <v>-19214</v>
      </c>
      <c r="L222" s="26" t="s">
        <v>739</v>
      </c>
      <c r="M222" s="27" t="s">
        <v>338</v>
      </c>
      <c r="N222" s="27"/>
      <c r="O222" s="28" t="s">
        <v>566</v>
      </c>
      <c r="P222" s="28" t="s">
        <v>865</v>
      </c>
    </row>
    <row r="223" spans="1:16" ht="12.75" customHeight="1" thickBot="1" x14ac:dyDescent="0.25">
      <c r="A223" s="8" t="str">
        <f t="shared" si="18"/>
        <v> BBS 73 </v>
      </c>
      <c r="B223" s="1" t="str">
        <f t="shared" si="19"/>
        <v>I</v>
      </c>
      <c r="C223" s="8">
        <f t="shared" si="20"/>
        <v>46269.413</v>
      </c>
      <c r="D223" s="7" t="str">
        <f t="shared" si="21"/>
        <v>vis</v>
      </c>
      <c r="E223" s="25">
        <f>VLOOKUP(C223,'Active 1'!C$21:E$970,3,FALSE)</f>
        <v>40713.988358453069</v>
      </c>
      <c r="F223" s="1" t="s">
        <v>254</v>
      </c>
      <c r="G223" s="7" t="str">
        <f t="shared" si="22"/>
        <v>46269.413</v>
      </c>
      <c r="H223" s="8">
        <f t="shared" si="23"/>
        <v>-19214</v>
      </c>
      <c r="I223" s="26" t="s">
        <v>901</v>
      </c>
      <c r="J223" s="27" t="s">
        <v>902</v>
      </c>
      <c r="K223" s="26">
        <v>-19214</v>
      </c>
      <c r="L223" s="26" t="s">
        <v>903</v>
      </c>
      <c r="M223" s="27" t="s">
        <v>338</v>
      </c>
      <c r="N223" s="27"/>
      <c r="O223" s="28" t="s">
        <v>566</v>
      </c>
      <c r="P223" s="28" t="s">
        <v>871</v>
      </c>
    </row>
    <row r="224" spans="1:16" ht="12.75" customHeight="1" thickBot="1" x14ac:dyDescent="0.25">
      <c r="A224" s="8" t="str">
        <f t="shared" si="18"/>
        <v> BBS 73 </v>
      </c>
      <c r="B224" s="1" t="str">
        <f t="shared" si="19"/>
        <v>II</v>
      </c>
      <c r="C224" s="8">
        <f t="shared" si="20"/>
        <v>46552.353000000003</v>
      </c>
      <c r="D224" s="7" t="str">
        <f t="shared" si="21"/>
        <v>vis</v>
      </c>
      <c r="E224" s="25">
        <f>VLOOKUP(C224,'Active 1'!C$21:E$970,3,FALSE)</f>
        <v>41586.48763995328</v>
      </c>
      <c r="F224" s="1" t="s">
        <v>254</v>
      </c>
      <c r="G224" s="7" t="str">
        <f t="shared" si="22"/>
        <v>46552.353</v>
      </c>
      <c r="H224" s="8">
        <f t="shared" si="23"/>
        <v>-18341.5</v>
      </c>
      <c r="I224" s="26" t="s">
        <v>904</v>
      </c>
      <c r="J224" s="27" t="s">
        <v>905</v>
      </c>
      <c r="K224" s="26">
        <v>-18341.5</v>
      </c>
      <c r="L224" s="26" t="s">
        <v>896</v>
      </c>
      <c r="M224" s="27" t="s">
        <v>338</v>
      </c>
      <c r="N224" s="27"/>
      <c r="O224" s="28" t="s">
        <v>566</v>
      </c>
      <c r="P224" s="28" t="s">
        <v>871</v>
      </c>
    </row>
    <row r="225" spans="1:16" ht="12.75" customHeight="1" thickBot="1" x14ac:dyDescent="0.25">
      <c r="A225" s="8" t="str">
        <f t="shared" si="18"/>
        <v> BBS 73 </v>
      </c>
      <c r="B225" s="1" t="str">
        <f t="shared" si="19"/>
        <v>I</v>
      </c>
      <c r="C225" s="8">
        <f t="shared" si="20"/>
        <v>46554.447999999997</v>
      </c>
      <c r="D225" s="7" t="str">
        <f t="shared" si="21"/>
        <v>vis</v>
      </c>
      <c r="E225" s="25">
        <f>VLOOKUP(C225,'Active 1'!C$21:E$970,3,FALSE)</f>
        <v>41592.947970746864</v>
      </c>
      <c r="F225" s="1" t="s">
        <v>254</v>
      </c>
      <c r="G225" s="7" t="str">
        <f t="shared" si="22"/>
        <v>46554.448</v>
      </c>
      <c r="H225" s="8">
        <f t="shared" si="23"/>
        <v>-18335</v>
      </c>
      <c r="I225" s="26" t="s">
        <v>907</v>
      </c>
      <c r="J225" s="27" t="s">
        <v>908</v>
      </c>
      <c r="K225" s="26">
        <v>-18335</v>
      </c>
      <c r="L225" s="26" t="s">
        <v>739</v>
      </c>
      <c r="M225" s="27" t="s">
        <v>338</v>
      </c>
      <c r="N225" s="27"/>
      <c r="O225" s="28" t="s">
        <v>566</v>
      </c>
      <c r="P225" s="28" t="s">
        <v>871</v>
      </c>
    </row>
    <row r="226" spans="1:16" ht="12.75" customHeight="1" thickBot="1" x14ac:dyDescent="0.25">
      <c r="A226" s="8" t="str">
        <f t="shared" si="18"/>
        <v> BBS 75 </v>
      </c>
      <c r="B226" s="1" t="str">
        <f t="shared" si="19"/>
        <v>II</v>
      </c>
      <c r="C226" s="8">
        <f t="shared" si="20"/>
        <v>46610.389000000003</v>
      </c>
      <c r="D226" s="7" t="str">
        <f t="shared" si="21"/>
        <v>vis</v>
      </c>
      <c r="E226" s="25">
        <f>VLOOKUP(C226,'Active 1'!C$21:E$970,3,FALSE)</f>
        <v>41765.452679541697</v>
      </c>
      <c r="F226" s="1" t="s">
        <v>254</v>
      </c>
      <c r="G226" s="7" t="str">
        <f t="shared" si="22"/>
        <v>46610.389</v>
      </c>
      <c r="H226" s="8">
        <f t="shared" si="23"/>
        <v>-18162.5</v>
      </c>
      <c r="I226" s="26" t="s">
        <v>909</v>
      </c>
      <c r="J226" s="27" t="s">
        <v>910</v>
      </c>
      <c r="K226" s="26">
        <v>-18162.5</v>
      </c>
      <c r="L226" s="26" t="s">
        <v>760</v>
      </c>
      <c r="M226" s="27" t="s">
        <v>338</v>
      </c>
      <c r="N226" s="27"/>
      <c r="O226" s="28" t="s">
        <v>526</v>
      </c>
      <c r="P226" s="28" t="s">
        <v>879</v>
      </c>
    </row>
    <row r="227" spans="1:16" ht="12.75" customHeight="1" thickBot="1" x14ac:dyDescent="0.25">
      <c r="A227" s="8" t="str">
        <f t="shared" si="18"/>
        <v> BBS 75 </v>
      </c>
      <c r="B227" s="1" t="str">
        <f t="shared" si="19"/>
        <v>II</v>
      </c>
      <c r="C227" s="8">
        <f t="shared" si="20"/>
        <v>46768.631999999998</v>
      </c>
      <c r="D227" s="7" t="str">
        <f t="shared" si="21"/>
        <v>vis</v>
      </c>
      <c r="E227" s="25">
        <f>VLOOKUP(C227,'Active 1'!C$21:E$970,3,FALSE)</f>
        <v>42253.42505461214</v>
      </c>
      <c r="F227" s="1" t="s">
        <v>254</v>
      </c>
      <c r="G227" s="7" t="str">
        <f t="shared" si="22"/>
        <v>46768.632</v>
      </c>
      <c r="H227" s="8">
        <f t="shared" si="23"/>
        <v>-17674.5</v>
      </c>
      <c r="I227" s="26" t="s">
        <v>911</v>
      </c>
      <c r="J227" s="27" t="s">
        <v>912</v>
      </c>
      <c r="K227" s="26">
        <v>-17674.5</v>
      </c>
      <c r="L227" s="26" t="s">
        <v>690</v>
      </c>
      <c r="M227" s="27" t="s">
        <v>338</v>
      </c>
      <c r="N227" s="27"/>
      <c r="O227" s="28" t="s">
        <v>526</v>
      </c>
      <c r="P227" s="28" t="s">
        <v>879</v>
      </c>
    </row>
    <row r="228" spans="1:16" ht="12.75" customHeight="1" thickBot="1" x14ac:dyDescent="0.25">
      <c r="A228" s="8" t="str">
        <f t="shared" si="18"/>
        <v> BBS 76 </v>
      </c>
      <c r="B228" s="1" t="str">
        <f t="shared" si="19"/>
        <v>I</v>
      </c>
      <c r="C228" s="8">
        <f t="shared" si="20"/>
        <v>46914.402000000002</v>
      </c>
      <c r="D228" s="7" t="str">
        <f t="shared" si="21"/>
        <v>vis</v>
      </c>
      <c r="E228" s="25">
        <f>VLOOKUP(C228,'Active 1'!C$21:E$970,3,FALSE)</f>
        <v>42702.934562862254</v>
      </c>
      <c r="F228" s="1" t="s">
        <v>254</v>
      </c>
      <c r="G228" s="7" t="str">
        <f t="shared" si="22"/>
        <v>46914.402</v>
      </c>
      <c r="H228" s="8">
        <f t="shared" si="23"/>
        <v>-17225</v>
      </c>
      <c r="I228" s="26" t="s">
        <v>914</v>
      </c>
      <c r="J228" s="27" t="s">
        <v>915</v>
      </c>
      <c r="K228" s="26">
        <v>-17225</v>
      </c>
      <c r="L228" s="26" t="s">
        <v>739</v>
      </c>
      <c r="M228" s="27" t="s">
        <v>338</v>
      </c>
      <c r="N228" s="27"/>
      <c r="O228" s="28" t="s">
        <v>526</v>
      </c>
      <c r="P228" s="28" t="s">
        <v>884</v>
      </c>
    </row>
    <row r="229" spans="1:16" ht="12.75" customHeight="1" thickBot="1" x14ac:dyDescent="0.25">
      <c r="A229" s="8" t="str">
        <f t="shared" si="18"/>
        <v> BBS 76 </v>
      </c>
      <c r="B229" s="1" t="str">
        <f t="shared" si="19"/>
        <v>I</v>
      </c>
      <c r="C229" s="8">
        <f t="shared" si="20"/>
        <v>46938.402999999998</v>
      </c>
      <c r="D229" s="7" t="str">
        <f t="shared" si="21"/>
        <v>vis</v>
      </c>
      <c r="E229" s="25">
        <f>VLOOKUP(C229,'Active 1'!C$21:E$970,3,FALSE)</f>
        <v>42776.946209343077</v>
      </c>
      <c r="F229" s="1" t="s">
        <v>254</v>
      </c>
      <c r="G229" s="7" t="str">
        <f t="shared" si="22"/>
        <v>46938.403</v>
      </c>
      <c r="H229" s="8">
        <f t="shared" si="23"/>
        <v>-17151</v>
      </c>
      <c r="I229" s="26" t="s">
        <v>918</v>
      </c>
      <c r="J229" s="27" t="s">
        <v>919</v>
      </c>
      <c r="K229" s="26">
        <v>-17151</v>
      </c>
      <c r="L229" s="26" t="s">
        <v>750</v>
      </c>
      <c r="M229" s="27" t="s">
        <v>338</v>
      </c>
      <c r="N229" s="27"/>
      <c r="O229" s="28" t="s">
        <v>684</v>
      </c>
      <c r="P229" s="28" t="s">
        <v>884</v>
      </c>
    </row>
    <row r="230" spans="1:16" ht="12.75" customHeight="1" thickBot="1" x14ac:dyDescent="0.25">
      <c r="A230" s="8" t="str">
        <f t="shared" si="18"/>
        <v> BBS 76 </v>
      </c>
      <c r="B230" s="1" t="str">
        <f t="shared" si="19"/>
        <v>I</v>
      </c>
      <c r="C230" s="8">
        <f t="shared" si="20"/>
        <v>47192.635999999999</v>
      </c>
      <c r="D230" s="7" t="str">
        <f t="shared" si="21"/>
        <v>vis</v>
      </c>
      <c r="E230" s="25">
        <f>VLOOKUP(C230,'Active 1'!C$21:E$970,3,FALSE)</f>
        <v>43560.921998675236</v>
      </c>
      <c r="F230" s="1" t="s">
        <v>254</v>
      </c>
      <c r="G230" s="7" t="str">
        <f t="shared" si="22"/>
        <v>47192.636</v>
      </c>
      <c r="H230" s="8">
        <f t="shared" si="23"/>
        <v>-16367</v>
      </c>
      <c r="I230" s="26" t="s">
        <v>921</v>
      </c>
      <c r="J230" s="27" t="s">
        <v>922</v>
      </c>
      <c r="K230" s="26">
        <v>-16367</v>
      </c>
      <c r="L230" s="26" t="s">
        <v>739</v>
      </c>
      <c r="M230" s="27" t="s">
        <v>338</v>
      </c>
      <c r="N230" s="27"/>
      <c r="O230" s="28" t="s">
        <v>684</v>
      </c>
      <c r="P230" s="28" t="s">
        <v>884</v>
      </c>
    </row>
    <row r="231" spans="1:16" ht="12.75" customHeight="1" thickBot="1" x14ac:dyDescent="0.25">
      <c r="A231" s="8" t="str">
        <f t="shared" si="18"/>
        <v> BBS 77 </v>
      </c>
      <c r="B231" s="1" t="str">
        <f t="shared" si="19"/>
        <v>II</v>
      </c>
      <c r="C231" s="8">
        <f t="shared" si="20"/>
        <v>47239.495999999999</v>
      </c>
      <c r="D231" s="7" t="str">
        <f t="shared" si="21"/>
        <v>vis</v>
      </c>
      <c r="E231" s="25">
        <f>VLOOKUP(C231,'Active 1'!C$21:E$970,3,FALSE)</f>
        <v>43705.423717524107</v>
      </c>
      <c r="F231" s="1" t="s">
        <v>254</v>
      </c>
      <c r="G231" s="7" t="str">
        <f t="shared" si="22"/>
        <v>47239.496</v>
      </c>
      <c r="H231" s="8">
        <f t="shared" si="23"/>
        <v>-16222.5</v>
      </c>
      <c r="I231" s="26" t="s">
        <v>924</v>
      </c>
      <c r="J231" s="27" t="s">
        <v>925</v>
      </c>
      <c r="K231" s="26">
        <v>-16222.5</v>
      </c>
      <c r="L231" s="26" t="s">
        <v>785</v>
      </c>
      <c r="M231" s="27" t="s">
        <v>338</v>
      </c>
      <c r="N231" s="27"/>
      <c r="O231" s="28" t="s">
        <v>526</v>
      </c>
      <c r="P231" s="28" t="s">
        <v>893</v>
      </c>
    </row>
    <row r="232" spans="1:16" ht="12.75" customHeight="1" thickBot="1" x14ac:dyDescent="0.25">
      <c r="A232" s="8" t="str">
        <f t="shared" si="18"/>
        <v> AOEB 3 </v>
      </c>
      <c r="B232" s="1" t="str">
        <f t="shared" si="19"/>
        <v>I</v>
      </c>
      <c r="C232" s="8">
        <f t="shared" si="20"/>
        <v>47250.364000000001</v>
      </c>
      <c r="D232" s="7" t="str">
        <f t="shared" si="21"/>
        <v>vis</v>
      </c>
      <c r="E232" s="25">
        <f>VLOOKUP(C232,'Active 1'!C$21:E$970,3,FALSE)</f>
        <v>43738.937261707848</v>
      </c>
      <c r="F232" s="1" t="s">
        <v>254</v>
      </c>
      <c r="G232" s="7" t="str">
        <f t="shared" si="22"/>
        <v>47250.364</v>
      </c>
      <c r="H232" s="8">
        <f t="shared" si="23"/>
        <v>-16189</v>
      </c>
      <c r="I232" s="26" t="s">
        <v>927</v>
      </c>
      <c r="J232" s="27" t="s">
        <v>928</v>
      </c>
      <c r="K232" s="26">
        <v>-16189</v>
      </c>
      <c r="L232" s="26" t="s">
        <v>742</v>
      </c>
      <c r="M232" s="27" t="s">
        <v>338</v>
      </c>
      <c r="N232" s="27"/>
      <c r="O232" s="28" t="s">
        <v>587</v>
      </c>
      <c r="P232" s="28" t="s">
        <v>581</v>
      </c>
    </row>
    <row r="233" spans="1:16" ht="12.75" customHeight="1" thickBot="1" x14ac:dyDescent="0.25">
      <c r="A233" s="8" t="str">
        <f t="shared" si="18"/>
        <v> AOEB 3 </v>
      </c>
      <c r="B233" s="1" t="str">
        <f t="shared" si="19"/>
        <v>I</v>
      </c>
      <c r="C233" s="8">
        <f t="shared" si="20"/>
        <v>47263.332000000002</v>
      </c>
      <c r="D233" s="7" t="str">
        <f t="shared" si="21"/>
        <v>vis</v>
      </c>
      <c r="E233" s="25">
        <f>VLOOKUP(C233,'Active 1'!C$21:E$970,3,FALSE)</f>
        <v>43778.926555135768</v>
      </c>
      <c r="F233" s="1" t="s">
        <v>254</v>
      </c>
      <c r="G233" s="7" t="str">
        <f t="shared" si="22"/>
        <v>47263.332</v>
      </c>
      <c r="H233" s="8">
        <f t="shared" si="23"/>
        <v>-16149</v>
      </c>
      <c r="I233" s="26" t="s">
        <v>930</v>
      </c>
      <c r="J233" s="27" t="s">
        <v>931</v>
      </c>
      <c r="K233" s="26">
        <v>-16149</v>
      </c>
      <c r="L233" s="26" t="s">
        <v>760</v>
      </c>
      <c r="M233" s="27" t="s">
        <v>338</v>
      </c>
      <c r="N233" s="27"/>
      <c r="O233" s="28" t="s">
        <v>587</v>
      </c>
      <c r="P233" s="28" t="s">
        <v>581</v>
      </c>
    </row>
    <row r="234" spans="1:16" ht="12.75" customHeight="1" thickBot="1" x14ac:dyDescent="0.25">
      <c r="A234" s="8" t="str">
        <f t="shared" si="18"/>
        <v> BBS 77 </v>
      </c>
      <c r="B234" s="1" t="str">
        <f t="shared" si="19"/>
        <v>I</v>
      </c>
      <c r="C234" s="8">
        <f t="shared" si="20"/>
        <v>47563.622000000003</v>
      </c>
      <c r="D234" s="7" t="str">
        <f t="shared" si="21"/>
        <v>vis</v>
      </c>
      <c r="E234" s="25">
        <f>VLOOKUP(C234,'Active 1'!C$21:E$970,3,FALSE)</f>
        <v>44704.927860153424</v>
      </c>
      <c r="F234" s="1" t="s">
        <v>254</v>
      </c>
      <c r="G234" s="7" t="str">
        <f t="shared" si="22"/>
        <v>47563.622</v>
      </c>
      <c r="H234" s="8">
        <f t="shared" si="23"/>
        <v>-15223</v>
      </c>
      <c r="I234" s="26" t="s">
        <v>932</v>
      </c>
      <c r="J234" s="27" t="s">
        <v>933</v>
      </c>
      <c r="K234" s="26">
        <v>-15223</v>
      </c>
      <c r="L234" s="26" t="s">
        <v>825</v>
      </c>
      <c r="M234" s="27" t="s">
        <v>338</v>
      </c>
      <c r="N234" s="27"/>
      <c r="O234" s="28" t="s">
        <v>566</v>
      </c>
      <c r="P234" s="28" t="s">
        <v>893</v>
      </c>
    </row>
    <row r="235" spans="1:16" ht="12.75" customHeight="1" thickBot="1" x14ac:dyDescent="0.25">
      <c r="A235" s="8" t="str">
        <f t="shared" si="18"/>
        <v> BBS 77 </v>
      </c>
      <c r="B235" s="1" t="str">
        <f t="shared" si="19"/>
        <v>II</v>
      </c>
      <c r="C235" s="8">
        <f t="shared" si="20"/>
        <v>47648.41</v>
      </c>
      <c r="D235" s="7" t="str">
        <f t="shared" si="21"/>
        <v>vis</v>
      </c>
      <c r="E235" s="25">
        <f>VLOOKUP(C235,'Active 1'!C$21:E$970,3,FALSE)</f>
        <v>44966.387777732554</v>
      </c>
      <c r="F235" s="1" t="s">
        <v>254</v>
      </c>
      <c r="G235" s="7" t="str">
        <f t="shared" si="22"/>
        <v>47648.410</v>
      </c>
      <c r="H235" s="8">
        <f t="shared" si="23"/>
        <v>-14961.5</v>
      </c>
      <c r="I235" s="26" t="s">
        <v>935</v>
      </c>
      <c r="J235" s="27" t="s">
        <v>936</v>
      </c>
      <c r="K235" s="26">
        <v>-14961.5</v>
      </c>
      <c r="L235" s="26" t="s">
        <v>678</v>
      </c>
      <c r="M235" s="27" t="s">
        <v>338</v>
      </c>
      <c r="N235" s="27"/>
      <c r="O235" s="28" t="s">
        <v>684</v>
      </c>
      <c r="P235" s="28" t="s">
        <v>893</v>
      </c>
    </row>
    <row r="236" spans="1:16" ht="12.75" customHeight="1" thickBot="1" x14ac:dyDescent="0.25">
      <c r="A236" s="8" t="str">
        <f t="shared" si="18"/>
        <v> BBS 80 </v>
      </c>
      <c r="B236" s="1" t="str">
        <f t="shared" si="19"/>
        <v>II</v>
      </c>
      <c r="C236" s="8">
        <f t="shared" si="20"/>
        <v>47853.678</v>
      </c>
      <c r="D236" s="7" t="str">
        <f t="shared" si="21"/>
        <v>vis</v>
      </c>
      <c r="E236" s="25">
        <f>VLOOKUP(C236,'Active 1'!C$21:E$970,3,FALSE)</f>
        <v>45599.370680521068</v>
      </c>
      <c r="F236" s="1" t="s">
        <v>254</v>
      </c>
      <c r="G236" s="7" t="str">
        <f t="shared" si="22"/>
        <v>47853.678</v>
      </c>
      <c r="H236" s="8">
        <f t="shared" si="23"/>
        <v>-14328.5</v>
      </c>
      <c r="I236" s="26" t="s">
        <v>938</v>
      </c>
      <c r="J236" s="27" t="s">
        <v>939</v>
      </c>
      <c r="K236" s="26">
        <v>-14328.5</v>
      </c>
      <c r="L236" s="26" t="s">
        <v>661</v>
      </c>
      <c r="M236" s="27" t="s">
        <v>338</v>
      </c>
      <c r="N236" s="27"/>
      <c r="O236" s="28" t="s">
        <v>526</v>
      </c>
      <c r="P236" s="28" t="s">
        <v>906</v>
      </c>
    </row>
    <row r="237" spans="1:16" ht="12.75" customHeight="1" thickBot="1" x14ac:dyDescent="0.25">
      <c r="A237" s="8" t="str">
        <f t="shared" si="18"/>
        <v> BBS 80 </v>
      </c>
      <c r="B237" s="1" t="str">
        <f t="shared" si="19"/>
        <v>II</v>
      </c>
      <c r="C237" s="8">
        <f t="shared" si="20"/>
        <v>47970.436000000002</v>
      </c>
      <c r="D237" s="7" t="str">
        <f t="shared" si="21"/>
        <v>vis</v>
      </c>
      <c r="E237" s="25">
        <f>VLOOKUP(C237,'Active 1'!C$21:E$970,3,FALSE)</f>
        <v>45959.416171117664</v>
      </c>
      <c r="F237" s="1" t="s">
        <v>254</v>
      </c>
      <c r="G237" s="7" t="str">
        <f t="shared" si="22"/>
        <v>47970.436</v>
      </c>
      <c r="H237" s="8">
        <f t="shared" si="23"/>
        <v>-13968.5</v>
      </c>
      <c r="I237" s="26" t="s">
        <v>941</v>
      </c>
      <c r="J237" s="27" t="s">
        <v>942</v>
      </c>
      <c r="K237" s="26">
        <v>-13968.5</v>
      </c>
      <c r="L237" s="26" t="s">
        <v>857</v>
      </c>
      <c r="M237" s="27" t="s">
        <v>338</v>
      </c>
      <c r="N237" s="27"/>
      <c r="O237" s="28" t="s">
        <v>526</v>
      </c>
      <c r="P237" s="28" t="s">
        <v>906</v>
      </c>
    </row>
    <row r="238" spans="1:16" ht="12.75" customHeight="1" thickBot="1" x14ac:dyDescent="0.25">
      <c r="A238" s="8" t="str">
        <f t="shared" si="18"/>
        <v> BBS 80 </v>
      </c>
      <c r="B238" s="1" t="str">
        <f t="shared" si="19"/>
        <v>I</v>
      </c>
      <c r="C238" s="8">
        <f t="shared" si="20"/>
        <v>48002.387000000002</v>
      </c>
      <c r="D238" s="7" t="str">
        <f t="shared" si="21"/>
        <v>vis</v>
      </c>
      <c r="E238" s="25">
        <f>VLOOKUP(C238,'Active 1'!C$21:E$970,3,FALSE)</f>
        <v>46057.94315402292</v>
      </c>
      <c r="F238" s="1" t="s">
        <v>254</v>
      </c>
      <c r="G238" s="7" t="str">
        <f t="shared" si="22"/>
        <v>48002.387</v>
      </c>
      <c r="H238" s="8">
        <f t="shared" si="23"/>
        <v>-13870</v>
      </c>
      <c r="I238" s="26" t="s">
        <v>943</v>
      </c>
      <c r="J238" s="27" t="s">
        <v>944</v>
      </c>
      <c r="K238" s="26">
        <v>-13870</v>
      </c>
      <c r="L238" s="26" t="s">
        <v>890</v>
      </c>
      <c r="M238" s="27" t="s">
        <v>338</v>
      </c>
      <c r="N238" s="27"/>
      <c r="O238" s="28" t="s">
        <v>684</v>
      </c>
      <c r="P238" s="28" t="s">
        <v>906</v>
      </c>
    </row>
    <row r="239" spans="1:16" ht="12.75" customHeight="1" thickBot="1" x14ac:dyDescent="0.25">
      <c r="A239" s="8" t="str">
        <f t="shared" si="18"/>
        <v> BBS 82 </v>
      </c>
      <c r="B239" s="1" t="str">
        <f t="shared" si="19"/>
        <v>I</v>
      </c>
      <c r="C239" s="8">
        <f t="shared" si="20"/>
        <v>48011.455000000002</v>
      </c>
      <c r="D239" s="7" t="str">
        <f t="shared" si="21"/>
        <v>vis</v>
      </c>
      <c r="E239" s="25">
        <f>VLOOKUP(C239,'Active 1'!C$21:E$970,3,FALSE)</f>
        <v>46085.906055997344</v>
      </c>
      <c r="F239" s="1" t="s">
        <v>254</v>
      </c>
      <c r="G239" s="7" t="str">
        <f t="shared" si="22"/>
        <v>48011.455</v>
      </c>
      <c r="H239" s="8">
        <f t="shared" si="23"/>
        <v>-13842</v>
      </c>
      <c r="I239" s="26" t="s">
        <v>946</v>
      </c>
      <c r="J239" s="27" t="s">
        <v>947</v>
      </c>
      <c r="K239" s="26">
        <v>-13842</v>
      </c>
      <c r="L239" s="26" t="s">
        <v>742</v>
      </c>
      <c r="M239" s="27" t="s">
        <v>338</v>
      </c>
      <c r="N239" s="27"/>
      <c r="O239" s="28" t="s">
        <v>526</v>
      </c>
      <c r="P239" s="28" t="s">
        <v>913</v>
      </c>
    </row>
    <row r="240" spans="1:16" ht="12.75" customHeight="1" thickBot="1" x14ac:dyDescent="0.25">
      <c r="A240" s="8" t="str">
        <f t="shared" si="18"/>
        <v> BBS 85 </v>
      </c>
      <c r="B240" s="1" t="str">
        <f t="shared" si="19"/>
        <v>I</v>
      </c>
      <c r="C240" s="8">
        <f t="shared" si="20"/>
        <v>48041.614999999998</v>
      </c>
      <c r="D240" s="7" t="str">
        <f t="shared" si="21"/>
        <v>vis</v>
      </c>
      <c r="E240" s="25">
        <f>VLOOKUP(C240,'Active 1'!C$21:E$970,3,FALSE)</f>
        <v>46178.910149904332</v>
      </c>
      <c r="F240" s="1" t="s">
        <v>254</v>
      </c>
      <c r="G240" s="7" t="str">
        <f t="shared" si="22"/>
        <v>48041.615</v>
      </c>
      <c r="H240" s="8">
        <f t="shared" si="23"/>
        <v>-13749</v>
      </c>
      <c r="I240" s="26" t="s">
        <v>948</v>
      </c>
      <c r="J240" s="27" t="s">
        <v>949</v>
      </c>
      <c r="K240" s="26">
        <v>-13749</v>
      </c>
      <c r="L240" s="26" t="s">
        <v>792</v>
      </c>
      <c r="M240" s="27" t="s">
        <v>338</v>
      </c>
      <c r="N240" s="27"/>
      <c r="O240" s="28" t="s">
        <v>916</v>
      </c>
      <c r="P240" s="28" t="s">
        <v>917</v>
      </c>
    </row>
    <row r="241" spans="1:16" ht="12.75" customHeight="1" thickBot="1" x14ac:dyDescent="0.25">
      <c r="A241" s="8" t="str">
        <f t="shared" si="18"/>
        <v> BBS 84 </v>
      </c>
      <c r="B241" s="1" t="str">
        <f t="shared" si="19"/>
        <v>II</v>
      </c>
      <c r="C241" s="8">
        <f t="shared" si="20"/>
        <v>48042.408000000003</v>
      </c>
      <c r="D241" s="7" t="str">
        <f t="shared" si="21"/>
        <v>vis</v>
      </c>
      <c r="E241" s="25">
        <f>VLOOKUP(C241,'Active 1'!C$21:E$970,3,FALSE)</f>
        <v>46181.355516166557</v>
      </c>
      <c r="F241" s="1" t="s">
        <v>254</v>
      </c>
      <c r="G241" s="7" t="str">
        <f t="shared" si="22"/>
        <v>48042.408</v>
      </c>
      <c r="H241" s="8">
        <f t="shared" si="23"/>
        <v>-13746.5</v>
      </c>
      <c r="I241" s="26" t="s">
        <v>950</v>
      </c>
      <c r="J241" s="27" t="s">
        <v>951</v>
      </c>
      <c r="K241" s="26">
        <v>-13746.5</v>
      </c>
      <c r="L241" s="26" t="s">
        <v>256</v>
      </c>
      <c r="M241" s="27" t="s">
        <v>338</v>
      </c>
      <c r="N241" s="27"/>
      <c r="O241" s="28" t="s">
        <v>526</v>
      </c>
      <c r="P241" s="28" t="s">
        <v>920</v>
      </c>
    </row>
    <row r="242" spans="1:16" ht="12.75" customHeight="1" thickBot="1" x14ac:dyDescent="0.25">
      <c r="A242" s="8" t="str">
        <f t="shared" si="18"/>
        <v> BBS 87 </v>
      </c>
      <c r="B242" s="1" t="str">
        <f t="shared" si="19"/>
        <v>I</v>
      </c>
      <c r="C242" s="8">
        <f t="shared" si="20"/>
        <v>48227.731</v>
      </c>
      <c r="D242" s="7" t="str">
        <f t="shared" si="21"/>
        <v>vis</v>
      </c>
      <c r="E242" s="25">
        <f>VLOOKUP(C242,'Active 1'!C$21:E$970,3,FALSE)</f>
        <v>46752.834219585864</v>
      </c>
      <c r="F242" s="1" t="s">
        <v>254</v>
      </c>
      <c r="G242" s="7" t="str">
        <f t="shared" si="22"/>
        <v>48227.731</v>
      </c>
      <c r="H242" s="8">
        <f t="shared" si="23"/>
        <v>-13175</v>
      </c>
      <c r="I242" s="26" t="s">
        <v>952</v>
      </c>
      <c r="J242" s="27" t="s">
        <v>953</v>
      </c>
      <c r="K242" s="26">
        <v>-13175</v>
      </c>
      <c r="L242" s="26" t="s">
        <v>630</v>
      </c>
      <c r="M242" s="27" t="s">
        <v>338</v>
      </c>
      <c r="N242" s="27"/>
      <c r="O242" s="28" t="s">
        <v>526</v>
      </c>
      <c r="P242" s="28" t="s">
        <v>923</v>
      </c>
    </row>
    <row r="243" spans="1:16" ht="12.75" customHeight="1" thickBot="1" x14ac:dyDescent="0.25">
      <c r="A243" s="8" t="str">
        <f t="shared" si="18"/>
        <v> BBS 88/100 </v>
      </c>
      <c r="B243" s="1" t="str">
        <f t="shared" si="19"/>
        <v>I</v>
      </c>
      <c r="C243" s="8">
        <f t="shared" si="20"/>
        <v>48348.381999999998</v>
      </c>
      <c r="D243" s="7" t="str">
        <f t="shared" si="21"/>
        <v>vis</v>
      </c>
      <c r="E243" s="25">
        <f>VLOOKUP(C243,'Active 1'!C$21:E$970,3,FALSE)</f>
        <v>47124.884515805134</v>
      </c>
      <c r="F243" s="1" t="s">
        <v>254</v>
      </c>
      <c r="G243" s="7" t="str">
        <f t="shared" si="22"/>
        <v>48348.382</v>
      </c>
      <c r="H243" s="8">
        <f t="shared" si="23"/>
        <v>-12803</v>
      </c>
      <c r="I243" s="26" t="s">
        <v>955</v>
      </c>
      <c r="J243" s="27" t="s">
        <v>956</v>
      </c>
      <c r="K243" s="26">
        <v>-12803</v>
      </c>
      <c r="L243" s="26" t="s">
        <v>760</v>
      </c>
      <c r="M243" s="27" t="s">
        <v>338</v>
      </c>
      <c r="N243" s="27"/>
      <c r="O243" s="28" t="s">
        <v>566</v>
      </c>
      <c r="P243" s="28" t="s">
        <v>926</v>
      </c>
    </row>
    <row r="244" spans="1:16" ht="12.75" customHeight="1" thickBot="1" x14ac:dyDescent="0.25">
      <c r="A244" s="8" t="str">
        <f t="shared" si="18"/>
        <v> BBS 88 </v>
      </c>
      <c r="B244" s="1" t="str">
        <f t="shared" si="19"/>
        <v>I</v>
      </c>
      <c r="C244" s="8">
        <f t="shared" si="20"/>
        <v>48368.481</v>
      </c>
      <c r="D244" s="7" t="str">
        <f t="shared" si="21"/>
        <v>vis</v>
      </c>
      <c r="E244" s="25">
        <f>VLOOKUP(C244,'Active 1'!C$21:E$970,3,FALSE)</f>
        <v>47186.86360345225</v>
      </c>
      <c r="F244" s="1" t="s">
        <v>254</v>
      </c>
      <c r="G244" s="7" t="str">
        <f t="shared" si="22"/>
        <v>48368.481</v>
      </c>
      <c r="H244" s="8">
        <f t="shared" si="23"/>
        <v>-12741</v>
      </c>
      <c r="I244" s="26" t="s">
        <v>957</v>
      </c>
      <c r="J244" s="27" t="s">
        <v>958</v>
      </c>
      <c r="K244" s="26">
        <v>-12741</v>
      </c>
      <c r="L244" s="26" t="s">
        <v>780</v>
      </c>
      <c r="M244" s="27" t="s">
        <v>338</v>
      </c>
      <c r="N244" s="27"/>
      <c r="O244" s="28" t="s">
        <v>526</v>
      </c>
      <c r="P244" s="28" t="s">
        <v>929</v>
      </c>
    </row>
    <row r="245" spans="1:16" ht="12.75" customHeight="1" thickBot="1" x14ac:dyDescent="0.25">
      <c r="A245" s="8" t="str">
        <f t="shared" si="18"/>
        <v> BBS 88 </v>
      </c>
      <c r="B245" s="1" t="str">
        <f t="shared" si="19"/>
        <v>I</v>
      </c>
      <c r="C245" s="8">
        <f t="shared" si="20"/>
        <v>48406.430999999997</v>
      </c>
      <c r="D245" s="7" t="str">
        <f t="shared" si="21"/>
        <v>vis</v>
      </c>
      <c r="E245" s="25">
        <f>VLOOKUP(C245,'Active 1'!C$21:E$970,3,FALSE)</f>
        <v>47303.889643365059</v>
      </c>
      <c r="F245" s="1" t="s">
        <v>254</v>
      </c>
      <c r="G245" s="7" t="str">
        <f t="shared" si="22"/>
        <v>48406.431</v>
      </c>
      <c r="H245" s="8">
        <f t="shared" si="23"/>
        <v>-12624</v>
      </c>
      <c r="I245" s="26" t="s">
        <v>960</v>
      </c>
      <c r="J245" s="27" t="s">
        <v>961</v>
      </c>
      <c r="K245" s="26">
        <v>-12624</v>
      </c>
      <c r="L245" s="26" t="s">
        <v>742</v>
      </c>
      <c r="M245" s="27" t="s">
        <v>338</v>
      </c>
      <c r="N245" s="27"/>
      <c r="O245" s="28" t="s">
        <v>684</v>
      </c>
      <c r="P245" s="28" t="s">
        <v>929</v>
      </c>
    </row>
    <row r="246" spans="1:16" ht="12.75" customHeight="1" thickBot="1" x14ac:dyDescent="0.25">
      <c r="A246" s="8" t="str">
        <f t="shared" si="18"/>
        <v> BBS 91 </v>
      </c>
      <c r="B246" s="1" t="str">
        <f t="shared" si="19"/>
        <v>II</v>
      </c>
      <c r="C246" s="8">
        <f t="shared" si="20"/>
        <v>48448.427000000003</v>
      </c>
      <c r="D246" s="7" t="str">
        <f t="shared" si="21"/>
        <v>vis</v>
      </c>
      <c r="E246" s="25">
        <f>VLOOKUP(C246,'Active 1'!C$21:E$970,3,FALSE)</f>
        <v>47433.392293488359</v>
      </c>
      <c r="F246" s="1" t="s">
        <v>254</v>
      </c>
      <c r="G246" s="7" t="str">
        <f t="shared" si="22"/>
        <v>48448.427</v>
      </c>
      <c r="H246" s="8">
        <f t="shared" si="23"/>
        <v>-12494.5</v>
      </c>
      <c r="I246" s="26" t="s">
        <v>962</v>
      </c>
      <c r="J246" s="27" t="s">
        <v>963</v>
      </c>
      <c r="K246" s="26">
        <v>-12494.5</v>
      </c>
      <c r="L246" s="26" t="s">
        <v>825</v>
      </c>
      <c r="M246" s="27" t="s">
        <v>338</v>
      </c>
      <c r="N246" s="27"/>
      <c r="O246" s="28" t="s">
        <v>526</v>
      </c>
      <c r="P246" s="28" t="s">
        <v>934</v>
      </c>
    </row>
    <row r="247" spans="1:16" ht="12.75" customHeight="1" thickBot="1" x14ac:dyDescent="0.25">
      <c r="A247" s="8" t="str">
        <f t="shared" si="18"/>
        <v> BBS 92 </v>
      </c>
      <c r="B247" s="1" t="str">
        <f t="shared" si="19"/>
        <v>I</v>
      </c>
      <c r="C247" s="8">
        <f t="shared" si="20"/>
        <v>48636.66</v>
      </c>
      <c r="D247" s="7" t="str">
        <f t="shared" si="21"/>
        <v>vis</v>
      </c>
      <c r="E247" s="25">
        <f>VLOOKUP(C247,'Active 1'!C$21:E$970,3,FALSE)</f>
        <v>48013.844535146054</v>
      </c>
      <c r="F247" s="1" t="s">
        <v>254</v>
      </c>
      <c r="G247" s="7" t="str">
        <f t="shared" si="22"/>
        <v>48636.660</v>
      </c>
      <c r="H247" s="8">
        <f t="shared" si="23"/>
        <v>-11914</v>
      </c>
      <c r="I247" s="26" t="s">
        <v>964</v>
      </c>
      <c r="J247" s="27" t="s">
        <v>965</v>
      </c>
      <c r="K247" s="26">
        <v>-11914</v>
      </c>
      <c r="L247" s="26" t="s">
        <v>713</v>
      </c>
      <c r="M247" s="27" t="s">
        <v>338</v>
      </c>
      <c r="N247" s="27"/>
      <c r="O247" s="28" t="s">
        <v>526</v>
      </c>
      <c r="P247" s="28" t="s">
        <v>937</v>
      </c>
    </row>
    <row r="248" spans="1:16" ht="12.75" customHeight="1" thickBot="1" x14ac:dyDescent="0.25">
      <c r="A248" s="8" t="str">
        <f t="shared" si="18"/>
        <v> BBS 94 </v>
      </c>
      <c r="B248" s="1" t="str">
        <f t="shared" si="19"/>
        <v>II</v>
      </c>
      <c r="C248" s="8">
        <f t="shared" si="20"/>
        <v>48760.383000000002</v>
      </c>
      <c r="D248" s="7" t="str">
        <f t="shared" si="21"/>
        <v>vis</v>
      </c>
      <c r="E248" s="25">
        <f>VLOOKUP(C248,'Active 1'!C$21:E$970,3,FALSE)</f>
        <v>48395.367927402534</v>
      </c>
      <c r="F248" s="1" t="s">
        <v>254</v>
      </c>
      <c r="G248" s="7" t="str">
        <f t="shared" si="22"/>
        <v>48760.383</v>
      </c>
      <c r="H248" s="8">
        <f t="shared" si="23"/>
        <v>-11532.5</v>
      </c>
      <c r="I248" s="26" t="s">
        <v>967</v>
      </c>
      <c r="J248" s="27" t="s">
        <v>968</v>
      </c>
      <c r="K248" s="26">
        <v>-11532.5</v>
      </c>
      <c r="L248" s="26" t="s">
        <v>760</v>
      </c>
      <c r="M248" s="27" t="s">
        <v>338</v>
      </c>
      <c r="N248" s="27"/>
      <c r="O248" s="28" t="s">
        <v>526</v>
      </c>
      <c r="P248" s="28" t="s">
        <v>940</v>
      </c>
    </row>
    <row r="249" spans="1:16" ht="12.75" customHeight="1" thickBot="1" x14ac:dyDescent="0.25">
      <c r="A249" s="8" t="str">
        <f t="shared" si="18"/>
        <v> BBS 94 </v>
      </c>
      <c r="B249" s="1" t="str">
        <f t="shared" si="19"/>
        <v>II</v>
      </c>
      <c r="C249" s="8">
        <f t="shared" si="20"/>
        <v>48761.353999999999</v>
      </c>
      <c r="D249" s="7" t="str">
        <f t="shared" si="21"/>
        <v>vis</v>
      </c>
      <c r="E249" s="25">
        <f>VLOOKUP(C249,'Active 1'!C$21:E$970,3,FALSE)</f>
        <v>48398.362190505431</v>
      </c>
      <c r="F249" s="1" t="s">
        <v>254</v>
      </c>
      <c r="G249" s="7" t="str">
        <f t="shared" si="22"/>
        <v>48761.354</v>
      </c>
      <c r="H249" s="8">
        <f t="shared" si="23"/>
        <v>-11529.5</v>
      </c>
      <c r="I249" s="26" t="s">
        <v>970</v>
      </c>
      <c r="J249" s="27" t="s">
        <v>971</v>
      </c>
      <c r="K249" s="26">
        <v>-11529.5</v>
      </c>
      <c r="L249" s="26" t="s">
        <v>739</v>
      </c>
      <c r="M249" s="27" t="s">
        <v>338</v>
      </c>
      <c r="N249" s="27"/>
      <c r="O249" s="28" t="s">
        <v>916</v>
      </c>
      <c r="P249" s="28" t="s">
        <v>940</v>
      </c>
    </row>
    <row r="250" spans="1:16" ht="12.75" customHeight="1" thickBot="1" x14ac:dyDescent="0.25">
      <c r="A250" s="8" t="str">
        <f t="shared" si="18"/>
        <v> BBS 95 </v>
      </c>
      <c r="B250" s="1" t="str">
        <f t="shared" si="19"/>
        <v>II</v>
      </c>
      <c r="C250" s="8">
        <f t="shared" si="20"/>
        <v>48795.406999999999</v>
      </c>
      <c r="D250" s="7" t="str">
        <f t="shared" si="21"/>
        <v>vis</v>
      </c>
      <c r="E250" s="25">
        <f>VLOOKUP(C250,'Active 1'!C$21:E$970,3,FALSE)</f>
        <v>48503.371090035107</v>
      </c>
      <c r="F250" s="1" t="s">
        <v>254</v>
      </c>
      <c r="G250" s="7" t="str">
        <f t="shared" si="22"/>
        <v>48795.407</v>
      </c>
      <c r="H250" s="8">
        <f t="shared" si="23"/>
        <v>-11424.5</v>
      </c>
      <c r="I250" s="26" t="s">
        <v>972</v>
      </c>
      <c r="J250" s="27" t="s">
        <v>973</v>
      </c>
      <c r="K250" s="26">
        <v>-11424.5</v>
      </c>
      <c r="L250" s="26" t="s">
        <v>732</v>
      </c>
      <c r="M250" s="27" t="s">
        <v>338</v>
      </c>
      <c r="N250" s="27"/>
      <c r="O250" s="28" t="s">
        <v>566</v>
      </c>
      <c r="P250" s="28" t="s">
        <v>945</v>
      </c>
    </row>
    <row r="251" spans="1:16" ht="12.75" customHeight="1" thickBot="1" x14ac:dyDescent="0.25">
      <c r="A251" s="8" t="str">
        <f t="shared" si="18"/>
        <v> BBS 95 </v>
      </c>
      <c r="B251" s="1" t="str">
        <f t="shared" si="19"/>
        <v>II</v>
      </c>
      <c r="C251" s="8">
        <f t="shared" si="20"/>
        <v>48819.402000000002</v>
      </c>
      <c r="D251" s="7" t="str">
        <f t="shared" si="21"/>
        <v>vis</v>
      </c>
      <c r="E251" s="25">
        <f>VLOOKUP(C251,'Active 1'!C$21:E$970,3,FALSE)</f>
        <v>48577.364234375251</v>
      </c>
      <c r="F251" s="1" t="s">
        <v>254</v>
      </c>
      <c r="G251" s="7" t="str">
        <f t="shared" si="22"/>
        <v>48819.402</v>
      </c>
      <c r="H251" s="8">
        <f t="shared" si="23"/>
        <v>-11350.5</v>
      </c>
      <c r="I251" s="26" t="s">
        <v>974</v>
      </c>
      <c r="J251" s="27" t="s">
        <v>975</v>
      </c>
      <c r="K251" s="26">
        <v>-11350.5</v>
      </c>
      <c r="L251" s="26" t="s">
        <v>785</v>
      </c>
      <c r="M251" s="27" t="s">
        <v>338</v>
      </c>
      <c r="N251" s="27"/>
      <c r="O251" s="28" t="s">
        <v>566</v>
      </c>
      <c r="P251" s="28" t="s">
        <v>945</v>
      </c>
    </row>
    <row r="252" spans="1:16" ht="12.75" customHeight="1" thickBot="1" x14ac:dyDescent="0.25">
      <c r="A252" s="8" t="str">
        <f t="shared" si="18"/>
        <v> AOEB 3 </v>
      </c>
      <c r="B252" s="1" t="str">
        <f t="shared" si="19"/>
        <v>II</v>
      </c>
      <c r="C252" s="8">
        <f t="shared" si="20"/>
        <v>48940.68</v>
      </c>
      <c r="D252" s="7" t="str">
        <f t="shared" si="21"/>
        <v>vis</v>
      </c>
      <c r="E252" s="25">
        <f>VLOOKUP(C252,'Active 1'!C$21:E$970,3,FALSE)</f>
        <v>48951.348004297426</v>
      </c>
      <c r="F252" s="1" t="s">
        <v>254</v>
      </c>
      <c r="G252" s="7" t="str">
        <f t="shared" si="22"/>
        <v>48940.680</v>
      </c>
      <c r="H252" s="8">
        <f t="shared" si="23"/>
        <v>-10976.5</v>
      </c>
      <c r="I252" s="26" t="s">
        <v>976</v>
      </c>
      <c r="J252" s="27" t="s">
        <v>977</v>
      </c>
      <c r="K252" s="26">
        <v>-10976.5</v>
      </c>
      <c r="L252" s="26" t="s">
        <v>724</v>
      </c>
      <c r="M252" s="27" t="s">
        <v>338</v>
      </c>
      <c r="N252" s="27"/>
      <c r="O252" s="28" t="s">
        <v>587</v>
      </c>
      <c r="P252" s="28" t="s">
        <v>581</v>
      </c>
    </row>
    <row r="253" spans="1:16" ht="12.75" customHeight="1" thickBot="1" x14ac:dyDescent="0.25">
      <c r="A253" s="8" t="str">
        <f t="shared" si="18"/>
        <v> BBS 95 </v>
      </c>
      <c r="B253" s="1" t="str">
        <f t="shared" si="19"/>
        <v>I</v>
      </c>
      <c r="C253" s="8">
        <f t="shared" si="20"/>
        <v>49043.642</v>
      </c>
      <c r="D253" s="7" t="str">
        <f t="shared" si="21"/>
        <v>vis</v>
      </c>
      <c r="E253" s="25">
        <f>VLOOKUP(C253,'Active 1'!C$21:E$970,3,FALSE)</f>
        <v>49268.850906049825</v>
      </c>
      <c r="F253" s="1" t="s">
        <v>254</v>
      </c>
      <c r="G253" s="7" t="str">
        <f t="shared" si="22"/>
        <v>49043.642</v>
      </c>
      <c r="H253" s="8">
        <f t="shared" si="23"/>
        <v>-10659</v>
      </c>
      <c r="I253" s="26" t="s">
        <v>979</v>
      </c>
      <c r="J253" s="27" t="s">
        <v>980</v>
      </c>
      <c r="K253" s="26">
        <v>-10659</v>
      </c>
      <c r="L253" s="26" t="s">
        <v>739</v>
      </c>
      <c r="M253" s="27" t="s">
        <v>338</v>
      </c>
      <c r="N253" s="27"/>
      <c r="O253" s="28" t="s">
        <v>526</v>
      </c>
      <c r="P253" s="28" t="s">
        <v>945</v>
      </c>
    </row>
    <row r="254" spans="1:16" ht="12.75" customHeight="1" thickBot="1" x14ac:dyDescent="0.25">
      <c r="A254" s="8" t="str">
        <f t="shared" si="18"/>
        <v> BBS 97 </v>
      </c>
      <c r="B254" s="1" t="str">
        <f t="shared" si="19"/>
        <v>II</v>
      </c>
      <c r="C254" s="8">
        <f t="shared" si="20"/>
        <v>49105.419000000002</v>
      </c>
      <c r="D254" s="7" t="str">
        <f t="shared" si="21"/>
        <v>vis</v>
      </c>
      <c r="E254" s="25">
        <f>VLOOKUP(C254,'Active 1'!C$21:E$970,3,FALSE)</f>
        <v>49459.352030363247</v>
      </c>
      <c r="F254" s="1" t="s">
        <v>254</v>
      </c>
      <c r="G254" s="7" t="str">
        <f t="shared" si="22"/>
        <v>49105.419</v>
      </c>
      <c r="H254" s="8">
        <f t="shared" si="23"/>
        <v>-10468.5</v>
      </c>
      <c r="I254" s="26" t="s">
        <v>982</v>
      </c>
      <c r="J254" s="27" t="s">
        <v>983</v>
      </c>
      <c r="K254" s="26">
        <v>-10468.5</v>
      </c>
      <c r="L254" s="26" t="s">
        <v>785</v>
      </c>
      <c r="M254" s="27" t="s">
        <v>338</v>
      </c>
      <c r="N254" s="27"/>
      <c r="O254" s="28" t="s">
        <v>526</v>
      </c>
      <c r="P254" s="28" t="s">
        <v>954</v>
      </c>
    </row>
    <row r="255" spans="1:16" ht="12.75" customHeight="1" thickBot="1" x14ac:dyDescent="0.25">
      <c r="A255" s="8" t="str">
        <f t="shared" si="18"/>
        <v> BBS 97 </v>
      </c>
      <c r="B255" s="1" t="str">
        <f t="shared" si="19"/>
        <v>II</v>
      </c>
      <c r="C255" s="8">
        <f t="shared" si="20"/>
        <v>49130.391000000003</v>
      </c>
      <c r="D255" s="7" t="str">
        <f t="shared" si="21"/>
        <v>vis</v>
      </c>
      <c r="E255" s="25">
        <f>VLOOKUP(C255,'Active 1'!C$21:E$970,3,FALSE)</f>
        <v>49536.357939946989</v>
      </c>
      <c r="F255" s="1" t="s">
        <v>254</v>
      </c>
      <c r="G255" s="7" t="str">
        <f t="shared" si="22"/>
        <v>49130.391</v>
      </c>
      <c r="H255" s="8">
        <f t="shared" si="23"/>
        <v>-10391.5</v>
      </c>
      <c r="I255" s="26" t="s">
        <v>985</v>
      </c>
      <c r="J255" s="27" t="s">
        <v>986</v>
      </c>
      <c r="K255" s="26">
        <v>-10391.5</v>
      </c>
      <c r="L255" s="26" t="s">
        <v>732</v>
      </c>
      <c r="M255" s="27" t="s">
        <v>338</v>
      </c>
      <c r="N255" s="27"/>
      <c r="O255" s="28" t="s">
        <v>566</v>
      </c>
      <c r="P255" s="28" t="s">
        <v>954</v>
      </c>
    </row>
    <row r="256" spans="1:16" ht="12.75" customHeight="1" thickBot="1" x14ac:dyDescent="0.25">
      <c r="A256" s="8" t="str">
        <f t="shared" si="18"/>
        <v> BBS 98 </v>
      </c>
      <c r="B256" s="1" t="str">
        <f t="shared" si="19"/>
        <v>I</v>
      </c>
      <c r="C256" s="8">
        <f t="shared" si="20"/>
        <v>49145.46</v>
      </c>
      <c r="D256" s="7" t="str">
        <f t="shared" si="21"/>
        <v>vis</v>
      </c>
      <c r="E256" s="25">
        <f>VLOOKUP(C256,'Active 1'!C$21:E$970,3,FALSE)</f>
        <v>49582.826066309201</v>
      </c>
      <c r="F256" s="1" t="s">
        <v>254</v>
      </c>
      <c r="G256" s="7" t="str">
        <f t="shared" si="22"/>
        <v>49145.460</v>
      </c>
      <c r="H256" s="8">
        <f t="shared" si="23"/>
        <v>-10345</v>
      </c>
      <c r="I256" s="26" t="s">
        <v>987</v>
      </c>
      <c r="J256" s="27" t="s">
        <v>988</v>
      </c>
      <c r="K256" s="26">
        <v>-10345</v>
      </c>
      <c r="L256" s="26" t="s">
        <v>713</v>
      </c>
      <c r="M256" s="27" t="s">
        <v>338</v>
      </c>
      <c r="N256" s="27"/>
      <c r="O256" s="28" t="s">
        <v>526</v>
      </c>
      <c r="P256" s="28" t="s">
        <v>959</v>
      </c>
    </row>
    <row r="257" spans="1:16" ht="12.75" customHeight="1" thickBot="1" x14ac:dyDescent="0.25">
      <c r="A257" s="8" t="str">
        <f t="shared" si="18"/>
        <v> BBS 98 </v>
      </c>
      <c r="B257" s="1" t="str">
        <f t="shared" si="19"/>
        <v>II</v>
      </c>
      <c r="C257" s="8">
        <f t="shared" si="20"/>
        <v>49164.444000000003</v>
      </c>
      <c r="D257" s="7" t="str">
        <f t="shared" si="21"/>
        <v>vis</v>
      </c>
      <c r="E257" s="25">
        <f>VLOOKUP(C257,'Active 1'!C$21:E$970,3,FALSE)</f>
        <v>49641.366839476665</v>
      </c>
      <c r="F257" s="1" t="s">
        <v>254</v>
      </c>
      <c r="G257" s="7" t="str">
        <f t="shared" si="22"/>
        <v>49164.444</v>
      </c>
      <c r="H257" s="8">
        <f t="shared" si="23"/>
        <v>-10286.5</v>
      </c>
      <c r="I257" s="26" t="s">
        <v>989</v>
      </c>
      <c r="J257" s="27" t="s">
        <v>990</v>
      </c>
      <c r="K257" s="26">
        <v>-10286.5</v>
      </c>
      <c r="L257" s="26" t="s">
        <v>792</v>
      </c>
      <c r="M257" s="27" t="s">
        <v>338</v>
      </c>
      <c r="N257" s="27"/>
      <c r="O257" s="28" t="s">
        <v>566</v>
      </c>
      <c r="P257" s="28" t="s">
        <v>959</v>
      </c>
    </row>
    <row r="258" spans="1:16" ht="12.75" customHeight="1" thickBot="1" x14ac:dyDescent="0.25">
      <c r="A258" s="8" t="str">
        <f t="shared" si="18"/>
        <v> BBS 98 </v>
      </c>
      <c r="B258" s="1" t="str">
        <f t="shared" si="19"/>
        <v>II</v>
      </c>
      <c r="C258" s="8">
        <f t="shared" si="20"/>
        <v>49177.406999999999</v>
      </c>
      <c r="D258" s="7" t="str">
        <f t="shared" si="21"/>
        <v>vis</v>
      </c>
      <c r="E258" s="25">
        <f>VLOOKUP(C258,'Active 1'!C$21:E$970,3,FALSE)</f>
        <v>49681.340714453989</v>
      </c>
      <c r="F258" s="1" t="s">
        <v>254</v>
      </c>
      <c r="G258" s="7" t="str">
        <f t="shared" si="22"/>
        <v>49177.407</v>
      </c>
      <c r="H258" s="8">
        <f t="shared" si="23"/>
        <v>-10246.5</v>
      </c>
      <c r="I258" s="26" t="s">
        <v>991</v>
      </c>
      <c r="J258" s="27" t="s">
        <v>992</v>
      </c>
      <c r="K258" s="26">
        <v>-10246.5</v>
      </c>
      <c r="L258" s="26" t="s">
        <v>724</v>
      </c>
      <c r="M258" s="27" t="s">
        <v>338</v>
      </c>
      <c r="N258" s="27"/>
      <c r="O258" s="28" t="s">
        <v>566</v>
      </c>
      <c r="P258" s="28" t="s">
        <v>959</v>
      </c>
    </row>
    <row r="259" spans="1:16" ht="12.75" customHeight="1" thickBot="1" x14ac:dyDescent="0.25">
      <c r="A259" s="8" t="str">
        <f t="shared" si="18"/>
        <v> BBS 100 </v>
      </c>
      <c r="B259" s="1" t="str">
        <f t="shared" si="19"/>
        <v>II</v>
      </c>
      <c r="C259" s="8">
        <f t="shared" si="20"/>
        <v>49321.703999999998</v>
      </c>
      <c r="D259" s="7" t="str">
        <f t="shared" si="21"/>
        <v>vis</v>
      </c>
      <c r="E259" s="25">
        <f>VLOOKUP(C259,'Active 1'!C$21:E$970,3,FALSE)</f>
        <v>50126.307947162808</v>
      </c>
      <c r="F259" s="1" t="s">
        <v>254</v>
      </c>
      <c r="G259" s="7" t="str">
        <f t="shared" si="22"/>
        <v>49321.704</v>
      </c>
      <c r="H259" s="8">
        <f t="shared" si="23"/>
        <v>-9801.5</v>
      </c>
      <c r="I259" s="26" t="s">
        <v>993</v>
      </c>
      <c r="J259" s="27" t="s">
        <v>994</v>
      </c>
      <c r="K259" s="26">
        <v>-9801.5</v>
      </c>
      <c r="L259" s="26" t="s">
        <v>627</v>
      </c>
      <c r="M259" s="27" t="s">
        <v>338</v>
      </c>
      <c r="N259" s="27"/>
      <c r="O259" s="28" t="s">
        <v>526</v>
      </c>
      <c r="P259" s="28" t="s">
        <v>966</v>
      </c>
    </row>
    <row r="260" spans="1:16" ht="12.75" customHeight="1" thickBot="1" x14ac:dyDescent="0.25">
      <c r="A260" s="8" t="str">
        <f t="shared" si="18"/>
        <v> BBS 101 </v>
      </c>
      <c r="B260" s="1" t="str">
        <f t="shared" si="19"/>
        <v>II</v>
      </c>
      <c r="C260" s="8">
        <f t="shared" si="20"/>
        <v>49420.616000000002</v>
      </c>
      <c r="D260" s="7" t="str">
        <f t="shared" si="21"/>
        <v>vis</v>
      </c>
      <c r="E260" s="25">
        <f>VLOOKUP(C260,'Active 1'!C$21:E$970,3,FALSE)</f>
        <v>50431.321903944285</v>
      </c>
      <c r="F260" s="1" t="s">
        <v>254</v>
      </c>
      <c r="G260" s="7" t="str">
        <f t="shared" si="22"/>
        <v>49420.616</v>
      </c>
      <c r="H260" s="8">
        <f t="shared" si="23"/>
        <v>-9496.5</v>
      </c>
      <c r="I260" s="26" t="s">
        <v>996</v>
      </c>
      <c r="J260" s="27" t="s">
        <v>997</v>
      </c>
      <c r="K260" s="26">
        <v>-9496.5</v>
      </c>
      <c r="L260" s="26" t="s">
        <v>690</v>
      </c>
      <c r="M260" s="27" t="s">
        <v>338</v>
      </c>
      <c r="N260" s="27"/>
      <c r="O260" s="28" t="s">
        <v>566</v>
      </c>
      <c r="P260" s="28" t="s">
        <v>969</v>
      </c>
    </row>
    <row r="261" spans="1:16" ht="12.75" customHeight="1" thickBot="1" x14ac:dyDescent="0.25">
      <c r="A261" s="8" t="str">
        <f t="shared" si="18"/>
        <v> BBS 101 </v>
      </c>
      <c r="B261" s="1" t="str">
        <f t="shared" si="19"/>
        <v>II</v>
      </c>
      <c r="C261" s="8">
        <f t="shared" si="20"/>
        <v>49488.385000000002</v>
      </c>
      <c r="D261" s="7" t="str">
        <f t="shared" si="21"/>
        <v>vis</v>
      </c>
      <c r="E261" s="25">
        <f>VLOOKUP(C261,'Active 1'!C$21:E$970,3,FALSE)</f>
        <v>50640.300499434452</v>
      </c>
      <c r="F261" s="1" t="s">
        <v>254</v>
      </c>
      <c r="G261" s="7" t="str">
        <f t="shared" si="22"/>
        <v>49488.385</v>
      </c>
      <c r="H261" s="8">
        <f t="shared" si="23"/>
        <v>-9287.5</v>
      </c>
      <c r="I261" s="26" t="s">
        <v>999</v>
      </c>
      <c r="J261" s="27" t="s">
        <v>1000</v>
      </c>
      <c r="K261" s="26">
        <v>-9287.5</v>
      </c>
      <c r="L261" s="26" t="s">
        <v>256</v>
      </c>
      <c r="M261" s="27" t="s">
        <v>764</v>
      </c>
      <c r="N261" s="27"/>
      <c r="O261" s="28" t="s">
        <v>526</v>
      </c>
      <c r="P261" s="28" t="s">
        <v>969</v>
      </c>
    </row>
    <row r="262" spans="1:16" ht="12.75" customHeight="1" thickBot="1" x14ac:dyDescent="0.25">
      <c r="A262" s="8" t="str">
        <f t="shared" si="18"/>
        <v> BBS 101 </v>
      </c>
      <c r="B262" s="1" t="str">
        <f t="shared" si="19"/>
        <v>I</v>
      </c>
      <c r="C262" s="8">
        <f t="shared" si="20"/>
        <v>49488.553</v>
      </c>
      <c r="D262" s="7" t="str">
        <f t="shared" si="21"/>
        <v>vis</v>
      </c>
      <c r="E262" s="25">
        <f>VLOOKUP(C262,'Active 1'!C$21:E$970,3,FALSE)</f>
        <v>50640.818559373984</v>
      </c>
      <c r="F262" s="1" t="s">
        <v>254</v>
      </c>
      <c r="G262" s="7" t="str">
        <f t="shared" si="22"/>
        <v>49488.553</v>
      </c>
      <c r="H262" s="8">
        <f t="shared" si="23"/>
        <v>-9287</v>
      </c>
      <c r="I262" s="26" t="s">
        <v>1003</v>
      </c>
      <c r="J262" s="27" t="s">
        <v>1004</v>
      </c>
      <c r="K262" s="26">
        <v>-9287</v>
      </c>
      <c r="L262" s="26" t="s">
        <v>690</v>
      </c>
      <c r="M262" s="27" t="s">
        <v>764</v>
      </c>
      <c r="N262" s="27"/>
      <c r="O262" s="28" t="s">
        <v>566</v>
      </c>
      <c r="P262" s="28" t="s">
        <v>969</v>
      </c>
    </row>
    <row r="263" spans="1:16" ht="12.75" customHeight="1" thickBot="1" x14ac:dyDescent="0.25">
      <c r="A263" s="8" t="str">
        <f t="shared" si="18"/>
        <v> BBS 101 </v>
      </c>
      <c r="B263" s="1" t="str">
        <f t="shared" si="19"/>
        <v>II</v>
      </c>
      <c r="C263" s="8">
        <f t="shared" si="20"/>
        <v>49534.447999999997</v>
      </c>
      <c r="D263" s="7" t="str">
        <f t="shared" si="21"/>
        <v>vis</v>
      </c>
      <c r="E263" s="25">
        <f>VLOOKUP(C263,'Active 1'!C$21:E$970,3,FALSE)</f>
        <v>50782.34451726063</v>
      </c>
      <c r="F263" s="1" t="s">
        <v>254</v>
      </c>
      <c r="G263" s="7" t="str">
        <f t="shared" si="22"/>
        <v>49534.448</v>
      </c>
      <c r="H263" s="8">
        <f t="shared" si="23"/>
        <v>-9145.5</v>
      </c>
      <c r="I263" s="26" t="s">
        <v>1005</v>
      </c>
      <c r="J263" s="27" t="s">
        <v>1006</v>
      </c>
      <c r="K263" s="26">
        <v>-9145.5</v>
      </c>
      <c r="L263" s="26" t="s">
        <v>750</v>
      </c>
      <c r="M263" s="27" t="s">
        <v>338</v>
      </c>
      <c r="N263" s="27"/>
      <c r="O263" s="28" t="s">
        <v>566</v>
      </c>
      <c r="P263" s="28" t="s">
        <v>969</v>
      </c>
    </row>
    <row r="264" spans="1:16" ht="12.75" customHeight="1" thickBot="1" x14ac:dyDescent="0.25">
      <c r="A264" s="8" t="str">
        <f t="shared" si="18"/>
        <v> BBS 102 </v>
      </c>
      <c r="B264" s="1" t="str">
        <f t="shared" si="19"/>
        <v>II</v>
      </c>
      <c r="C264" s="8">
        <f t="shared" si="20"/>
        <v>49535.421000000002</v>
      </c>
      <c r="D264" s="7" t="str">
        <f t="shared" si="21"/>
        <v>vis</v>
      </c>
      <c r="E264" s="25">
        <f>VLOOKUP(C264,'Active 1'!C$21:E$970,3,FALSE)</f>
        <v>50785.34494774379</v>
      </c>
      <c r="F264" s="1" t="s">
        <v>254</v>
      </c>
      <c r="G264" s="7" t="str">
        <f t="shared" si="22"/>
        <v>49535.421</v>
      </c>
      <c r="H264" s="8">
        <f t="shared" si="23"/>
        <v>-9142.5</v>
      </c>
      <c r="I264" s="26" t="s">
        <v>1007</v>
      </c>
      <c r="J264" s="27" t="s">
        <v>1008</v>
      </c>
      <c r="K264" s="26">
        <v>-9142.5</v>
      </c>
      <c r="L264" s="26" t="s">
        <v>750</v>
      </c>
      <c r="M264" s="27" t="s">
        <v>338</v>
      </c>
      <c r="N264" s="27"/>
      <c r="O264" s="28" t="s">
        <v>526</v>
      </c>
      <c r="P264" s="28" t="s">
        <v>978</v>
      </c>
    </row>
    <row r="265" spans="1:16" ht="12.75" customHeight="1" thickBot="1" x14ac:dyDescent="0.25">
      <c r="A265" s="8" t="str">
        <f t="shared" si="18"/>
        <v> BBS 103 </v>
      </c>
      <c r="B265" s="1" t="str">
        <f t="shared" si="19"/>
        <v>II</v>
      </c>
      <c r="C265" s="8">
        <f t="shared" si="20"/>
        <v>49560.398999999998</v>
      </c>
      <c r="D265" s="7" t="str">
        <f t="shared" si="21"/>
        <v>vis</v>
      </c>
      <c r="E265" s="25">
        <f>VLOOKUP(C265,'Active 1'!C$21:E$970,3,FALSE)</f>
        <v>50862.369359468212</v>
      </c>
      <c r="F265" s="1" t="s">
        <v>254</v>
      </c>
      <c r="G265" s="7" t="str">
        <f t="shared" si="22"/>
        <v>49560.399</v>
      </c>
      <c r="H265" s="8">
        <f t="shared" si="23"/>
        <v>-9065.5</v>
      </c>
      <c r="I265" s="26" t="s">
        <v>1009</v>
      </c>
      <c r="J265" s="27" t="s">
        <v>1010</v>
      </c>
      <c r="K265" s="26">
        <v>-9065.5</v>
      </c>
      <c r="L265" s="26" t="s">
        <v>896</v>
      </c>
      <c r="M265" s="27" t="s">
        <v>338</v>
      </c>
      <c r="N265" s="27"/>
      <c r="O265" s="28" t="s">
        <v>526</v>
      </c>
      <c r="P265" s="28" t="s">
        <v>981</v>
      </c>
    </row>
    <row r="266" spans="1:16" ht="12.75" customHeight="1" thickBot="1" x14ac:dyDescent="0.25">
      <c r="A266" s="8" t="str">
        <f t="shared" si="18"/>
        <v> BBS 104 </v>
      </c>
      <c r="B266" s="1" t="str">
        <f t="shared" si="19"/>
        <v>I</v>
      </c>
      <c r="C266" s="8">
        <f t="shared" si="20"/>
        <v>49592.326000000001</v>
      </c>
      <c r="D266" s="7" t="str">
        <f t="shared" si="21"/>
        <v>vis</v>
      </c>
      <c r="E266" s="25">
        <f>VLOOKUP(C266,'Active 1'!C$21:E$970,3,FALSE)</f>
        <v>50960.822333810684</v>
      </c>
      <c r="F266" s="1" t="s">
        <v>254</v>
      </c>
      <c r="G266" s="7" t="str">
        <f t="shared" si="22"/>
        <v>49592.326</v>
      </c>
      <c r="H266" s="8">
        <f t="shared" si="23"/>
        <v>-8967</v>
      </c>
      <c r="I266" s="26" t="s">
        <v>1011</v>
      </c>
      <c r="J266" s="27" t="s">
        <v>1012</v>
      </c>
      <c r="K266" s="26">
        <v>-8967</v>
      </c>
      <c r="L266" s="26" t="s">
        <v>724</v>
      </c>
      <c r="M266" s="27" t="s">
        <v>338</v>
      </c>
      <c r="N266" s="27"/>
      <c r="O266" s="28" t="s">
        <v>566</v>
      </c>
      <c r="P266" s="28" t="s">
        <v>984</v>
      </c>
    </row>
    <row r="267" spans="1:16" ht="12.75" customHeight="1" thickBot="1" x14ac:dyDescent="0.25">
      <c r="A267" s="8" t="str">
        <f t="shared" ref="A267:A330" si="24">P267</f>
        <v> BBS 104 </v>
      </c>
      <c r="B267" s="1" t="str">
        <f t="shared" ref="B267:B330" si="25">IF(H267=INT(H267),"I","II")</f>
        <v>II</v>
      </c>
      <c r="C267" s="8">
        <f t="shared" ref="C267:C330" si="26">1*G267</f>
        <v>49715.714999999997</v>
      </c>
      <c r="D267" s="7" t="str">
        <f t="shared" ref="D267:D330" si="27">VLOOKUP(F267,I$1:J$5,2,FALSE)</f>
        <v>vis</v>
      </c>
      <c r="E267" s="25">
        <f>VLOOKUP(C267,'Active 1'!C$21:E$970,3,FALSE)</f>
        <v>51341.31577356832</v>
      </c>
      <c r="F267" s="1" t="s">
        <v>254</v>
      </c>
      <c r="G267" s="7" t="str">
        <f t="shared" ref="G267:G330" si="28">MID(I267,3,LEN(I267)-3)</f>
        <v>49715.715</v>
      </c>
      <c r="H267" s="8">
        <f t="shared" ref="H267:H330" si="29">1*K267</f>
        <v>-8586.5</v>
      </c>
      <c r="I267" s="26" t="s">
        <v>1013</v>
      </c>
      <c r="J267" s="27" t="s">
        <v>1014</v>
      </c>
      <c r="K267" s="26">
        <v>-8586.5</v>
      </c>
      <c r="L267" s="26" t="s">
        <v>709</v>
      </c>
      <c r="M267" s="27" t="s">
        <v>338</v>
      </c>
      <c r="N267" s="27"/>
      <c r="O267" s="28" t="s">
        <v>566</v>
      </c>
      <c r="P267" s="28" t="s">
        <v>984</v>
      </c>
    </row>
    <row r="268" spans="1:16" ht="12.75" customHeight="1" thickBot="1" x14ac:dyDescent="0.25">
      <c r="A268" s="8" t="str">
        <f t="shared" si="24"/>
        <v> BBS 104 </v>
      </c>
      <c r="B268" s="1" t="str">
        <f t="shared" si="25"/>
        <v>II</v>
      </c>
      <c r="C268" s="8">
        <f t="shared" si="26"/>
        <v>49810.409</v>
      </c>
      <c r="D268" s="7" t="str">
        <f t="shared" si="27"/>
        <v>vis</v>
      </c>
      <c r="E268" s="25">
        <f>VLOOKUP(C268,'Active 1'!C$21:E$970,3,FALSE)</f>
        <v>51633.322725439328</v>
      </c>
      <c r="F268" s="1" t="s">
        <v>254</v>
      </c>
      <c r="G268" s="7" t="str">
        <f t="shared" si="28"/>
        <v>49810.409</v>
      </c>
      <c r="H268" s="8">
        <f t="shared" si="29"/>
        <v>-8294.5</v>
      </c>
      <c r="I268" s="26" t="s">
        <v>1016</v>
      </c>
      <c r="J268" s="27" t="s">
        <v>1017</v>
      </c>
      <c r="K268" s="26">
        <v>-8294.5</v>
      </c>
      <c r="L268" s="26" t="s">
        <v>785</v>
      </c>
      <c r="M268" s="27" t="s">
        <v>338</v>
      </c>
      <c r="N268" s="27"/>
      <c r="O268" s="28" t="s">
        <v>526</v>
      </c>
      <c r="P268" s="28" t="s">
        <v>984</v>
      </c>
    </row>
    <row r="269" spans="1:16" ht="12.75" customHeight="1" thickBot="1" x14ac:dyDescent="0.25">
      <c r="A269" s="8" t="str">
        <f t="shared" si="24"/>
        <v> BBS 104 </v>
      </c>
      <c r="B269" s="1" t="str">
        <f t="shared" si="25"/>
        <v>II</v>
      </c>
      <c r="C269" s="8">
        <f t="shared" si="26"/>
        <v>49812.356</v>
      </c>
      <c r="D269" s="7" t="str">
        <f t="shared" si="27"/>
        <v>vis</v>
      </c>
      <c r="E269" s="25">
        <f>VLOOKUP(C269,'Active 1'!C$21:E$970,3,FALSE)</f>
        <v>51639.326670095725</v>
      </c>
      <c r="F269" s="1" t="s">
        <v>254</v>
      </c>
      <c r="G269" s="7" t="str">
        <f t="shared" si="28"/>
        <v>49812.356</v>
      </c>
      <c r="H269" s="8">
        <f t="shared" si="29"/>
        <v>-8288.5</v>
      </c>
      <c r="I269" s="26" t="s">
        <v>1019</v>
      </c>
      <c r="J269" s="27" t="s">
        <v>1020</v>
      </c>
      <c r="K269" s="26">
        <v>-8288.5</v>
      </c>
      <c r="L269" s="26" t="s">
        <v>760</v>
      </c>
      <c r="M269" s="27" t="s">
        <v>338</v>
      </c>
      <c r="N269" s="27"/>
      <c r="O269" s="28" t="s">
        <v>566</v>
      </c>
      <c r="P269" s="28" t="s">
        <v>984</v>
      </c>
    </row>
    <row r="270" spans="1:16" ht="12.75" customHeight="1" thickBot="1" x14ac:dyDescent="0.25">
      <c r="A270" s="8" t="str">
        <f t="shared" si="24"/>
        <v> BBS 104 </v>
      </c>
      <c r="B270" s="1" t="str">
        <f t="shared" si="25"/>
        <v>II</v>
      </c>
      <c r="C270" s="8">
        <f t="shared" si="26"/>
        <v>49836.358</v>
      </c>
      <c r="D270" s="7" t="str">
        <f t="shared" si="27"/>
        <v>vis</v>
      </c>
      <c r="E270" s="25">
        <f>VLOOKUP(C270,'Active 1'!C$21:E$970,3,FALSE)</f>
        <v>51713.341400266676</v>
      </c>
      <c r="F270" s="1" t="s">
        <v>254</v>
      </c>
      <c r="G270" s="7" t="str">
        <f t="shared" si="28"/>
        <v>49836.358</v>
      </c>
      <c r="H270" s="8">
        <f t="shared" si="29"/>
        <v>-8214.5</v>
      </c>
      <c r="I270" s="26" t="s">
        <v>1021</v>
      </c>
      <c r="J270" s="27" t="s">
        <v>1022</v>
      </c>
      <c r="K270" s="26">
        <v>-8214.5</v>
      </c>
      <c r="L270" s="26" t="s">
        <v>792</v>
      </c>
      <c r="M270" s="27" t="s">
        <v>338</v>
      </c>
      <c r="N270" s="27"/>
      <c r="O270" s="28" t="s">
        <v>566</v>
      </c>
      <c r="P270" s="28" t="s">
        <v>984</v>
      </c>
    </row>
    <row r="271" spans="1:16" ht="12.75" customHeight="1" thickBot="1" x14ac:dyDescent="0.25">
      <c r="A271" s="8" t="str">
        <f t="shared" si="24"/>
        <v> BBS 105 </v>
      </c>
      <c r="B271" s="1" t="str">
        <f t="shared" si="25"/>
        <v>I</v>
      </c>
      <c r="C271" s="8">
        <f t="shared" si="26"/>
        <v>49840.396000000001</v>
      </c>
      <c r="D271" s="7" t="str">
        <f t="shared" si="27"/>
        <v>vis</v>
      </c>
      <c r="E271" s="25">
        <f>VLOOKUP(C271,'Active 1'!C$21:E$970,3,FALSE)</f>
        <v>51725.79334095621</v>
      </c>
      <c r="F271" s="1" t="s">
        <v>254</v>
      </c>
      <c r="G271" s="7" t="str">
        <f t="shared" si="28"/>
        <v>49840.396</v>
      </c>
      <c r="H271" s="8">
        <f t="shared" si="29"/>
        <v>-8202</v>
      </c>
      <c r="I271" s="26" t="s">
        <v>1023</v>
      </c>
      <c r="J271" s="27" t="s">
        <v>1024</v>
      </c>
      <c r="K271" s="26">
        <v>-8202</v>
      </c>
      <c r="L271" s="26" t="s">
        <v>661</v>
      </c>
      <c r="M271" s="27" t="s">
        <v>338</v>
      </c>
      <c r="N271" s="27"/>
      <c r="O271" s="28" t="s">
        <v>526</v>
      </c>
      <c r="P271" s="28" t="s">
        <v>995</v>
      </c>
    </row>
    <row r="272" spans="1:16" ht="12.75" customHeight="1" thickBot="1" x14ac:dyDescent="0.25">
      <c r="A272" s="8" t="str">
        <f t="shared" si="24"/>
        <v> BBS 106 </v>
      </c>
      <c r="B272" s="1" t="str">
        <f t="shared" si="25"/>
        <v>I</v>
      </c>
      <c r="C272" s="8">
        <f t="shared" si="26"/>
        <v>49868.618999999999</v>
      </c>
      <c r="D272" s="7" t="str">
        <f t="shared" si="27"/>
        <v>vis</v>
      </c>
      <c r="E272" s="25">
        <f>VLOOKUP(C272,'Active 1'!C$21:E$970,3,FALSE)</f>
        <v>51812.82432710797</v>
      </c>
      <c r="F272" s="1" t="s">
        <v>254</v>
      </c>
      <c r="G272" s="7" t="str">
        <f t="shared" si="28"/>
        <v>49868.619</v>
      </c>
      <c r="H272" s="8">
        <f t="shared" si="29"/>
        <v>-8115</v>
      </c>
      <c r="I272" s="26" t="s">
        <v>1025</v>
      </c>
      <c r="J272" s="27" t="s">
        <v>1026</v>
      </c>
      <c r="K272" s="26">
        <v>-8115</v>
      </c>
      <c r="L272" s="26" t="s">
        <v>760</v>
      </c>
      <c r="M272" s="27" t="s">
        <v>338</v>
      </c>
      <c r="N272" s="27"/>
      <c r="O272" s="28" t="s">
        <v>526</v>
      </c>
      <c r="P272" s="28" t="s">
        <v>998</v>
      </c>
    </row>
    <row r="273" spans="1:16" ht="12.75" customHeight="1" thickBot="1" x14ac:dyDescent="0.25">
      <c r="A273" s="8" t="str">
        <f t="shared" si="24"/>
        <v> BBS 107 </v>
      </c>
      <c r="B273" s="1" t="str">
        <f t="shared" si="25"/>
        <v>I</v>
      </c>
      <c r="C273" s="8">
        <f t="shared" si="26"/>
        <v>49899.749000000003</v>
      </c>
      <c r="D273" s="7" t="str">
        <f t="shared" si="27"/>
        <v>vis</v>
      </c>
      <c r="E273" s="25">
        <f>VLOOKUP(C273,'Active 1'!C$21:E$970,3,FALSE)</f>
        <v>51908.819600427778</v>
      </c>
      <c r="F273" s="1" t="s">
        <v>254</v>
      </c>
      <c r="G273" s="7" t="str">
        <f t="shared" si="28"/>
        <v>49899.749</v>
      </c>
      <c r="H273" s="8">
        <f t="shared" si="29"/>
        <v>-8019</v>
      </c>
      <c r="I273" s="26" t="s">
        <v>1027</v>
      </c>
      <c r="J273" s="27" t="s">
        <v>1028</v>
      </c>
      <c r="K273" s="26">
        <v>-8019</v>
      </c>
      <c r="L273" s="26" t="s">
        <v>785</v>
      </c>
      <c r="M273" s="27" t="s">
        <v>338</v>
      </c>
      <c r="N273" s="27" t="s">
        <v>765</v>
      </c>
      <c r="O273" s="28" t="s">
        <v>1001</v>
      </c>
      <c r="P273" s="28" t="s">
        <v>1002</v>
      </c>
    </row>
    <row r="274" spans="1:16" ht="12.75" customHeight="1" thickBot="1" x14ac:dyDescent="0.25">
      <c r="A274" s="8" t="str">
        <f t="shared" si="24"/>
        <v> BBS 107 </v>
      </c>
      <c r="B274" s="1" t="str">
        <f t="shared" si="25"/>
        <v>II</v>
      </c>
      <c r="C274" s="8">
        <f t="shared" si="26"/>
        <v>49917.421000000002</v>
      </c>
      <c r="D274" s="7" t="str">
        <f t="shared" si="27"/>
        <v>vis</v>
      </c>
      <c r="E274" s="25">
        <f>VLOOKUP(C274,'Active 1'!C$21:E$970,3,FALSE)</f>
        <v>51963.314572162664</v>
      </c>
      <c r="F274" s="1" t="s">
        <v>254</v>
      </c>
      <c r="G274" s="7" t="str">
        <f t="shared" si="28"/>
        <v>49917.421</v>
      </c>
      <c r="H274" s="8">
        <f t="shared" si="29"/>
        <v>-7964.5</v>
      </c>
      <c r="I274" s="26" t="s">
        <v>1029</v>
      </c>
      <c r="J274" s="27" t="s">
        <v>1030</v>
      </c>
      <c r="K274" s="26">
        <v>-7964.5</v>
      </c>
      <c r="L274" s="26" t="s">
        <v>770</v>
      </c>
      <c r="M274" s="27" t="s">
        <v>338</v>
      </c>
      <c r="N274" s="27" t="s">
        <v>765</v>
      </c>
      <c r="O274" s="28" t="s">
        <v>1001</v>
      </c>
      <c r="P274" s="28" t="s">
        <v>1002</v>
      </c>
    </row>
    <row r="275" spans="1:16" ht="12.75" customHeight="1" thickBot="1" x14ac:dyDescent="0.25">
      <c r="A275" s="8" t="str">
        <f t="shared" si="24"/>
        <v> BBS 107 </v>
      </c>
      <c r="B275" s="1" t="str">
        <f t="shared" si="25"/>
        <v>I</v>
      </c>
      <c r="C275" s="8">
        <f t="shared" si="26"/>
        <v>50044.692999999999</v>
      </c>
      <c r="D275" s="7" t="str">
        <f t="shared" si="27"/>
        <v>vis</v>
      </c>
      <c r="E275" s="25">
        <f>VLOOKUP(C275,'Active 1'!C$21:E$970,3,FALSE)</f>
        <v>52355.781980641819</v>
      </c>
      <c r="F275" s="1" t="s">
        <v>254</v>
      </c>
      <c r="G275" s="7" t="str">
        <f t="shared" si="28"/>
        <v>50044.693</v>
      </c>
      <c r="H275" s="8">
        <f t="shared" si="29"/>
        <v>-7572</v>
      </c>
      <c r="I275" s="26" t="s">
        <v>1032</v>
      </c>
      <c r="J275" s="27" t="s">
        <v>1033</v>
      </c>
      <c r="K275" s="26">
        <v>-7572</v>
      </c>
      <c r="L275" s="26" t="s">
        <v>627</v>
      </c>
      <c r="M275" s="27" t="s">
        <v>338</v>
      </c>
      <c r="N275" s="27"/>
      <c r="O275" s="28" t="s">
        <v>566</v>
      </c>
      <c r="P275" s="28" t="s">
        <v>1002</v>
      </c>
    </row>
    <row r="276" spans="1:16" ht="12.75" customHeight="1" thickBot="1" x14ac:dyDescent="0.25">
      <c r="A276" s="8" t="str">
        <f t="shared" si="24"/>
        <v> BBS 107 </v>
      </c>
      <c r="B276" s="1" t="str">
        <f t="shared" si="25"/>
        <v>II</v>
      </c>
      <c r="C276" s="8">
        <f t="shared" si="26"/>
        <v>50167.442000000003</v>
      </c>
      <c r="D276" s="7" t="str">
        <f t="shared" si="27"/>
        <v>vis</v>
      </c>
      <c r="E276" s="25">
        <f>VLOOKUP(C276,'Active 1'!C$21:E$970,3,FALSE)</f>
        <v>52734.301858725055</v>
      </c>
      <c r="F276" s="1" t="s">
        <v>254</v>
      </c>
      <c r="G276" s="7" t="str">
        <f t="shared" si="28"/>
        <v>50167.442</v>
      </c>
      <c r="H276" s="8">
        <f t="shared" si="29"/>
        <v>-7193.5</v>
      </c>
      <c r="I276" s="26" t="s">
        <v>1035</v>
      </c>
      <c r="J276" s="27" t="s">
        <v>1036</v>
      </c>
      <c r="K276" s="26">
        <v>-7193.5</v>
      </c>
      <c r="L276" s="26" t="s">
        <v>724</v>
      </c>
      <c r="M276" s="27" t="s">
        <v>338</v>
      </c>
      <c r="N276" s="27"/>
      <c r="O276" s="28" t="s">
        <v>566</v>
      </c>
      <c r="P276" s="28" t="s">
        <v>1002</v>
      </c>
    </row>
    <row r="277" spans="1:16" ht="12.75" customHeight="1" thickBot="1" x14ac:dyDescent="0.25">
      <c r="A277" s="8" t="str">
        <f t="shared" si="24"/>
        <v> BBS 107 </v>
      </c>
      <c r="B277" s="1" t="str">
        <f t="shared" si="25"/>
        <v>I</v>
      </c>
      <c r="C277" s="8">
        <f t="shared" si="26"/>
        <v>50188.364999999998</v>
      </c>
      <c r="D277" s="7" t="str">
        <f t="shared" si="27"/>
        <v>vis</v>
      </c>
      <c r="E277" s="25">
        <f>VLOOKUP(C277,'Active 1'!C$21:E$970,3,FALSE)</f>
        <v>52798.821907027967</v>
      </c>
      <c r="F277" s="1" t="s">
        <v>254</v>
      </c>
      <c r="G277" s="7" t="str">
        <f t="shared" si="28"/>
        <v>50188.365</v>
      </c>
      <c r="H277" s="8">
        <f t="shared" si="29"/>
        <v>-7129</v>
      </c>
      <c r="I277" s="26" t="s">
        <v>1037</v>
      </c>
      <c r="J277" s="27" t="s">
        <v>1038</v>
      </c>
      <c r="K277" s="26">
        <v>-7129</v>
      </c>
      <c r="L277" s="26" t="s">
        <v>742</v>
      </c>
      <c r="M277" s="27" t="s">
        <v>338</v>
      </c>
      <c r="N277" s="27"/>
      <c r="O277" s="28" t="s">
        <v>566</v>
      </c>
      <c r="P277" s="28" t="s">
        <v>1002</v>
      </c>
    </row>
    <row r="278" spans="1:16" ht="12.75" customHeight="1" thickBot="1" x14ac:dyDescent="0.25">
      <c r="A278" s="8" t="str">
        <f t="shared" si="24"/>
        <v> BBS 107 </v>
      </c>
      <c r="B278" s="1" t="str">
        <f t="shared" si="25"/>
        <v>I</v>
      </c>
      <c r="C278" s="8">
        <f t="shared" si="26"/>
        <v>50191.603999999999</v>
      </c>
      <c r="D278" s="7" t="str">
        <f t="shared" si="27"/>
        <v>vis</v>
      </c>
      <c r="E278" s="25">
        <f>VLOOKUP(C278,'Active 1'!C$21:E$970,3,FALSE)</f>
        <v>52808.809979314603</v>
      </c>
      <c r="F278" s="1" t="s">
        <v>254</v>
      </c>
      <c r="G278" s="7" t="str">
        <f t="shared" si="28"/>
        <v>50191.604</v>
      </c>
      <c r="H278" s="8">
        <f t="shared" si="29"/>
        <v>-7119</v>
      </c>
      <c r="I278" s="26" t="s">
        <v>1040</v>
      </c>
      <c r="J278" s="27" t="s">
        <v>1041</v>
      </c>
      <c r="K278" s="26">
        <v>-7119</v>
      </c>
      <c r="L278" s="26" t="s">
        <v>785</v>
      </c>
      <c r="M278" s="27" t="s">
        <v>338</v>
      </c>
      <c r="N278" s="27"/>
      <c r="O278" s="28" t="s">
        <v>526</v>
      </c>
      <c r="P278" s="28" t="s">
        <v>1002</v>
      </c>
    </row>
    <row r="279" spans="1:16" ht="12.75" customHeight="1" thickBot="1" x14ac:dyDescent="0.25">
      <c r="A279" s="8" t="str">
        <f t="shared" si="24"/>
        <v> BBS 108 </v>
      </c>
      <c r="B279" s="1" t="str">
        <f t="shared" si="25"/>
        <v>II</v>
      </c>
      <c r="C279" s="8">
        <f t="shared" si="26"/>
        <v>50193.392999999996</v>
      </c>
      <c r="D279" s="7" t="str">
        <f t="shared" si="27"/>
        <v>vis</v>
      </c>
      <c r="E279" s="25">
        <f>VLOOKUP(C279,'Active 1'!C$21:E$970,3,FALSE)</f>
        <v>52814.326700932615</v>
      </c>
      <c r="F279" s="1" t="s">
        <v>254</v>
      </c>
      <c r="G279" s="7" t="str">
        <f t="shared" si="28"/>
        <v>50193.393</v>
      </c>
      <c r="H279" s="8">
        <f t="shared" si="29"/>
        <v>-7113.5</v>
      </c>
      <c r="I279" s="26" t="s">
        <v>1042</v>
      </c>
      <c r="J279" s="27" t="s">
        <v>1043</v>
      </c>
      <c r="K279" s="26">
        <v>-7113.5</v>
      </c>
      <c r="L279" s="26" t="s">
        <v>792</v>
      </c>
      <c r="M279" s="27" t="s">
        <v>338</v>
      </c>
      <c r="N279" s="27"/>
      <c r="O279" s="28" t="s">
        <v>526</v>
      </c>
      <c r="P279" s="28" t="s">
        <v>1015</v>
      </c>
    </row>
    <row r="280" spans="1:16" ht="12.75" customHeight="1" thickBot="1" x14ac:dyDescent="0.25">
      <c r="A280" s="8" t="str">
        <f t="shared" si="24"/>
        <v> BBS 109 </v>
      </c>
      <c r="B280" s="1" t="str">
        <f t="shared" si="25"/>
        <v>II</v>
      </c>
      <c r="C280" s="8">
        <f t="shared" si="26"/>
        <v>50194.351999999999</v>
      </c>
      <c r="D280" s="7" t="str">
        <f t="shared" si="27"/>
        <v>vis</v>
      </c>
      <c r="E280" s="25">
        <f>VLOOKUP(C280,'Active 1'!C$21:E$970,3,FALSE)</f>
        <v>52817.283959754139</v>
      </c>
      <c r="F280" s="1" t="s">
        <v>254</v>
      </c>
      <c r="G280" s="7" t="str">
        <f t="shared" si="28"/>
        <v>50194.3520</v>
      </c>
      <c r="H280" s="8">
        <f t="shared" si="29"/>
        <v>-7110.5</v>
      </c>
      <c r="I280" s="26" t="s">
        <v>1044</v>
      </c>
      <c r="J280" s="27" t="s">
        <v>1045</v>
      </c>
      <c r="K280" s="26">
        <v>-7110.5</v>
      </c>
      <c r="L280" s="26" t="s">
        <v>1046</v>
      </c>
      <c r="M280" s="27" t="s">
        <v>764</v>
      </c>
      <c r="N280" s="27"/>
      <c r="O280" s="28" t="s">
        <v>566</v>
      </c>
      <c r="P280" s="28" t="s">
        <v>1018</v>
      </c>
    </row>
    <row r="281" spans="1:16" ht="12.75" customHeight="1" thickBot="1" x14ac:dyDescent="0.25">
      <c r="A281" s="8" t="str">
        <f t="shared" si="24"/>
        <v> BBS 109 </v>
      </c>
      <c r="B281" s="1" t="str">
        <f t="shared" si="25"/>
        <v>II</v>
      </c>
      <c r="C281" s="8">
        <f t="shared" si="26"/>
        <v>50240.39</v>
      </c>
      <c r="D281" s="7" t="str">
        <f t="shared" si="27"/>
        <v>vis</v>
      </c>
      <c r="E281" s="25">
        <f>VLOOKUP(C281,'Active 1'!C$21:E$970,3,FALSE)</f>
        <v>52959.250885327427</v>
      </c>
      <c r="F281" s="1" t="s">
        <v>254</v>
      </c>
      <c r="G281" s="7" t="str">
        <f t="shared" si="28"/>
        <v>50240.390</v>
      </c>
      <c r="H281" s="8">
        <f t="shared" si="29"/>
        <v>-6968.5</v>
      </c>
      <c r="I281" s="26" t="s">
        <v>1048</v>
      </c>
      <c r="J281" s="27" t="s">
        <v>1049</v>
      </c>
      <c r="K281" s="26">
        <v>-6968.5</v>
      </c>
      <c r="L281" s="26" t="s">
        <v>620</v>
      </c>
      <c r="M281" s="27" t="s">
        <v>338</v>
      </c>
      <c r="N281" s="27"/>
      <c r="O281" s="28" t="s">
        <v>566</v>
      </c>
      <c r="P281" s="28" t="s">
        <v>1018</v>
      </c>
    </row>
    <row r="282" spans="1:16" ht="12.75" customHeight="1" thickBot="1" x14ac:dyDescent="0.25">
      <c r="A282" s="8" t="str">
        <f t="shared" si="24"/>
        <v> BBS 109 </v>
      </c>
      <c r="B282" s="1" t="str">
        <f t="shared" si="25"/>
        <v>I</v>
      </c>
      <c r="C282" s="8">
        <f t="shared" si="26"/>
        <v>50249.652000000002</v>
      </c>
      <c r="D282" s="7" t="str">
        <f t="shared" si="27"/>
        <v>vis</v>
      </c>
      <c r="E282" s="25">
        <f>VLOOKUP(C282,'Active 1'!C$21:E$970,3,FALSE)</f>
        <v>52987.812023184415</v>
      </c>
      <c r="F282" s="1" t="s">
        <v>254</v>
      </c>
      <c r="G282" s="7" t="str">
        <f t="shared" si="28"/>
        <v>50249.652</v>
      </c>
      <c r="H282" s="8">
        <f t="shared" si="29"/>
        <v>-6940</v>
      </c>
      <c r="I282" s="26" t="s">
        <v>1050</v>
      </c>
      <c r="J282" s="27" t="s">
        <v>1051</v>
      </c>
      <c r="K282" s="26">
        <v>-6940</v>
      </c>
      <c r="L282" s="26" t="s">
        <v>732</v>
      </c>
      <c r="M282" s="27" t="s">
        <v>338</v>
      </c>
      <c r="N282" s="27"/>
      <c r="O282" s="28" t="s">
        <v>566</v>
      </c>
      <c r="P282" s="28" t="s">
        <v>1018</v>
      </c>
    </row>
    <row r="283" spans="1:16" ht="12.75" customHeight="1" thickBot="1" x14ac:dyDescent="0.25">
      <c r="A283" s="8" t="str">
        <f t="shared" si="24"/>
        <v> BBS 109 </v>
      </c>
      <c r="B283" s="1" t="str">
        <f t="shared" si="25"/>
        <v>II</v>
      </c>
      <c r="C283" s="8">
        <f t="shared" si="26"/>
        <v>50251.430999999997</v>
      </c>
      <c r="D283" s="7" t="str">
        <f t="shared" si="27"/>
        <v>vis</v>
      </c>
      <c r="E283" s="25">
        <f>VLOOKUP(C283,'Active 1'!C$21:E$970,3,FALSE)</f>
        <v>52993.297907901266</v>
      </c>
      <c r="F283" s="1" t="s">
        <v>254</v>
      </c>
      <c r="G283" s="7" t="str">
        <f t="shared" si="28"/>
        <v>50251.431</v>
      </c>
      <c r="H283" s="8">
        <f t="shared" si="29"/>
        <v>-6934.5</v>
      </c>
      <c r="I283" s="26" t="s">
        <v>1052</v>
      </c>
      <c r="J283" s="27" t="s">
        <v>1053</v>
      </c>
      <c r="K283" s="26">
        <v>-6934.5</v>
      </c>
      <c r="L283" s="26" t="s">
        <v>724</v>
      </c>
      <c r="M283" s="27" t="s">
        <v>338</v>
      </c>
      <c r="N283" s="27"/>
      <c r="O283" s="28" t="s">
        <v>526</v>
      </c>
      <c r="P283" s="28" t="s">
        <v>1018</v>
      </c>
    </row>
    <row r="284" spans="1:16" ht="12.75" customHeight="1" thickBot="1" x14ac:dyDescent="0.25">
      <c r="A284" s="8" t="str">
        <f t="shared" si="24"/>
        <v> AOEB 3 </v>
      </c>
      <c r="B284" s="1" t="str">
        <f t="shared" si="25"/>
        <v>II</v>
      </c>
      <c r="C284" s="8">
        <f t="shared" si="26"/>
        <v>50276.392</v>
      </c>
      <c r="D284" s="7" t="str">
        <f t="shared" si="27"/>
        <v>vis</v>
      </c>
      <c r="E284" s="25">
        <f>VLOOKUP(C284,'Active 1'!C$21:E$970,3,FALSE)</f>
        <v>53070.269896893733</v>
      </c>
      <c r="F284" s="1" t="s">
        <v>254</v>
      </c>
      <c r="G284" s="7" t="str">
        <f t="shared" si="28"/>
        <v>50276.392</v>
      </c>
      <c r="H284" s="8">
        <f t="shared" si="29"/>
        <v>-6857.5</v>
      </c>
      <c r="I284" s="26" t="s">
        <v>1054</v>
      </c>
      <c r="J284" s="27" t="s">
        <v>1055</v>
      </c>
      <c r="K284" s="26">
        <v>-6857.5</v>
      </c>
      <c r="L284" s="26" t="s">
        <v>256</v>
      </c>
      <c r="M284" s="27" t="s">
        <v>338</v>
      </c>
      <c r="N284" s="27"/>
      <c r="O284" s="28" t="s">
        <v>587</v>
      </c>
      <c r="P284" s="28" t="s">
        <v>581</v>
      </c>
    </row>
    <row r="285" spans="1:16" ht="12.75" customHeight="1" thickBot="1" x14ac:dyDescent="0.25">
      <c r="A285" s="8" t="str">
        <f t="shared" si="24"/>
        <v> AOEB 3 </v>
      </c>
      <c r="B285" s="1" t="str">
        <f t="shared" si="25"/>
        <v>I</v>
      </c>
      <c r="C285" s="8">
        <f t="shared" si="26"/>
        <v>50284.665999999997</v>
      </c>
      <c r="D285" s="7" t="str">
        <f t="shared" si="27"/>
        <v>vis</v>
      </c>
      <c r="E285" s="25">
        <f>VLOOKUP(C285,'Active 1'!C$21:E$970,3,FALSE)</f>
        <v>53095.784348915826</v>
      </c>
      <c r="F285" s="1" t="s">
        <v>254</v>
      </c>
      <c r="G285" s="7" t="str">
        <f t="shared" si="28"/>
        <v>50284.666</v>
      </c>
      <c r="H285" s="8">
        <f t="shared" si="29"/>
        <v>-6832</v>
      </c>
      <c r="I285" s="26" t="s">
        <v>1056</v>
      </c>
      <c r="J285" s="27" t="s">
        <v>1057</v>
      </c>
      <c r="K285" s="26">
        <v>-6832</v>
      </c>
      <c r="L285" s="26" t="s">
        <v>678</v>
      </c>
      <c r="M285" s="27" t="s">
        <v>338</v>
      </c>
      <c r="N285" s="27"/>
      <c r="O285" s="28" t="s">
        <v>587</v>
      </c>
      <c r="P285" s="28" t="s">
        <v>581</v>
      </c>
    </row>
    <row r="286" spans="1:16" ht="12.75" customHeight="1" thickBot="1" x14ac:dyDescent="0.25">
      <c r="A286" s="8" t="str">
        <f t="shared" si="24"/>
        <v> BBS 110 </v>
      </c>
      <c r="B286" s="1" t="str">
        <f t="shared" si="25"/>
        <v>I</v>
      </c>
      <c r="C286" s="8">
        <f t="shared" si="26"/>
        <v>50465.616999999998</v>
      </c>
      <c r="D286" s="7" t="str">
        <f t="shared" si="27"/>
        <v>vis</v>
      </c>
      <c r="E286" s="25">
        <f>VLOOKUP(C286,'Active 1'!C$21:E$970,3,FALSE)</f>
        <v>53653.781159146769</v>
      </c>
      <c r="F286" s="1" t="s">
        <v>254</v>
      </c>
      <c r="G286" s="7" t="str">
        <f t="shared" si="28"/>
        <v>50465.617</v>
      </c>
      <c r="H286" s="8">
        <f t="shared" si="29"/>
        <v>-6274</v>
      </c>
      <c r="I286" s="26" t="s">
        <v>1058</v>
      </c>
      <c r="J286" s="27" t="s">
        <v>1059</v>
      </c>
      <c r="K286" s="26">
        <v>-6274</v>
      </c>
      <c r="L286" s="26" t="s">
        <v>690</v>
      </c>
      <c r="M286" s="27" t="s">
        <v>338</v>
      </c>
      <c r="N286" s="27"/>
      <c r="O286" s="28" t="s">
        <v>566</v>
      </c>
      <c r="P286" s="28" t="s">
        <v>1031</v>
      </c>
    </row>
    <row r="287" spans="1:16" ht="12.75" customHeight="1" thickBot="1" x14ac:dyDescent="0.25">
      <c r="A287" s="8" t="str">
        <f t="shared" si="24"/>
        <v> BBS 111 </v>
      </c>
      <c r="B287" s="1" t="str">
        <f t="shared" si="25"/>
        <v>I</v>
      </c>
      <c r="C287" s="8">
        <f t="shared" si="26"/>
        <v>50515.551800000001</v>
      </c>
      <c r="D287" s="7" t="str">
        <f t="shared" si="27"/>
        <v>vis</v>
      </c>
      <c r="E287" s="25">
        <f>VLOOKUP(C287,'Active 1'!C$21:E$970,3,FALSE)</f>
        <v>53807.764608365185</v>
      </c>
      <c r="F287" s="1" t="s">
        <v>254</v>
      </c>
      <c r="G287" s="7" t="str">
        <f t="shared" si="28"/>
        <v>50515.5518</v>
      </c>
      <c r="H287" s="8">
        <f t="shared" si="29"/>
        <v>-6120</v>
      </c>
      <c r="I287" s="26" t="s">
        <v>1061</v>
      </c>
      <c r="J287" s="27" t="s">
        <v>1062</v>
      </c>
      <c r="K287" s="26">
        <v>-6120</v>
      </c>
      <c r="L287" s="26" t="s">
        <v>1063</v>
      </c>
      <c r="M287" s="27" t="s">
        <v>764</v>
      </c>
      <c r="N287" s="27"/>
      <c r="O287" s="28" t="s">
        <v>526</v>
      </c>
      <c r="P287" s="28" t="s">
        <v>1034</v>
      </c>
    </row>
    <row r="288" spans="1:16" ht="12.75" customHeight="1" thickBot="1" x14ac:dyDescent="0.25">
      <c r="A288" s="8" t="str">
        <f t="shared" si="24"/>
        <v> BBS 111 </v>
      </c>
      <c r="B288" s="1" t="str">
        <f t="shared" si="25"/>
        <v>I</v>
      </c>
      <c r="C288" s="8">
        <f t="shared" si="26"/>
        <v>50516.5242</v>
      </c>
      <c r="D288" s="7" t="str">
        <f t="shared" si="27"/>
        <v>vis</v>
      </c>
      <c r="E288" s="25">
        <f>VLOOKUP(C288,'Active 1'!C$21:E$970,3,FALSE)</f>
        <v>53810.76318863425</v>
      </c>
      <c r="F288" s="1" t="s">
        <v>254</v>
      </c>
      <c r="G288" s="7" t="str">
        <f t="shared" si="28"/>
        <v>50516.5242</v>
      </c>
      <c r="H288" s="8">
        <f t="shared" si="29"/>
        <v>-6117</v>
      </c>
      <c r="I288" s="26" t="s">
        <v>1066</v>
      </c>
      <c r="J288" s="27" t="s">
        <v>1067</v>
      </c>
      <c r="K288" s="26">
        <v>-6117</v>
      </c>
      <c r="L288" s="26" t="s">
        <v>1068</v>
      </c>
      <c r="M288" s="27" t="s">
        <v>764</v>
      </c>
      <c r="N288" s="27"/>
      <c r="O288" s="28" t="s">
        <v>566</v>
      </c>
      <c r="P288" s="28" t="s">
        <v>1034</v>
      </c>
    </row>
    <row r="289" spans="1:16" ht="12.75" customHeight="1" thickBot="1" x14ac:dyDescent="0.25">
      <c r="A289" s="8" t="str">
        <f t="shared" si="24"/>
        <v> BBS 112 </v>
      </c>
      <c r="B289" s="1" t="str">
        <f t="shared" si="25"/>
        <v>II</v>
      </c>
      <c r="C289" s="8">
        <f t="shared" si="26"/>
        <v>50548.46</v>
      </c>
      <c r="D289" s="7" t="str">
        <f t="shared" si="27"/>
        <v>vis</v>
      </c>
      <c r="E289" s="25">
        <f>VLOOKUP(C289,'Active 1'!C$21:E$970,3,FALSE)</f>
        <v>53909.243299449736</v>
      </c>
      <c r="F289" s="1" t="s">
        <v>254</v>
      </c>
      <c r="G289" s="7" t="str">
        <f t="shared" si="28"/>
        <v>50548.460</v>
      </c>
      <c r="H289" s="8">
        <f t="shared" si="29"/>
        <v>-6018.5</v>
      </c>
      <c r="I289" s="26" t="s">
        <v>1069</v>
      </c>
      <c r="J289" s="27" t="s">
        <v>1070</v>
      </c>
      <c r="K289" s="26">
        <v>-6018.5</v>
      </c>
      <c r="L289" s="26" t="s">
        <v>630</v>
      </c>
      <c r="M289" s="27" t="s">
        <v>338</v>
      </c>
      <c r="N289" s="27"/>
      <c r="O289" s="28" t="s">
        <v>566</v>
      </c>
      <c r="P289" s="28" t="s">
        <v>1039</v>
      </c>
    </row>
    <row r="290" spans="1:16" ht="12.75" customHeight="1" thickBot="1" x14ac:dyDescent="0.25">
      <c r="A290" s="8" t="str">
        <f t="shared" si="24"/>
        <v> AOEB 3 </v>
      </c>
      <c r="B290" s="1" t="str">
        <f t="shared" si="25"/>
        <v>I</v>
      </c>
      <c r="C290" s="8">
        <f t="shared" si="26"/>
        <v>50557.392999999996</v>
      </c>
      <c r="D290" s="7" t="str">
        <f t="shared" si="27"/>
        <v>vis</v>
      </c>
      <c r="E290" s="25">
        <f>VLOOKUP(C290,'Active 1'!C$21:E$970,3,FALSE)</f>
        <v>53936.789903258461</v>
      </c>
      <c r="F290" s="1" t="s">
        <v>254</v>
      </c>
      <c r="G290" s="7" t="str">
        <f t="shared" si="28"/>
        <v>50557.393</v>
      </c>
      <c r="H290" s="8">
        <f t="shared" si="29"/>
        <v>-5991</v>
      </c>
      <c r="I290" s="26" t="s">
        <v>1072</v>
      </c>
      <c r="J290" s="27" t="s">
        <v>1073</v>
      </c>
      <c r="K290" s="26">
        <v>-5991</v>
      </c>
      <c r="L290" s="26" t="s">
        <v>770</v>
      </c>
      <c r="M290" s="27" t="s">
        <v>338</v>
      </c>
      <c r="N290" s="27"/>
      <c r="O290" s="28" t="s">
        <v>587</v>
      </c>
      <c r="P290" s="28" t="s">
        <v>581</v>
      </c>
    </row>
    <row r="291" spans="1:16" ht="12.75" customHeight="1" thickBot="1" x14ac:dyDescent="0.25">
      <c r="A291" s="8" t="str">
        <f t="shared" si="24"/>
        <v> BBS 112 </v>
      </c>
      <c r="B291" s="1" t="str">
        <f t="shared" si="25"/>
        <v>I</v>
      </c>
      <c r="C291" s="8">
        <f t="shared" si="26"/>
        <v>50570.368999999999</v>
      </c>
      <c r="D291" s="7" t="str">
        <f t="shared" si="27"/>
        <v>vis</v>
      </c>
      <c r="E291" s="25">
        <f>VLOOKUP(C291,'Active 1'!C$21:E$970,3,FALSE)</f>
        <v>53976.803866207309</v>
      </c>
      <c r="F291" s="1" t="s">
        <v>254</v>
      </c>
      <c r="G291" s="7" t="str">
        <f t="shared" si="28"/>
        <v>50570.369</v>
      </c>
      <c r="H291" s="8">
        <f t="shared" si="29"/>
        <v>-5951</v>
      </c>
      <c r="I291" s="26" t="s">
        <v>1074</v>
      </c>
      <c r="J291" s="27" t="s">
        <v>1075</v>
      </c>
      <c r="K291" s="26">
        <v>-5951</v>
      </c>
      <c r="L291" s="26" t="s">
        <v>750</v>
      </c>
      <c r="M291" s="27" t="s">
        <v>338</v>
      </c>
      <c r="N291" s="27"/>
      <c r="O291" s="28" t="s">
        <v>566</v>
      </c>
      <c r="P291" s="28" t="s">
        <v>1039</v>
      </c>
    </row>
    <row r="292" spans="1:16" ht="12.75" customHeight="1" thickBot="1" x14ac:dyDescent="0.25">
      <c r="A292" s="8" t="str">
        <f t="shared" si="24"/>
        <v> BBS 112 </v>
      </c>
      <c r="B292" s="1" t="str">
        <f t="shared" si="25"/>
        <v>I</v>
      </c>
      <c r="C292" s="8">
        <f t="shared" si="26"/>
        <v>50639.442000000003</v>
      </c>
      <c r="D292" s="7" t="str">
        <f t="shared" si="27"/>
        <v>vis</v>
      </c>
      <c r="E292" s="25">
        <f>VLOOKUP(C292,'Active 1'!C$21:E$970,3,FALSE)</f>
        <v>54189.803593609118</v>
      </c>
      <c r="F292" s="1" t="s">
        <v>254</v>
      </c>
      <c r="G292" s="7" t="str">
        <f t="shared" si="28"/>
        <v>50639.442</v>
      </c>
      <c r="H292" s="8">
        <f t="shared" si="29"/>
        <v>-5738</v>
      </c>
      <c r="I292" s="26" t="s">
        <v>1083</v>
      </c>
      <c r="J292" s="27" t="s">
        <v>1084</v>
      </c>
      <c r="K292" s="26">
        <v>-5738</v>
      </c>
      <c r="L292" s="26" t="s">
        <v>742</v>
      </c>
      <c r="M292" s="27" t="s">
        <v>338</v>
      </c>
      <c r="N292" s="27" t="s">
        <v>765</v>
      </c>
      <c r="O292" s="28" t="s">
        <v>1047</v>
      </c>
      <c r="P292" s="28" t="s">
        <v>1039</v>
      </c>
    </row>
    <row r="293" spans="1:16" ht="12.75" customHeight="1" thickBot="1" x14ac:dyDescent="0.25">
      <c r="A293" s="8" t="str">
        <f t="shared" si="24"/>
        <v> BBS 112 </v>
      </c>
      <c r="B293" s="1" t="str">
        <f t="shared" si="25"/>
        <v>I</v>
      </c>
      <c r="C293" s="8">
        <f t="shared" si="26"/>
        <v>50665.379000000001</v>
      </c>
      <c r="D293" s="7" t="str">
        <f t="shared" si="27"/>
        <v>vis</v>
      </c>
      <c r="E293" s="25">
        <f>VLOOKUP(C293,'Active 1'!C$21:E$970,3,FALSE)</f>
        <v>54269.785264155063</v>
      </c>
      <c r="F293" s="1" t="s">
        <v>254</v>
      </c>
      <c r="G293" s="7" t="str">
        <f t="shared" si="28"/>
        <v>50665.379</v>
      </c>
      <c r="H293" s="8">
        <f t="shared" si="29"/>
        <v>-5658</v>
      </c>
      <c r="I293" s="26" t="s">
        <v>1085</v>
      </c>
      <c r="J293" s="27" t="s">
        <v>1086</v>
      </c>
      <c r="K293" s="26">
        <v>-5658</v>
      </c>
      <c r="L293" s="26" t="s">
        <v>770</v>
      </c>
      <c r="M293" s="27" t="s">
        <v>338</v>
      </c>
      <c r="N293" s="27"/>
      <c r="O293" s="28" t="s">
        <v>526</v>
      </c>
      <c r="P293" s="28" t="s">
        <v>1039</v>
      </c>
    </row>
    <row r="294" spans="1:16" ht="12.75" customHeight="1" thickBot="1" x14ac:dyDescent="0.25">
      <c r="A294" s="8" t="str">
        <f t="shared" si="24"/>
        <v> AOEB 3 </v>
      </c>
      <c r="B294" s="1" t="str">
        <f t="shared" si="25"/>
        <v>I</v>
      </c>
      <c r="C294" s="8">
        <f t="shared" si="26"/>
        <v>50822.646000000001</v>
      </c>
      <c r="D294" s="7" t="str">
        <f t="shared" si="27"/>
        <v>vis</v>
      </c>
      <c r="E294" s="25">
        <f>VLOOKUP(C294,'Active 1'!C$21:E$970,3,FALSE)</f>
        <v>54754.747957672036</v>
      </c>
      <c r="F294" s="1" t="s">
        <v>254</v>
      </c>
      <c r="G294" s="7" t="str">
        <f t="shared" si="28"/>
        <v>50822.646</v>
      </c>
      <c r="H294" s="8">
        <f t="shared" si="29"/>
        <v>-5173</v>
      </c>
      <c r="I294" s="26" t="s">
        <v>1087</v>
      </c>
      <c r="J294" s="27" t="s">
        <v>1088</v>
      </c>
      <c r="K294" s="26">
        <v>-5173</v>
      </c>
      <c r="L294" s="26" t="s">
        <v>256</v>
      </c>
      <c r="M294" s="27" t="s">
        <v>338</v>
      </c>
      <c r="N294" s="27"/>
      <c r="O294" s="28" t="s">
        <v>587</v>
      </c>
      <c r="P294" s="28" t="s">
        <v>581</v>
      </c>
    </row>
    <row r="295" spans="1:16" ht="12.75" customHeight="1" thickBot="1" x14ac:dyDescent="0.25">
      <c r="A295" s="8" t="str">
        <f t="shared" si="24"/>
        <v> BBS 112 </v>
      </c>
      <c r="B295" s="1" t="str">
        <f t="shared" si="25"/>
        <v>II</v>
      </c>
      <c r="C295" s="8">
        <f t="shared" si="26"/>
        <v>50895.449500000002</v>
      </c>
      <c r="D295" s="7" t="str">
        <f t="shared" si="27"/>
        <v>vis</v>
      </c>
      <c r="E295" s="25">
        <f>VLOOKUP(C295,'Active 1'!C$21:E$970,3,FALSE)</f>
        <v>54979.251391052618</v>
      </c>
      <c r="F295" s="1" t="s">
        <v>254</v>
      </c>
      <c r="G295" s="7" t="str">
        <f t="shared" si="28"/>
        <v>50895.4495</v>
      </c>
      <c r="H295" s="8">
        <f t="shared" si="29"/>
        <v>-4948.5</v>
      </c>
      <c r="I295" s="26" t="s">
        <v>1090</v>
      </c>
      <c r="J295" s="27" t="s">
        <v>1091</v>
      </c>
      <c r="K295" s="26">
        <v>-4948.5</v>
      </c>
      <c r="L295" s="26" t="s">
        <v>1092</v>
      </c>
      <c r="M295" s="27" t="s">
        <v>764</v>
      </c>
      <c r="N295" s="27"/>
      <c r="O295" s="28" t="s">
        <v>566</v>
      </c>
      <c r="P295" s="28" t="s">
        <v>1039</v>
      </c>
    </row>
    <row r="296" spans="1:16" ht="12.75" customHeight="1" thickBot="1" x14ac:dyDescent="0.25">
      <c r="A296" s="8" t="str">
        <f t="shared" si="24"/>
        <v> BBS 112 </v>
      </c>
      <c r="B296" s="1" t="str">
        <f t="shared" si="25"/>
        <v>II</v>
      </c>
      <c r="C296" s="8">
        <f t="shared" si="26"/>
        <v>50951.544999999998</v>
      </c>
      <c r="D296" s="7" t="str">
        <f t="shared" si="27"/>
        <v>vis</v>
      </c>
      <c r="E296" s="25">
        <f>VLOOKUP(C296,'Active 1'!C$21:E$970,3,FALSE)</f>
        <v>55152.232529970373</v>
      </c>
      <c r="F296" s="1" t="s">
        <v>254</v>
      </c>
      <c r="G296" s="7" t="str">
        <f t="shared" si="28"/>
        <v>50951.545</v>
      </c>
      <c r="H296" s="8">
        <f t="shared" si="29"/>
        <v>-4775.5</v>
      </c>
      <c r="I296" s="26" t="s">
        <v>1095</v>
      </c>
      <c r="J296" s="27" t="s">
        <v>1096</v>
      </c>
      <c r="K296" s="26">
        <v>-4775.5</v>
      </c>
      <c r="L296" s="26" t="s">
        <v>1097</v>
      </c>
      <c r="M296" s="27" t="s">
        <v>338</v>
      </c>
      <c r="N296" s="27"/>
      <c r="O296" s="28" t="s">
        <v>566</v>
      </c>
      <c r="P296" s="28" t="s">
        <v>1039</v>
      </c>
    </row>
    <row r="297" spans="1:16" ht="12.75" customHeight="1" thickBot="1" x14ac:dyDescent="0.25">
      <c r="A297" s="8" t="str">
        <f t="shared" si="24"/>
        <v> AOEB 3 </v>
      </c>
      <c r="B297" s="1" t="str">
        <f t="shared" si="25"/>
        <v>II</v>
      </c>
      <c r="C297" s="8">
        <f t="shared" si="26"/>
        <v>51136.709000000003</v>
      </c>
      <c r="D297" s="7" t="str">
        <f t="shared" si="27"/>
        <v>vis</v>
      </c>
      <c r="E297" s="25">
        <f>VLOOKUP(C297,'Active 1'!C$21:E$970,3,FALSE)</f>
        <v>55723.220926661219</v>
      </c>
      <c r="F297" s="1" t="s">
        <v>254</v>
      </c>
      <c r="G297" s="7" t="str">
        <f t="shared" si="28"/>
        <v>51136.709</v>
      </c>
      <c r="H297" s="8">
        <f t="shared" si="29"/>
        <v>-4204.5</v>
      </c>
      <c r="I297" s="26" t="s">
        <v>1101</v>
      </c>
      <c r="J297" s="27" t="s">
        <v>1102</v>
      </c>
      <c r="K297" s="26">
        <v>-4204.5</v>
      </c>
      <c r="L297" s="26" t="s">
        <v>630</v>
      </c>
      <c r="M297" s="27" t="s">
        <v>338</v>
      </c>
      <c r="N297" s="27"/>
      <c r="O297" s="28" t="s">
        <v>587</v>
      </c>
      <c r="P297" s="28" t="s">
        <v>581</v>
      </c>
    </row>
    <row r="298" spans="1:16" ht="12.75" customHeight="1" thickBot="1" x14ac:dyDescent="0.25">
      <c r="A298" s="8" t="str">
        <f t="shared" si="24"/>
        <v> BBS 114 </v>
      </c>
      <c r="B298" s="1" t="str">
        <f t="shared" si="25"/>
        <v>II</v>
      </c>
      <c r="C298" s="8">
        <f t="shared" si="26"/>
        <v>51236.6</v>
      </c>
      <c r="D298" s="7" t="str">
        <f t="shared" si="27"/>
        <v>vis</v>
      </c>
      <c r="E298" s="25">
        <f>VLOOKUP(C298,'Active 1'!C$21:E$970,3,FALSE)</f>
        <v>56031.253816066506</v>
      </c>
      <c r="F298" s="1" t="s">
        <v>254</v>
      </c>
      <c r="G298" s="7" t="str">
        <f t="shared" si="28"/>
        <v>51236.600</v>
      </c>
      <c r="H298" s="8">
        <f t="shared" si="29"/>
        <v>-3896.5</v>
      </c>
      <c r="I298" s="26" t="s">
        <v>1104</v>
      </c>
      <c r="J298" s="27" t="s">
        <v>1105</v>
      </c>
      <c r="K298" s="26">
        <v>-3896.5</v>
      </c>
      <c r="L298" s="26" t="s">
        <v>780</v>
      </c>
      <c r="M298" s="27" t="s">
        <v>338</v>
      </c>
      <c r="N298" s="27"/>
      <c r="O298" s="28" t="s">
        <v>526</v>
      </c>
      <c r="P298" s="28" t="s">
        <v>1060</v>
      </c>
    </row>
    <row r="299" spans="1:16" ht="12.75" customHeight="1" thickBot="1" x14ac:dyDescent="0.25">
      <c r="A299" s="8" t="str">
        <f t="shared" si="24"/>
        <v>IBVS 4534 </v>
      </c>
      <c r="B299" s="1" t="str">
        <f t="shared" si="25"/>
        <v>I</v>
      </c>
      <c r="C299" s="8">
        <f t="shared" si="26"/>
        <v>51246.809800000003</v>
      </c>
      <c r="D299" s="7" t="str">
        <f t="shared" si="27"/>
        <v>vis</v>
      </c>
      <c r="E299" s="25">
        <f>VLOOKUP(C299,'Active 1'!C$21:E$970,3,FALSE)</f>
        <v>56062.737675415716</v>
      </c>
      <c r="F299" s="1" t="s">
        <v>254</v>
      </c>
      <c r="G299" s="7" t="str">
        <f t="shared" si="28"/>
        <v>51246.8098</v>
      </c>
      <c r="H299" s="8">
        <f t="shared" si="29"/>
        <v>-3865</v>
      </c>
      <c r="I299" s="26" t="s">
        <v>1107</v>
      </c>
      <c r="J299" s="27" t="s">
        <v>1108</v>
      </c>
      <c r="K299" s="26">
        <v>-3865</v>
      </c>
      <c r="L299" s="26" t="s">
        <v>1092</v>
      </c>
      <c r="M299" s="27" t="s">
        <v>764</v>
      </c>
      <c r="N299" s="27" t="s">
        <v>765</v>
      </c>
      <c r="O299" s="28" t="s">
        <v>1064</v>
      </c>
      <c r="P299" s="29" t="s">
        <v>1065</v>
      </c>
    </row>
    <row r="300" spans="1:16" ht="12.75" customHeight="1" thickBot="1" x14ac:dyDescent="0.25">
      <c r="A300" s="8" t="str">
        <f t="shared" si="24"/>
        <v>IBVS 4534 </v>
      </c>
      <c r="B300" s="1" t="str">
        <f t="shared" si="25"/>
        <v>I</v>
      </c>
      <c r="C300" s="8">
        <f t="shared" si="26"/>
        <v>51272.428999999996</v>
      </c>
      <c r="D300" s="7" t="str">
        <f t="shared" si="27"/>
        <v>vis</v>
      </c>
      <c r="E300" s="25">
        <f>VLOOKUP(C300,'Active 1'!C$21:E$970,3,FALSE)</f>
        <v>56141.739349242693</v>
      </c>
      <c r="F300" s="1" t="s">
        <v>254</v>
      </c>
      <c r="G300" s="7" t="str">
        <f t="shared" si="28"/>
        <v>51272.4290</v>
      </c>
      <c r="H300" s="8">
        <f t="shared" si="29"/>
        <v>-3786</v>
      </c>
      <c r="I300" s="26" t="s">
        <v>1110</v>
      </c>
      <c r="J300" s="27" t="s">
        <v>1111</v>
      </c>
      <c r="K300" s="26">
        <v>-3786</v>
      </c>
      <c r="L300" s="26" t="s">
        <v>1112</v>
      </c>
      <c r="M300" s="27" t="s">
        <v>764</v>
      </c>
      <c r="N300" s="27" t="s">
        <v>765</v>
      </c>
      <c r="O300" s="28" t="s">
        <v>1064</v>
      </c>
      <c r="P300" s="29" t="s">
        <v>1065</v>
      </c>
    </row>
    <row r="301" spans="1:16" ht="12.75" customHeight="1" thickBot="1" x14ac:dyDescent="0.25">
      <c r="A301" s="8" t="str">
        <f t="shared" si="24"/>
        <v> BBS 115 </v>
      </c>
      <c r="B301" s="1" t="str">
        <f t="shared" si="25"/>
        <v>I</v>
      </c>
      <c r="C301" s="8">
        <f t="shared" si="26"/>
        <v>51298.369599999998</v>
      </c>
      <c r="D301" s="7" t="str">
        <f t="shared" si="27"/>
        <v>vis</v>
      </c>
      <c r="E301" s="25">
        <f>VLOOKUP(C301,'Active 1'!C$21:E$970,3,FALSE)</f>
        <v>56221.732121073066</v>
      </c>
      <c r="F301" s="1" t="s">
        <v>254</v>
      </c>
      <c r="G301" s="7" t="str">
        <f t="shared" si="28"/>
        <v>51298.3696</v>
      </c>
      <c r="H301" s="8">
        <f t="shared" si="29"/>
        <v>-3706</v>
      </c>
      <c r="I301" s="26" t="s">
        <v>1115</v>
      </c>
      <c r="J301" s="27" t="s">
        <v>1116</v>
      </c>
      <c r="K301" s="26">
        <v>-3706</v>
      </c>
      <c r="L301" s="26" t="s">
        <v>1117</v>
      </c>
      <c r="M301" s="27" t="s">
        <v>764</v>
      </c>
      <c r="N301" s="27"/>
      <c r="O301" s="28" t="s">
        <v>526</v>
      </c>
      <c r="P301" s="28" t="s">
        <v>1071</v>
      </c>
    </row>
    <row r="302" spans="1:16" ht="12.75" customHeight="1" thickBot="1" x14ac:dyDescent="0.25">
      <c r="A302" s="8" t="str">
        <f t="shared" si="24"/>
        <v> BBS 115 </v>
      </c>
      <c r="B302" s="1" t="str">
        <f t="shared" si="25"/>
        <v>II</v>
      </c>
      <c r="C302" s="8">
        <f t="shared" si="26"/>
        <v>51338.744299999998</v>
      </c>
      <c r="D302" s="7" t="str">
        <f t="shared" si="27"/>
        <v>vis</v>
      </c>
      <c r="E302" s="25">
        <f>VLOOKUP(C302,'Active 1'!C$21:E$970,3,FALSE)</f>
        <v>56346.235184410827</v>
      </c>
      <c r="F302" s="1" t="s">
        <v>254</v>
      </c>
      <c r="G302" s="7" t="str">
        <f t="shared" si="28"/>
        <v>51338.7443</v>
      </c>
      <c r="H302" s="8">
        <f t="shared" si="29"/>
        <v>-3581.5</v>
      </c>
      <c r="I302" s="26" t="s">
        <v>1121</v>
      </c>
      <c r="J302" s="27" t="s">
        <v>1122</v>
      </c>
      <c r="K302" s="26">
        <v>-3581.5</v>
      </c>
      <c r="L302" s="26" t="s">
        <v>1123</v>
      </c>
      <c r="M302" s="27" t="s">
        <v>764</v>
      </c>
      <c r="N302" s="27"/>
      <c r="O302" s="28" t="s">
        <v>566</v>
      </c>
      <c r="P302" s="28" t="s">
        <v>1071</v>
      </c>
    </row>
    <row r="303" spans="1:16" ht="12.75" customHeight="1" thickBot="1" x14ac:dyDescent="0.25">
      <c r="A303" s="8" t="str">
        <f t="shared" si="24"/>
        <v> BBS 115 </v>
      </c>
      <c r="B303" s="1" t="str">
        <f t="shared" si="25"/>
        <v>II</v>
      </c>
      <c r="C303" s="8">
        <f t="shared" si="26"/>
        <v>51519.692999999999</v>
      </c>
      <c r="D303" s="7" t="str">
        <f t="shared" si="27"/>
        <v>vis</v>
      </c>
      <c r="E303" s="25">
        <f>VLOOKUP(C303,'Active 1'!C$21:E$970,3,FALSE)</f>
        <v>56904.224902154507</v>
      </c>
      <c r="F303" s="1" t="s">
        <v>254</v>
      </c>
      <c r="G303" s="7" t="str">
        <f t="shared" si="28"/>
        <v>51519.693</v>
      </c>
      <c r="H303" s="8">
        <f t="shared" si="29"/>
        <v>-3023.5</v>
      </c>
      <c r="I303" s="26" t="s">
        <v>1124</v>
      </c>
      <c r="J303" s="27" t="s">
        <v>1125</v>
      </c>
      <c r="K303" s="26">
        <v>-3023.5</v>
      </c>
      <c r="L303" s="26" t="s">
        <v>627</v>
      </c>
      <c r="M303" s="27" t="s">
        <v>338</v>
      </c>
      <c r="N303" s="27"/>
      <c r="O303" s="28" t="s">
        <v>566</v>
      </c>
      <c r="P303" s="28" t="s">
        <v>1071</v>
      </c>
    </row>
    <row r="304" spans="1:16" ht="12.75" customHeight="1" thickBot="1" x14ac:dyDescent="0.25">
      <c r="A304" s="8" t="str">
        <f t="shared" si="24"/>
        <v> AOEB 8 </v>
      </c>
      <c r="B304" s="1" t="str">
        <f t="shared" si="25"/>
        <v>II</v>
      </c>
      <c r="C304" s="8">
        <f t="shared" si="26"/>
        <v>51578.714999999997</v>
      </c>
      <c r="D304" s="7" t="str">
        <f t="shared" si="27"/>
        <v>vis</v>
      </c>
      <c r="E304" s="25">
        <f>VLOOKUP(C304,'Active 1'!C$21:E$970,3,FALSE)</f>
        <v>57086.230460197563</v>
      </c>
      <c r="F304" s="1" t="s">
        <v>254</v>
      </c>
      <c r="G304" s="7" t="str">
        <f t="shared" si="28"/>
        <v>51578.715</v>
      </c>
      <c r="H304" s="8">
        <f t="shared" si="29"/>
        <v>-2841.5</v>
      </c>
      <c r="I304" s="26" t="s">
        <v>1127</v>
      </c>
      <c r="J304" s="27" t="s">
        <v>1128</v>
      </c>
      <c r="K304" s="26">
        <v>-2841.5</v>
      </c>
      <c r="L304" s="26" t="s">
        <v>713</v>
      </c>
      <c r="M304" s="27" t="s">
        <v>338</v>
      </c>
      <c r="N304" s="27" t="s">
        <v>1080</v>
      </c>
      <c r="O304" s="28" t="s">
        <v>1081</v>
      </c>
      <c r="P304" s="28" t="s">
        <v>1082</v>
      </c>
    </row>
    <row r="305" spans="1:16" ht="12.75" customHeight="1" thickBot="1" x14ac:dyDescent="0.25">
      <c r="A305" s="8" t="str">
        <f t="shared" si="24"/>
        <v> BBS 115 </v>
      </c>
      <c r="B305" s="1" t="str">
        <f t="shared" si="25"/>
        <v>II</v>
      </c>
      <c r="C305" s="8">
        <f t="shared" si="26"/>
        <v>51649.4084</v>
      </c>
      <c r="D305" s="7" t="str">
        <f t="shared" si="27"/>
        <v>vis</v>
      </c>
      <c r="E305" s="25">
        <f>VLOOKUP(C305,'Active 1'!C$21:E$970,3,FALSE)</f>
        <v>57304.226999063787</v>
      </c>
      <c r="F305" s="1" t="s">
        <v>254</v>
      </c>
      <c r="G305" s="7" t="str">
        <f t="shared" si="28"/>
        <v>51649.40840</v>
      </c>
      <c r="H305" s="8">
        <f t="shared" si="29"/>
        <v>-2623.5</v>
      </c>
      <c r="I305" s="26" t="s">
        <v>1130</v>
      </c>
      <c r="J305" s="27" t="s">
        <v>1131</v>
      </c>
      <c r="K305" s="26">
        <v>-2623.5</v>
      </c>
      <c r="L305" s="26" t="s">
        <v>1132</v>
      </c>
      <c r="M305" s="27" t="s">
        <v>1079</v>
      </c>
      <c r="N305" s="27"/>
      <c r="O305" s="28" t="s">
        <v>566</v>
      </c>
      <c r="P305" s="28" t="s">
        <v>1071</v>
      </c>
    </row>
    <row r="306" spans="1:16" ht="12.75" customHeight="1" thickBot="1" x14ac:dyDescent="0.25">
      <c r="A306" s="8" t="str">
        <f t="shared" si="24"/>
        <v> BBS 115 </v>
      </c>
      <c r="B306" s="1" t="str">
        <f t="shared" si="25"/>
        <v>I</v>
      </c>
      <c r="C306" s="8">
        <f t="shared" si="26"/>
        <v>51673.567999999999</v>
      </c>
      <c r="D306" s="7" t="str">
        <f t="shared" si="27"/>
        <v>vis</v>
      </c>
      <c r="E306" s="25">
        <f>VLOOKUP(C306,'Active 1'!C$21:E$970,3,FALSE)</f>
        <v>57378.727718797061</v>
      </c>
      <c r="F306" s="1" t="s">
        <v>254</v>
      </c>
      <c r="G306" s="7" t="str">
        <f t="shared" si="28"/>
        <v>51673.568</v>
      </c>
      <c r="H306" s="8">
        <f t="shared" si="29"/>
        <v>-2549</v>
      </c>
      <c r="I306" s="26" t="s">
        <v>1135</v>
      </c>
      <c r="J306" s="27" t="s">
        <v>1136</v>
      </c>
      <c r="K306" s="26">
        <v>-2549</v>
      </c>
      <c r="L306" s="26" t="s">
        <v>713</v>
      </c>
      <c r="M306" s="27" t="s">
        <v>338</v>
      </c>
      <c r="N306" s="27"/>
      <c r="O306" s="28" t="s">
        <v>566</v>
      </c>
      <c r="P306" s="28" t="s">
        <v>1071</v>
      </c>
    </row>
    <row r="307" spans="1:16" ht="12.75" customHeight="1" thickBot="1" x14ac:dyDescent="0.25">
      <c r="A307" s="8" t="str">
        <f t="shared" si="24"/>
        <v> BBS 117 </v>
      </c>
      <c r="B307" s="1" t="str">
        <f t="shared" si="25"/>
        <v>I</v>
      </c>
      <c r="C307" s="8">
        <f t="shared" si="26"/>
        <v>51677.454299999998</v>
      </c>
      <c r="D307" s="7" t="str">
        <f t="shared" si="27"/>
        <v>vis</v>
      </c>
      <c r="E307" s="25">
        <f>VLOOKUP(C307,'Active 1'!C$21:E$970,3,FALSE)</f>
        <v>57390.711863695949</v>
      </c>
      <c r="F307" s="1" t="s">
        <v>254</v>
      </c>
      <c r="G307" s="7" t="str">
        <f t="shared" si="28"/>
        <v>51677.4543</v>
      </c>
      <c r="H307" s="8">
        <f t="shared" si="29"/>
        <v>-2537</v>
      </c>
      <c r="I307" s="26" t="s">
        <v>1138</v>
      </c>
      <c r="J307" s="27" t="s">
        <v>1139</v>
      </c>
      <c r="K307" s="26">
        <v>-2537</v>
      </c>
      <c r="L307" s="26" t="s">
        <v>1140</v>
      </c>
      <c r="M307" s="27" t="s">
        <v>764</v>
      </c>
      <c r="N307" s="27"/>
      <c r="O307" s="28" t="s">
        <v>526</v>
      </c>
      <c r="P307" s="28" t="s">
        <v>1089</v>
      </c>
    </row>
    <row r="308" spans="1:16" ht="12.75" customHeight="1" thickBot="1" x14ac:dyDescent="0.25">
      <c r="A308" s="8" t="str">
        <f t="shared" si="24"/>
        <v>IBVS 4888 </v>
      </c>
      <c r="B308" s="1" t="str">
        <f t="shared" si="25"/>
        <v>I</v>
      </c>
      <c r="C308" s="8">
        <f t="shared" si="26"/>
        <v>51679.402800000003</v>
      </c>
      <c r="D308" s="7" t="str">
        <f t="shared" si="27"/>
        <v>vis</v>
      </c>
      <c r="E308" s="25">
        <f>VLOOKUP(C308,'Active 1'!C$21:E$970,3,FALSE)</f>
        <v>57396.720433887538</v>
      </c>
      <c r="F308" s="1" t="s">
        <v>254</v>
      </c>
      <c r="G308" s="7" t="str">
        <f t="shared" si="28"/>
        <v>51679.4028</v>
      </c>
      <c r="H308" s="8">
        <f t="shared" si="29"/>
        <v>-2531</v>
      </c>
      <c r="I308" s="26" t="s">
        <v>1143</v>
      </c>
      <c r="J308" s="27" t="s">
        <v>1144</v>
      </c>
      <c r="K308" s="26">
        <v>-2531</v>
      </c>
      <c r="L308" s="26" t="s">
        <v>1145</v>
      </c>
      <c r="M308" s="27" t="s">
        <v>764</v>
      </c>
      <c r="N308" s="27" t="s">
        <v>765</v>
      </c>
      <c r="O308" s="28" t="s">
        <v>1093</v>
      </c>
      <c r="P308" s="29" t="s">
        <v>1094</v>
      </c>
    </row>
    <row r="309" spans="1:16" ht="12.75" customHeight="1" thickBot="1" x14ac:dyDescent="0.25">
      <c r="A309" s="8" t="str">
        <f t="shared" si="24"/>
        <v> BBS 118 </v>
      </c>
      <c r="B309" s="1" t="str">
        <f t="shared" si="25"/>
        <v>II</v>
      </c>
      <c r="C309" s="8">
        <f t="shared" si="26"/>
        <v>51877.69</v>
      </c>
      <c r="D309" s="7" t="str">
        <f t="shared" si="27"/>
        <v>vis</v>
      </c>
      <c r="E309" s="25">
        <f>VLOOKUP(C309,'Active 1'!C$21:E$970,3,FALSE)</f>
        <v>58008.176712712331</v>
      </c>
      <c r="F309" s="1" t="s">
        <v>254</v>
      </c>
      <c r="G309" s="7" t="str">
        <f t="shared" si="28"/>
        <v>51877.690</v>
      </c>
      <c r="H309" s="8">
        <f t="shared" si="29"/>
        <v>-1919.5</v>
      </c>
      <c r="I309" s="26" t="s">
        <v>1150</v>
      </c>
      <c r="J309" s="27" t="s">
        <v>1151</v>
      </c>
      <c r="K309" s="26">
        <v>-1919.5</v>
      </c>
      <c r="L309" s="26" t="s">
        <v>545</v>
      </c>
      <c r="M309" s="27" t="s">
        <v>338</v>
      </c>
      <c r="N309" s="27"/>
      <c r="O309" s="28" t="s">
        <v>526</v>
      </c>
      <c r="P309" s="28" t="s">
        <v>1098</v>
      </c>
    </row>
    <row r="310" spans="1:16" ht="12.75" customHeight="1" thickBot="1" x14ac:dyDescent="0.25">
      <c r="A310" s="8" t="str">
        <f t="shared" si="24"/>
        <v> AOEB 8 </v>
      </c>
      <c r="B310" s="1" t="str">
        <f t="shared" si="25"/>
        <v>I</v>
      </c>
      <c r="C310" s="8">
        <f t="shared" si="26"/>
        <v>51984.557000000001</v>
      </c>
      <c r="D310" s="7" t="str">
        <f t="shared" si="27"/>
        <v>vis</v>
      </c>
      <c r="E310" s="25">
        <f>VLOOKUP(C310,'Active 1'!C$21:E$970,3,FALSE)</f>
        <v>58337.721424368799</v>
      </c>
      <c r="F310" s="1" t="s">
        <v>254</v>
      </c>
      <c r="G310" s="7" t="str">
        <f t="shared" si="28"/>
        <v>51984.557</v>
      </c>
      <c r="H310" s="8">
        <f t="shared" si="29"/>
        <v>-1590</v>
      </c>
      <c r="I310" s="26" t="s">
        <v>1153</v>
      </c>
      <c r="J310" s="27" t="s">
        <v>1154</v>
      </c>
      <c r="K310" s="26">
        <v>-1590</v>
      </c>
      <c r="L310" s="26" t="s">
        <v>690</v>
      </c>
      <c r="M310" s="27" t="s">
        <v>338</v>
      </c>
      <c r="N310" s="27"/>
      <c r="O310" s="28" t="s">
        <v>587</v>
      </c>
      <c r="P310" s="28" t="s">
        <v>1082</v>
      </c>
    </row>
    <row r="311" spans="1:16" ht="12.75" customHeight="1" thickBot="1" x14ac:dyDescent="0.25">
      <c r="A311" s="8" t="str">
        <f t="shared" si="24"/>
        <v> BBS 119 </v>
      </c>
      <c r="B311" s="1" t="str">
        <f t="shared" si="25"/>
        <v>II</v>
      </c>
      <c r="C311" s="8">
        <f t="shared" si="26"/>
        <v>52212.688000000002</v>
      </c>
      <c r="D311" s="7" t="str">
        <f t="shared" si="27"/>
        <v>vis</v>
      </c>
      <c r="E311" s="25">
        <f>VLOOKUP(C311,'Active 1'!C$21:E$970,3,FALSE)</f>
        <v>59041.206734285828</v>
      </c>
      <c r="F311" s="1" t="s">
        <v>254</v>
      </c>
      <c r="G311" s="7" t="str">
        <f t="shared" si="28"/>
        <v>52212.688</v>
      </c>
      <c r="H311" s="8">
        <f t="shared" si="29"/>
        <v>-886.5</v>
      </c>
      <c r="I311" s="26" t="s">
        <v>1158</v>
      </c>
      <c r="J311" s="27" t="s">
        <v>1159</v>
      </c>
      <c r="K311" s="26">
        <v>-886.5</v>
      </c>
      <c r="L311" s="26" t="s">
        <v>713</v>
      </c>
      <c r="M311" s="27" t="s">
        <v>338</v>
      </c>
      <c r="N311" s="27"/>
      <c r="O311" s="28" t="s">
        <v>526</v>
      </c>
      <c r="P311" s="28" t="s">
        <v>1103</v>
      </c>
    </row>
    <row r="312" spans="1:16" ht="12.75" customHeight="1" thickBot="1" x14ac:dyDescent="0.25">
      <c r="A312" s="8" t="str">
        <f t="shared" si="24"/>
        <v> BBS 120 </v>
      </c>
      <c r="B312" s="1" t="str">
        <f t="shared" si="25"/>
        <v>II</v>
      </c>
      <c r="C312" s="8">
        <f t="shared" si="26"/>
        <v>52258.731</v>
      </c>
      <c r="D312" s="7" t="str">
        <f t="shared" si="27"/>
        <v>vis</v>
      </c>
      <c r="E312" s="25">
        <f>VLOOKUP(C312,'Active 1'!C$21:E$970,3,FALSE)</f>
        <v>59183.18907830969</v>
      </c>
      <c r="F312" s="1" t="s">
        <v>254</v>
      </c>
      <c r="G312" s="7" t="str">
        <f t="shared" si="28"/>
        <v>52258.731</v>
      </c>
      <c r="H312" s="8">
        <f t="shared" si="29"/>
        <v>-744.5</v>
      </c>
      <c r="I312" s="26" t="s">
        <v>1161</v>
      </c>
      <c r="J312" s="27" t="s">
        <v>1162</v>
      </c>
      <c r="K312" s="26">
        <v>-744.5</v>
      </c>
      <c r="L312" s="26" t="s">
        <v>613</v>
      </c>
      <c r="M312" s="27" t="s">
        <v>338</v>
      </c>
      <c r="N312" s="27"/>
      <c r="O312" s="28" t="s">
        <v>526</v>
      </c>
      <c r="P312" s="28" t="s">
        <v>1106</v>
      </c>
    </row>
    <row r="313" spans="1:16" ht="12.75" customHeight="1" thickBot="1" x14ac:dyDescent="0.25">
      <c r="A313" s="8" t="str">
        <f t="shared" si="24"/>
        <v>IBVS 5027 </v>
      </c>
      <c r="B313" s="1" t="str">
        <f t="shared" si="25"/>
        <v>II</v>
      </c>
      <c r="C313" s="8">
        <f t="shared" si="26"/>
        <v>52362.502099999998</v>
      </c>
      <c r="D313" s="7" t="str">
        <f t="shared" si="27"/>
        <v>vis</v>
      </c>
      <c r="E313" s="25">
        <f>VLOOKUP(C313,'Active 1'!C$21:E$970,3,FALSE)</f>
        <v>59503.186993735166</v>
      </c>
      <c r="F313" s="1" t="s">
        <v>254</v>
      </c>
      <c r="G313" s="7" t="str">
        <f t="shared" si="28"/>
        <v>52362.5021</v>
      </c>
      <c r="H313" s="8">
        <f t="shared" si="29"/>
        <v>-424.5</v>
      </c>
      <c r="I313" s="26" t="s">
        <v>1168</v>
      </c>
      <c r="J313" s="27" t="s">
        <v>1169</v>
      </c>
      <c r="K313" s="26">
        <v>-424.5</v>
      </c>
      <c r="L313" s="26" t="s">
        <v>1170</v>
      </c>
      <c r="M313" s="27" t="s">
        <v>764</v>
      </c>
      <c r="N313" s="27" t="s">
        <v>765</v>
      </c>
      <c r="O313" s="28" t="s">
        <v>534</v>
      </c>
      <c r="P313" s="29" t="s">
        <v>1109</v>
      </c>
    </row>
    <row r="314" spans="1:16" ht="12.75" customHeight="1" thickBot="1" x14ac:dyDescent="0.25">
      <c r="A314" s="8" t="str">
        <f t="shared" si="24"/>
        <v>IBVS 5263 </v>
      </c>
      <c r="B314" s="1" t="str">
        <f t="shared" si="25"/>
        <v>II</v>
      </c>
      <c r="C314" s="8">
        <f t="shared" si="26"/>
        <v>52365.428999999996</v>
      </c>
      <c r="D314" s="7" t="str">
        <f t="shared" si="27"/>
        <v>vis</v>
      </c>
      <c r="E314" s="25">
        <f>VLOOKUP(C314,'Active 1'!C$21:E$970,3,FALSE)</f>
        <v>59512.212646336498</v>
      </c>
      <c r="F314" s="1" t="s">
        <v>254</v>
      </c>
      <c r="G314" s="7" t="str">
        <f t="shared" si="28"/>
        <v>52365.429</v>
      </c>
      <c r="H314" s="8">
        <f t="shared" si="29"/>
        <v>-415.5</v>
      </c>
      <c r="I314" s="26" t="s">
        <v>1172</v>
      </c>
      <c r="J314" s="27" t="s">
        <v>1173</v>
      </c>
      <c r="K314" s="26">
        <v>-415.5</v>
      </c>
      <c r="L314" s="26" t="s">
        <v>709</v>
      </c>
      <c r="M314" s="27" t="s">
        <v>338</v>
      </c>
      <c r="N314" s="27" t="s">
        <v>765</v>
      </c>
      <c r="O314" s="28" t="s">
        <v>1113</v>
      </c>
      <c r="P314" s="29" t="s">
        <v>1114</v>
      </c>
    </row>
    <row r="315" spans="1:16" ht="12.75" customHeight="1" thickBot="1" x14ac:dyDescent="0.25">
      <c r="A315" s="8" t="str">
        <f t="shared" si="24"/>
        <v>BAVM 128 </v>
      </c>
      <c r="B315" s="1" t="str">
        <f t="shared" si="25"/>
        <v>I</v>
      </c>
      <c r="C315" s="8">
        <f t="shared" si="26"/>
        <v>52730.402900000001</v>
      </c>
      <c r="D315" s="7" t="str">
        <f t="shared" si="27"/>
        <v>vis</v>
      </c>
      <c r="E315" s="25">
        <f>VLOOKUP(C315,'Active 1'!C$21:E$970,3,FALSE)</f>
        <v>60637.6790544666</v>
      </c>
      <c r="F315" s="1" t="s">
        <v>254</v>
      </c>
      <c r="G315" s="7" t="str">
        <f t="shared" si="28"/>
        <v>52730.4029</v>
      </c>
      <c r="H315" s="8">
        <f t="shared" si="29"/>
        <v>710</v>
      </c>
      <c r="I315" s="26" t="s">
        <v>1199</v>
      </c>
      <c r="J315" s="27" t="s">
        <v>1200</v>
      </c>
      <c r="K315" s="26">
        <v>710</v>
      </c>
      <c r="L315" s="26" t="s">
        <v>1149</v>
      </c>
      <c r="M315" s="27" t="s">
        <v>764</v>
      </c>
      <c r="N315" s="27" t="s">
        <v>1118</v>
      </c>
      <c r="O315" s="28" t="s">
        <v>1119</v>
      </c>
      <c r="P315" s="29" t="s">
        <v>1120</v>
      </c>
    </row>
    <row r="316" spans="1:16" ht="12.75" customHeight="1" thickBot="1" x14ac:dyDescent="0.25">
      <c r="A316" s="8" t="str">
        <f t="shared" si="24"/>
        <v>IBVS 5027 </v>
      </c>
      <c r="B316" s="1" t="str">
        <f t="shared" si="25"/>
        <v>I</v>
      </c>
      <c r="C316" s="8">
        <f t="shared" si="26"/>
        <v>52752.778899999998</v>
      </c>
      <c r="D316" s="7" t="str">
        <f t="shared" si="27"/>
        <v>vis</v>
      </c>
      <c r="E316" s="25">
        <f>VLOOKUP(C316,'Active 1'!C$21:E$970,3,FALSE)</f>
        <v>60706.679704508468</v>
      </c>
      <c r="F316" s="1" t="s">
        <v>254</v>
      </c>
      <c r="G316" s="7" t="str">
        <f t="shared" si="28"/>
        <v>52752.7789</v>
      </c>
      <c r="H316" s="8">
        <f t="shared" si="29"/>
        <v>779</v>
      </c>
      <c r="I316" s="26" t="s">
        <v>1201</v>
      </c>
      <c r="J316" s="27" t="s">
        <v>1202</v>
      </c>
      <c r="K316" s="26">
        <v>779</v>
      </c>
      <c r="L316" s="26" t="s">
        <v>1203</v>
      </c>
      <c r="M316" s="27" t="s">
        <v>764</v>
      </c>
      <c r="N316" s="27" t="s">
        <v>765</v>
      </c>
      <c r="O316" s="28" t="s">
        <v>534</v>
      </c>
      <c r="P316" s="29" t="s">
        <v>1109</v>
      </c>
    </row>
    <row r="317" spans="1:16" ht="12.75" customHeight="1" thickBot="1" x14ac:dyDescent="0.25">
      <c r="A317" s="8" t="str">
        <f t="shared" si="24"/>
        <v> BBS 121 </v>
      </c>
      <c r="B317" s="1" t="str">
        <f t="shared" si="25"/>
        <v>II</v>
      </c>
      <c r="C317" s="8">
        <f t="shared" si="26"/>
        <v>52792.5026</v>
      </c>
      <c r="D317" s="7" t="str">
        <f t="shared" si="27"/>
        <v>vis</v>
      </c>
      <c r="E317" s="25">
        <f>VLOOKUP(C317,'Active 1'!C$21:E$970,3,FALSE)</f>
        <v>60829.175285580539</v>
      </c>
      <c r="F317" s="1" t="s">
        <v>254</v>
      </c>
      <c r="G317" s="7" t="str">
        <f t="shared" si="28"/>
        <v>52792.5026</v>
      </c>
      <c r="H317" s="8">
        <f t="shared" si="29"/>
        <v>901.5</v>
      </c>
      <c r="I317" s="26" t="s">
        <v>1209</v>
      </c>
      <c r="J317" s="27" t="s">
        <v>1210</v>
      </c>
      <c r="K317" s="26">
        <v>901.5</v>
      </c>
      <c r="L317" s="26" t="s">
        <v>1211</v>
      </c>
      <c r="M317" s="27" t="s">
        <v>764</v>
      </c>
      <c r="N317" s="27"/>
      <c r="O317" s="28" t="s">
        <v>526</v>
      </c>
      <c r="P317" s="28" t="s">
        <v>1126</v>
      </c>
    </row>
    <row r="318" spans="1:16" ht="12.75" customHeight="1" thickBot="1" x14ac:dyDescent="0.25">
      <c r="A318" s="8" t="str">
        <f t="shared" si="24"/>
        <v> BBS 122 </v>
      </c>
      <c r="B318" s="1" t="str">
        <f t="shared" si="25"/>
        <v>I</v>
      </c>
      <c r="C318" s="8">
        <f t="shared" si="26"/>
        <v>52863.366000000002</v>
      </c>
      <c r="D318" s="7" t="str">
        <f t="shared" si="27"/>
        <v>vis</v>
      </c>
      <c r="E318" s="25">
        <f>VLOOKUP(C318,'Active 1'!C$21:E$970,3,FALSE)</f>
        <v>61047.696051766521</v>
      </c>
      <c r="F318" s="1" t="s">
        <v>254</v>
      </c>
      <c r="G318" s="7" t="str">
        <f t="shared" si="28"/>
        <v>52863.366</v>
      </c>
      <c r="H318" s="8">
        <f t="shared" si="29"/>
        <v>1120</v>
      </c>
      <c r="I318" s="26" t="s">
        <v>1219</v>
      </c>
      <c r="J318" s="27" t="s">
        <v>1220</v>
      </c>
      <c r="K318" s="26" t="s">
        <v>1221</v>
      </c>
      <c r="L318" s="26" t="s">
        <v>724</v>
      </c>
      <c r="M318" s="27" t="s">
        <v>338</v>
      </c>
      <c r="N318" s="27"/>
      <c r="O318" s="28" t="s">
        <v>526</v>
      </c>
      <c r="P318" s="28" t="s">
        <v>1129</v>
      </c>
    </row>
    <row r="319" spans="1:16" ht="12.75" customHeight="1" thickBot="1" x14ac:dyDescent="0.25">
      <c r="A319" s="8" t="str">
        <f t="shared" si="24"/>
        <v>OEJV 0074 </v>
      </c>
      <c r="B319" s="1" t="str">
        <f t="shared" si="25"/>
        <v>II</v>
      </c>
      <c r="C319" s="8">
        <f t="shared" si="26"/>
        <v>53076.573799999998</v>
      </c>
      <c r="D319" s="7" t="str">
        <f t="shared" si="27"/>
        <v>vis</v>
      </c>
      <c r="E319" s="25">
        <f>VLOOKUP(C319,'Active 1'!C$21:E$970,3,FALSE)</f>
        <v>61705.162837340271</v>
      </c>
      <c r="F319" s="1" t="s">
        <v>254</v>
      </c>
      <c r="G319" s="7" t="str">
        <f t="shared" si="28"/>
        <v>53076.5738</v>
      </c>
      <c r="H319" s="8">
        <f t="shared" si="29"/>
        <v>1777.5</v>
      </c>
      <c r="I319" s="26" t="s">
        <v>1223</v>
      </c>
      <c r="J319" s="27" t="s">
        <v>1224</v>
      </c>
      <c r="K319" s="26" t="s">
        <v>1225</v>
      </c>
      <c r="L319" s="26" t="s">
        <v>1117</v>
      </c>
      <c r="M319" s="27" t="s">
        <v>764</v>
      </c>
      <c r="N319" s="27" t="s">
        <v>1118</v>
      </c>
      <c r="O319" s="28" t="s">
        <v>1133</v>
      </c>
      <c r="P319" s="29" t="s">
        <v>1134</v>
      </c>
    </row>
    <row r="320" spans="1:16" ht="12.75" customHeight="1" thickBot="1" x14ac:dyDescent="0.25">
      <c r="A320" s="8" t="str">
        <f t="shared" si="24"/>
        <v> BBS 123 </v>
      </c>
      <c r="B320" s="1" t="str">
        <f t="shared" si="25"/>
        <v>I</v>
      </c>
      <c r="C320" s="8">
        <f t="shared" si="26"/>
        <v>53112.404499999997</v>
      </c>
      <c r="D320" s="7" t="str">
        <f t="shared" si="27"/>
        <v>vis</v>
      </c>
      <c r="E320" s="25">
        <f>VLOOKUP(C320,'Active 1'!C$21:E$970,3,FALSE)</f>
        <v>61815.653612789654</v>
      </c>
      <c r="F320" s="1" t="s">
        <v>254</v>
      </c>
      <c r="G320" s="7" t="str">
        <f t="shared" si="28"/>
        <v>53112.4045</v>
      </c>
      <c r="H320" s="8">
        <f t="shared" si="29"/>
        <v>1888</v>
      </c>
      <c r="I320" s="26" t="s">
        <v>1231</v>
      </c>
      <c r="J320" s="27" t="s">
        <v>1232</v>
      </c>
      <c r="K320" s="26" t="s">
        <v>1233</v>
      </c>
      <c r="L320" s="26" t="s">
        <v>1234</v>
      </c>
      <c r="M320" s="27" t="s">
        <v>764</v>
      </c>
      <c r="N320" s="27"/>
      <c r="O320" s="28" t="s">
        <v>526</v>
      </c>
      <c r="P320" s="28" t="s">
        <v>1137</v>
      </c>
    </row>
    <row r="321" spans="1:16" ht="12.75" customHeight="1" thickBot="1" x14ac:dyDescent="0.25">
      <c r="A321" s="8" t="str">
        <f t="shared" si="24"/>
        <v> BRNO 32 </v>
      </c>
      <c r="B321" s="1" t="str">
        <f t="shared" si="25"/>
        <v>I</v>
      </c>
      <c r="C321" s="8">
        <f t="shared" si="26"/>
        <v>53167.212500000001</v>
      </c>
      <c r="D321" s="7" t="str">
        <f t="shared" si="27"/>
        <v>vis</v>
      </c>
      <c r="E321" s="25">
        <f>VLOOKUP(C321,'Active 1'!C$21:E$970,3,FALSE)</f>
        <v>61984.664500682731</v>
      </c>
      <c r="F321" s="1" t="s">
        <v>254</v>
      </c>
      <c r="G321" s="7" t="str">
        <f t="shared" si="28"/>
        <v>53167.2125</v>
      </c>
      <c r="H321" s="8">
        <f t="shared" si="29"/>
        <v>2057</v>
      </c>
      <c r="I321" s="26" t="s">
        <v>1242</v>
      </c>
      <c r="J321" s="27" t="s">
        <v>1243</v>
      </c>
      <c r="K321" s="26" t="s">
        <v>1244</v>
      </c>
      <c r="L321" s="26" t="s">
        <v>1245</v>
      </c>
      <c r="M321" s="27" t="s">
        <v>764</v>
      </c>
      <c r="N321" s="27" t="s">
        <v>765</v>
      </c>
      <c r="O321" s="28" t="s">
        <v>1141</v>
      </c>
      <c r="P321" s="28" t="s">
        <v>1142</v>
      </c>
    </row>
    <row r="322" spans="1:16" ht="12.75" customHeight="1" thickBot="1" x14ac:dyDescent="0.25">
      <c r="A322" s="8" t="str">
        <f t="shared" si="24"/>
        <v>BAVM 152 </v>
      </c>
      <c r="B322" s="1" t="str">
        <f t="shared" si="25"/>
        <v>I</v>
      </c>
      <c r="C322" s="8">
        <f t="shared" si="26"/>
        <v>53352.703099999999</v>
      </c>
      <c r="D322" s="7" t="str">
        <f t="shared" si="27"/>
        <v>vis</v>
      </c>
      <c r="E322" s="25">
        <f>VLOOKUP(C322,'Active 1'!C$21:E$970,3,FALSE)</f>
        <v>62556.66003056553</v>
      </c>
      <c r="F322" s="1" t="s">
        <v>254</v>
      </c>
      <c r="G322" s="7" t="str">
        <f t="shared" si="28"/>
        <v>53352.7031</v>
      </c>
      <c r="H322" s="8">
        <f t="shared" si="29"/>
        <v>2629</v>
      </c>
      <c r="I322" s="26" t="s">
        <v>1254</v>
      </c>
      <c r="J322" s="27" t="s">
        <v>1255</v>
      </c>
      <c r="K322" s="26" t="s">
        <v>1256</v>
      </c>
      <c r="L322" s="26" t="s">
        <v>1257</v>
      </c>
      <c r="M322" s="27" t="s">
        <v>764</v>
      </c>
      <c r="N322" s="27" t="s">
        <v>1118</v>
      </c>
      <c r="O322" s="28" t="s">
        <v>1119</v>
      </c>
      <c r="P322" s="29" t="s">
        <v>1146</v>
      </c>
    </row>
    <row r="323" spans="1:16" ht="12.75" customHeight="1" thickBot="1" x14ac:dyDescent="0.25">
      <c r="A323" s="8" t="str">
        <f t="shared" si="24"/>
        <v> AOEB 8 </v>
      </c>
      <c r="B323" s="1" t="str">
        <f t="shared" si="25"/>
        <v>II</v>
      </c>
      <c r="C323" s="8">
        <f t="shared" si="26"/>
        <v>53374.591999999997</v>
      </c>
      <c r="D323" s="7" t="str">
        <f t="shared" si="27"/>
        <v>vis</v>
      </c>
      <c r="E323" s="25">
        <f>VLOOKUP(C323,'Active 1'!C$21:E$970,3,FALSE)</f>
        <v>62624.158615151762</v>
      </c>
      <c r="F323" s="1" t="s">
        <v>254</v>
      </c>
      <c r="G323" s="7" t="str">
        <f t="shared" si="28"/>
        <v>53374.592</v>
      </c>
      <c r="H323" s="8">
        <f t="shared" si="29"/>
        <v>2696.5</v>
      </c>
      <c r="I323" s="26" t="s">
        <v>1258</v>
      </c>
      <c r="J323" s="27" t="s">
        <v>1259</v>
      </c>
      <c r="K323" s="26" t="s">
        <v>1260</v>
      </c>
      <c r="L323" s="26" t="s">
        <v>683</v>
      </c>
      <c r="M323" s="27" t="s">
        <v>338</v>
      </c>
      <c r="N323" s="27" t="s">
        <v>1080</v>
      </c>
      <c r="O323" s="28" t="s">
        <v>587</v>
      </c>
      <c r="P323" s="28" t="s">
        <v>1082</v>
      </c>
    </row>
    <row r="324" spans="1:16" ht="12.75" customHeight="1" thickBot="1" x14ac:dyDescent="0.25">
      <c r="A324" s="8" t="str">
        <f t="shared" si="24"/>
        <v> BBS 124 </v>
      </c>
      <c r="B324" s="1" t="str">
        <f t="shared" si="25"/>
        <v>II</v>
      </c>
      <c r="C324" s="8">
        <f t="shared" si="26"/>
        <v>53451.446400000001</v>
      </c>
      <c r="D324" s="7" t="str">
        <f t="shared" si="27"/>
        <v>vis</v>
      </c>
      <c r="E324" s="25">
        <f>VLOOKUP(C324,'Active 1'!C$21:E$970,3,FALSE)</f>
        <v>62861.153768824384</v>
      </c>
      <c r="F324" s="1" t="s">
        <v>254</v>
      </c>
      <c r="G324" s="7" t="str">
        <f t="shared" si="28"/>
        <v>53451.4464</v>
      </c>
      <c r="H324" s="8">
        <f t="shared" si="29"/>
        <v>2933.5</v>
      </c>
      <c r="I324" s="26" t="s">
        <v>1262</v>
      </c>
      <c r="J324" s="27" t="s">
        <v>1263</v>
      </c>
      <c r="K324" s="26" t="s">
        <v>1264</v>
      </c>
      <c r="L324" s="26" t="s">
        <v>1265</v>
      </c>
      <c r="M324" s="27" t="s">
        <v>1079</v>
      </c>
      <c r="N324" s="27"/>
      <c r="O324" s="28" t="s">
        <v>526</v>
      </c>
      <c r="P324" s="28" t="s">
        <v>1152</v>
      </c>
    </row>
    <row r="325" spans="1:16" ht="12.75" customHeight="1" thickBot="1" x14ac:dyDescent="0.25">
      <c r="A325" s="8" t="str">
        <f t="shared" si="24"/>
        <v> BBS 125 </v>
      </c>
      <c r="B325" s="1" t="str">
        <f t="shared" si="25"/>
        <v>I</v>
      </c>
      <c r="C325" s="8">
        <f t="shared" si="26"/>
        <v>53451.608200000002</v>
      </c>
      <c r="D325" s="7" t="str">
        <f t="shared" si="27"/>
        <v>vis</v>
      </c>
      <c r="E325" s="25">
        <f>VLOOKUP(C325,'Active 1'!C$21:E$970,3,FALSE)</f>
        <v>62861.652709885202</v>
      </c>
      <c r="F325" s="1" t="s">
        <v>254</v>
      </c>
      <c r="G325" s="7" t="str">
        <f t="shared" si="28"/>
        <v>53451.6082</v>
      </c>
      <c r="H325" s="8">
        <f t="shared" si="29"/>
        <v>2934</v>
      </c>
      <c r="I325" s="26" t="s">
        <v>1268</v>
      </c>
      <c r="J325" s="27" t="s">
        <v>1269</v>
      </c>
      <c r="K325" s="26" t="s">
        <v>1270</v>
      </c>
      <c r="L325" s="26" t="s">
        <v>1123</v>
      </c>
      <c r="M325" s="27" t="s">
        <v>764</v>
      </c>
      <c r="N325" s="27"/>
      <c r="O325" s="28" t="s">
        <v>526</v>
      </c>
      <c r="P325" s="28" t="s">
        <v>1155</v>
      </c>
    </row>
    <row r="326" spans="1:16" ht="12.75" customHeight="1" thickBot="1" x14ac:dyDescent="0.25">
      <c r="A326" s="8" t="str">
        <f t="shared" si="24"/>
        <v> AOEB 8 </v>
      </c>
      <c r="B326" s="1" t="str">
        <f t="shared" si="25"/>
        <v>I</v>
      </c>
      <c r="C326" s="8">
        <f t="shared" si="26"/>
        <v>53463.607199999999</v>
      </c>
      <c r="D326" s="7" t="str">
        <f t="shared" si="27"/>
        <v>vis</v>
      </c>
      <c r="E326" s="25">
        <f>VLOOKUP(C326,'Active 1'!C$21:E$970,3,FALSE)</f>
        <v>62898.653907590429</v>
      </c>
      <c r="F326" s="1" t="s">
        <v>254</v>
      </c>
      <c r="G326" s="7" t="str">
        <f t="shared" si="28"/>
        <v>53463.6072</v>
      </c>
      <c r="H326" s="8">
        <f t="shared" si="29"/>
        <v>2971</v>
      </c>
      <c r="I326" s="26" t="s">
        <v>1272</v>
      </c>
      <c r="J326" s="27" t="s">
        <v>1273</v>
      </c>
      <c r="K326" s="26" t="s">
        <v>1274</v>
      </c>
      <c r="L326" s="26" t="s">
        <v>1275</v>
      </c>
      <c r="M326" s="27" t="s">
        <v>764</v>
      </c>
      <c r="N326" s="27" t="s">
        <v>1080</v>
      </c>
      <c r="O326" s="28" t="s">
        <v>587</v>
      </c>
      <c r="P326" s="28" t="s">
        <v>1082</v>
      </c>
    </row>
    <row r="327" spans="1:16" ht="12.75" customHeight="1" thickBot="1" x14ac:dyDescent="0.25">
      <c r="A327" s="8" t="str">
        <f t="shared" si="24"/>
        <v> BBS 126 </v>
      </c>
      <c r="B327" s="1" t="str">
        <f t="shared" si="25"/>
        <v>II</v>
      </c>
      <c r="C327" s="8">
        <f t="shared" si="26"/>
        <v>53502.358500000002</v>
      </c>
      <c r="D327" s="7" t="str">
        <f t="shared" si="27"/>
        <v>vis</v>
      </c>
      <c r="E327" s="25">
        <f>VLOOKUP(C327,'Active 1'!C$21:E$970,3,FALSE)</f>
        <v>63018.150908393436</v>
      </c>
      <c r="F327" s="1" t="s">
        <v>254</v>
      </c>
      <c r="G327" s="7" t="str">
        <f t="shared" si="28"/>
        <v>53502.3585</v>
      </c>
      <c r="H327" s="8">
        <f t="shared" si="29"/>
        <v>3090.5</v>
      </c>
      <c r="I327" s="26" t="s">
        <v>1276</v>
      </c>
      <c r="J327" s="27" t="s">
        <v>1277</v>
      </c>
      <c r="K327" s="26" t="s">
        <v>1278</v>
      </c>
      <c r="L327" s="26" t="s">
        <v>1123</v>
      </c>
      <c r="M327" s="27" t="s">
        <v>764</v>
      </c>
      <c r="N327" s="27"/>
      <c r="O327" s="28" t="s">
        <v>526</v>
      </c>
      <c r="P327" s="28" t="s">
        <v>1160</v>
      </c>
    </row>
    <row r="328" spans="1:16" ht="12.75" customHeight="1" thickBot="1" x14ac:dyDescent="0.25">
      <c r="A328" s="8" t="str">
        <f t="shared" si="24"/>
        <v> BBS 127 </v>
      </c>
      <c r="B328" s="1" t="str">
        <f t="shared" si="25"/>
        <v>I</v>
      </c>
      <c r="C328" s="8">
        <f t="shared" si="26"/>
        <v>53502.522199999999</v>
      </c>
      <c r="D328" s="7" t="str">
        <f t="shared" si="27"/>
        <v>vis</v>
      </c>
      <c r="E328" s="25">
        <f>VLOOKUP(C328,'Active 1'!C$21:E$970,3,FALSE)</f>
        <v>63018.655708465463</v>
      </c>
      <c r="F328" s="1" t="s">
        <v>254</v>
      </c>
      <c r="G328" s="7" t="str">
        <f t="shared" si="28"/>
        <v>53502.5222</v>
      </c>
      <c r="H328" s="8">
        <f t="shared" si="29"/>
        <v>3091</v>
      </c>
      <c r="I328" s="26" t="s">
        <v>1280</v>
      </c>
      <c r="J328" s="27" t="s">
        <v>1281</v>
      </c>
      <c r="K328" s="26" t="s">
        <v>1282</v>
      </c>
      <c r="L328" s="26" t="s">
        <v>1283</v>
      </c>
      <c r="M328" s="27" t="s">
        <v>764</v>
      </c>
      <c r="N328" s="27"/>
      <c r="O328" s="28" t="s">
        <v>526</v>
      </c>
      <c r="P328" s="28" t="s">
        <v>1163</v>
      </c>
    </row>
    <row r="329" spans="1:16" ht="12.75" customHeight="1" thickBot="1" x14ac:dyDescent="0.25">
      <c r="A329" s="8" t="str">
        <f t="shared" si="24"/>
        <v> AOEB 8 </v>
      </c>
      <c r="B329" s="1" t="str">
        <f t="shared" si="25"/>
        <v>I</v>
      </c>
      <c r="C329" s="8">
        <f t="shared" si="26"/>
        <v>53503.494500000001</v>
      </c>
      <c r="D329" s="7" t="str">
        <f t="shared" si="27"/>
        <v>vis</v>
      </c>
      <c r="E329" s="25">
        <f>VLOOKUP(C329,'Active 1'!C$21:E$970,3,FALSE)</f>
        <v>63021.653980365525</v>
      </c>
      <c r="F329" s="1" t="s">
        <v>254</v>
      </c>
      <c r="G329" s="7" t="str">
        <f t="shared" si="28"/>
        <v>53503.4945</v>
      </c>
      <c r="H329" s="8">
        <f t="shared" si="29"/>
        <v>3094</v>
      </c>
      <c r="I329" s="26" t="s">
        <v>1284</v>
      </c>
      <c r="J329" s="27" t="s">
        <v>1285</v>
      </c>
      <c r="K329" s="26" t="s">
        <v>1286</v>
      </c>
      <c r="L329" s="26" t="s">
        <v>1287</v>
      </c>
      <c r="M329" s="27" t="s">
        <v>764</v>
      </c>
      <c r="N329" s="27" t="s">
        <v>1080</v>
      </c>
      <c r="O329" s="28" t="s">
        <v>1167</v>
      </c>
      <c r="P329" s="28" t="s">
        <v>1082</v>
      </c>
    </row>
    <row r="330" spans="1:16" ht="12.75" customHeight="1" thickBot="1" x14ac:dyDescent="0.25">
      <c r="A330" s="8" t="str">
        <f t="shared" si="24"/>
        <v>IBVS 5583 </v>
      </c>
      <c r="B330" s="1" t="str">
        <f t="shared" si="25"/>
        <v>II</v>
      </c>
      <c r="C330" s="8">
        <f t="shared" si="26"/>
        <v>53519.5458</v>
      </c>
      <c r="D330" s="7" t="str">
        <f t="shared" si="27"/>
        <v>vis</v>
      </c>
      <c r="E330" s="25">
        <f>VLOOKUP(C330,'Active 1'!C$21:E$970,3,FALSE)</f>
        <v>63071.151215528967</v>
      </c>
      <c r="F330" s="1" t="s">
        <v>254</v>
      </c>
      <c r="G330" s="7" t="str">
        <f t="shared" si="28"/>
        <v>53519.5458</v>
      </c>
      <c r="H330" s="8">
        <f t="shared" si="29"/>
        <v>3143.5</v>
      </c>
      <c r="I330" s="26" t="s">
        <v>1288</v>
      </c>
      <c r="J330" s="27" t="s">
        <v>1289</v>
      </c>
      <c r="K330" s="26" t="s">
        <v>1290</v>
      </c>
      <c r="L330" s="26" t="s">
        <v>1265</v>
      </c>
      <c r="M330" s="27" t="s">
        <v>1079</v>
      </c>
      <c r="N330" s="27" t="s">
        <v>765</v>
      </c>
      <c r="O330" s="28" t="s">
        <v>1113</v>
      </c>
      <c r="P330" s="29" t="s">
        <v>1171</v>
      </c>
    </row>
    <row r="331" spans="1:16" ht="12.75" customHeight="1" thickBot="1" x14ac:dyDescent="0.25">
      <c r="A331" s="8" t="str">
        <f t="shared" ref="A331:A394" si="30">P331</f>
        <v> BBS 128 </v>
      </c>
      <c r="B331" s="1" t="str">
        <f t="shared" ref="B331:B394" si="31">IF(H331=INT(H331),"I","II")</f>
        <v>I</v>
      </c>
      <c r="C331" s="8">
        <f t="shared" ref="C331:C394" si="32">1*G331</f>
        <v>53765.514499999997</v>
      </c>
      <c r="D331" s="7" t="str">
        <f t="shared" ref="D331:D394" si="33">VLOOKUP(F331,I$1:J$5,2,FALSE)</f>
        <v>vis</v>
      </c>
      <c r="E331" s="25">
        <f>VLOOKUP(C331,'Active 1'!C$21:E$970,3,FALSE)</f>
        <v>63829.642464633143</v>
      </c>
      <c r="F331" s="1" t="s">
        <v>254</v>
      </c>
      <c r="G331" s="7" t="str">
        <f t="shared" ref="G331:G394" si="34">MID(I331,3,LEN(I331)-3)</f>
        <v>53765.5145</v>
      </c>
      <c r="H331" s="8">
        <f t="shared" ref="H331:H394" si="35">1*K331</f>
        <v>3902</v>
      </c>
      <c r="I331" s="26" t="s">
        <v>1294</v>
      </c>
      <c r="J331" s="27" t="s">
        <v>1295</v>
      </c>
      <c r="K331" s="26" t="s">
        <v>1296</v>
      </c>
      <c r="L331" s="26" t="s">
        <v>1297</v>
      </c>
      <c r="M331" s="27" t="s">
        <v>1079</v>
      </c>
      <c r="N331" s="27"/>
      <c r="O331" s="28" t="s">
        <v>526</v>
      </c>
      <c r="P331" s="28" t="s">
        <v>1174</v>
      </c>
    </row>
    <row r="332" spans="1:16" ht="12.75" customHeight="1" thickBot="1" x14ac:dyDescent="0.25">
      <c r="A332" s="8" t="str">
        <f t="shared" si="30"/>
        <v> AOEB 8 </v>
      </c>
      <c r="B332" s="1" t="str">
        <f t="shared" si="31"/>
        <v>I</v>
      </c>
      <c r="C332" s="8">
        <f t="shared" si="32"/>
        <v>53862.474499999997</v>
      </c>
      <c r="D332" s="7" t="str">
        <f t="shared" si="33"/>
        <v>vis</v>
      </c>
      <c r="E332" s="25">
        <f>VLOOKUP(C332,'Active 1'!C$21:E$970,3,FALSE)</f>
        <v>64128.637058307635</v>
      </c>
      <c r="F332" s="1" t="s">
        <v>254</v>
      </c>
      <c r="G332" s="7" t="str">
        <f t="shared" si="34"/>
        <v>53862.4745</v>
      </c>
      <c r="H332" s="8">
        <f t="shared" si="35"/>
        <v>4201</v>
      </c>
      <c r="I332" s="26" t="s">
        <v>1405</v>
      </c>
      <c r="J332" s="27" t="s">
        <v>1406</v>
      </c>
      <c r="K332" s="26" t="s">
        <v>1407</v>
      </c>
      <c r="L332" s="26" t="s">
        <v>1194</v>
      </c>
      <c r="M332" s="27" t="s">
        <v>764</v>
      </c>
      <c r="N332" s="27" t="s">
        <v>1080</v>
      </c>
      <c r="O332" s="28" t="s">
        <v>1167</v>
      </c>
      <c r="P332" s="28" t="s">
        <v>1082</v>
      </c>
    </row>
    <row r="333" spans="1:16" ht="12.75" customHeight="1" thickBot="1" x14ac:dyDescent="0.25">
      <c r="A333" s="8" t="str">
        <f t="shared" si="30"/>
        <v> AOEB 8 </v>
      </c>
      <c r="B333" s="1" t="str">
        <f t="shared" si="31"/>
        <v>II</v>
      </c>
      <c r="C333" s="8">
        <f t="shared" si="32"/>
        <v>53867.5026</v>
      </c>
      <c r="D333" s="7" t="str">
        <f t="shared" si="33"/>
        <v>vis</v>
      </c>
      <c r="E333" s="25">
        <f>VLOOKUP(C333,'Active 1'!C$21:E$970,3,FALSE)</f>
        <v>64144.142160581308</v>
      </c>
      <c r="F333" s="1" t="s">
        <v>254</v>
      </c>
      <c r="G333" s="7" t="str">
        <f t="shared" si="34"/>
        <v>53867.5026</v>
      </c>
      <c r="H333" s="8">
        <f t="shared" si="35"/>
        <v>4216.5</v>
      </c>
      <c r="I333" s="26" t="s">
        <v>1410</v>
      </c>
      <c r="J333" s="27" t="s">
        <v>1411</v>
      </c>
      <c r="K333" s="26" t="s">
        <v>1412</v>
      </c>
      <c r="L333" s="26" t="s">
        <v>1413</v>
      </c>
      <c r="M333" s="27" t="s">
        <v>1079</v>
      </c>
      <c r="N333" s="27" t="s">
        <v>1080</v>
      </c>
      <c r="O333" s="28" t="s">
        <v>587</v>
      </c>
      <c r="P333" s="28" t="s">
        <v>1082</v>
      </c>
    </row>
    <row r="334" spans="1:16" ht="12.75" customHeight="1" thickBot="1" x14ac:dyDescent="0.25">
      <c r="A334" s="8" t="str">
        <f t="shared" si="30"/>
        <v> AOEB 8 </v>
      </c>
      <c r="B334" s="1" t="str">
        <f t="shared" si="31"/>
        <v>I</v>
      </c>
      <c r="C334" s="8">
        <f t="shared" si="32"/>
        <v>54199.404499999997</v>
      </c>
      <c r="D334" s="7" t="str">
        <f t="shared" si="33"/>
        <v>vis</v>
      </c>
      <c r="E334" s="25">
        <f>VLOOKUP(C334,'Active 1'!C$21:E$970,3,FALSE)</f>
        <v>65167.624769185779</v>
      </c>
      <c r="F334" s="1" t="s">
        <v>254</v>
      </c>
      <c r="G334" s="7" t="str">
        <f t="shared" si="34"/>
        <v>54199.4045</v>
      </c>
      <c r="H334" s="8">
        <f t="shared" si="35"/>
        <v>5240</v>
      </c>
      <c r="I334" s="26" t="s">
        <v>1419</v>
      </c>
      <c r="J334" s="27" t="s">
        <v>1420</v>
      </c>
      <c r="K334" s="26">
        <v>5240</v>
      </c>
      <c r="L334" s="26" t="s">
        <v>1240</v>
      </c>
      <c r="M334" s="27" t="s">
        <v>1079</v>
      </c>
      <c r="N334" s="27"/>
      <c r="O334" s="28" t="s">
        <v>1182</v>
      </c>
      <c r="P334" s="28" t="s">
        <v>1082</v>
      </c>
    </row>
    <row r="335" spans="1:16" ht="12.75" customHeight="1" thickBot="1" x14ac:dyDescent="0.25">
      <c r="A335" s="8" t="str">
        <f t="shared" si="30"/>
        <v> AOEB 8 </v>
      </c>
      <c r="B335" s="1" t="str">
        <f t="shared" si="31"/>
        <v>II</v>
      </c>
      <c r="C335" s="8">
        <f t="shared" si="32"/>
        <v>54205.404179999998</v>
      </c>
      <c r="D335" s="7" t="str">
        <f t="shared" si="33"/>
        <v>vis</v>
      </c>
      <c r="E335" s="25">
        <f>VLOOKUP(C335,'Active 1'!C$21:E$970,3,FALSE)</f>
        <v>65186.125923102627</v>
      </c>
      <c r="F335" s="1" t="s">
        <v>254</v>
      </c>
      <c r="G335" s="7" t="str">
        <f t="shared" si="34"/>
        <v>54205.40418</v>
      </c>
      <c r="H335" s="8">
        <f t="shared" si="35"/>
        <v>5258.5</v>
      </c>
      <c r="I335" s="26" t="s">
        <v>1423</v>
      </c>
      <c r="J335" s="27" t="s">
        <v>1424</v>
      </c>
      <c r="K335" s="26">
        <v>5258.5</v>
      </c>
      <c r="L335" s="26" t="s">
        <v>1425</v>
      </c>
      <c r="M335" s="27" t="s">
        <v>1079</v>
      </c>
      <c r="N335" s="27" t="s">
        <v>1080</v>
      </c>
      <c r="O335" s="28" t="s">
        <v>1167</v>
      </c>
      <c r="P335" s="28" t="s">
        <v>1082</v>
      </c>
    </row>
    <row r="336" spans="1:16" ht="12.75" customHeight="1" thickBot="1" x14ac:dyDescent="0.25">
      <c r="A336" s="8" t="str">
        <f t="shared" si="30"/>
        <v> AOEB 8 </v>
      </c>
      <c r="B336" s="1" t="str">
        <f t="shared" si="31"/>
        <v>I</v>
      </c>
      <c r="C336" s="8">
        <f t="shared" si="32"/>
        <v>54211.402499999997</v>
      </c>
      <c r="D336" s="7" t="str">
        <f t="shared" si="33"/>
        <v>vis</v>
      </c>
      <c r="E336" s="25">
        <f>VLOOKUP(C336,'Active 1'!C$21:E$970,3,FALSE)</f>
        <v>65204.622883200907</v>
      </c>
      <c r="F336" s="1" t="s">
        <v>254</v>
      </c>
      <c r="G336" s="7" t="str">
        <f t="shared" si="34"/>
        <v>54211.4025</v>
      </c>
      <c r="H336" s="8">
        <f t="shared" si="35"/>
        <v>5277</v>
      </c>
      <c r="I336" s="26" t="s">
        <v>1427</v>
      </c>
      <c r="J336" s="27" t="s">
        <v>1428</v>
      </c>
      <c r="K336" s="26">
        <v>5277</v>
      </c>
      <c r="L336" s="26" t="s">
        <v>1203</v>
      </c>
      <c r="M336" s="27" t="s">
        <v>1079</v>
      </c>
      <c r="N336" s="27" t="s">
        <v>1080</v>
      </c>
      <c r="O336" s="28" t="s">
        <v>1188</v>
      </c>
      <c r="P336" s="28" t="s">
        <v>1082</v>
      </c>
    </row>
    <row r="337" spans="1:16" ht="12.75" customHeight="1" thickBot="1" x14ac:dyDescent="0.25">
      <c r="A337" s="8" t="str">
        <f t="shared" si="30"/>
        <v> AOEB 8 </v>
      </c>
      <c r="B337" s="1" t="str">
        <f t="shared" si="31"/>
        <v>I</v>
      </c>
      <c r="C337" s="8">
        <f t="shared" si="32"/>
        <v>54224.374400000001</v>
      </c>
      <c r="D337" s="7" t="str">
        <f t="shared" si="33"/>
        <v>vis</v>
      </c>
      <c r="E337" s="25">
        <f>VLOOKUP(C337,'Active 1'!C$21:E$970,3,FALSE)</f>
        <v>65244.624203020285</v>
      </c>
      <c r="F337" s="1" t="s">
        <v>254</v>
      </c>
      <c r="G337" s="7" t="str">
        <f t="shared" si="34"/>
        <v>54224.3744</v>
      </c>
      <c r="H337" s="8">
        <f t="shared" si="35"/>
        <v>5317</v>
      </c>
      <c r="I337" s="26" t="s">
        <v>1433</v>
      </c>
      <c r="J337" s="27" t="s">
        <v>1434</v>
      </c>
      <c r="K337" s="26">
        <v>5317</v>
      </c>
      <c r="L337" s="26" t="s">
        <v>1275</v>
      </c>
      <c r="M337" s="27" t="s">
        <v>1079</v>
      </c>
      <c r="N337" s="27" t="s">
        <v>1080</v>
      </c>
      <c r="O337" s="28" t="s">
        <v>587</v>
      </c>
      <c r="P337" s="28" t="s">
        <v>1082</v>
      </c>
    </row>
    <row r="338" spans="1:16" ht="12.75" customHeight="1" thickBot="1" x14ac:dyDescent="0.25">
      <c r="A338" s="8" t="str">
        <f t="shared" si="30"/>
        <v>VSB 42 </v>
      </c>
      <c r="B338" s="1" t="str">
        <f t="shared" si="31"/>
        <v>I</v>
      </c>
      <c r="C338" s="8">
        <f t="shared" si="32"/>
        <v>54520.768600000003</v>
      </c>
      <c r="D338" s="7" t="str">
        <f t="shared" si="33"/>
        <v>vis</v>
      </c>
      <c r="E338" s="25">
        <f>VLOOKUP(C338,'Active 1'!C$21:E$970,3,FALSE)</f>
        <v>66158.612068082948</v>
      </c>
      <c r="F338" s="1" t="s">
        <v>254</v>
      </c>
      <c r="G338" s="7" t="str">
        <f t="shared" si="34"/>
        <v>54520.7686</v>
      </c>
      <c r="H338" s="8">
        <f t="shared" si="35"/>
        <v>6231</v>
      </c>
      <c r="I338" s="26" t="s">
        <v>1438</v>
      </c>
      <c r="J338" s="27" t="s">
        <v>1439</v>
      </c>
      <c r="K338" s="26">
        <v>6231</v>
      </c>
      <c r="L338" s="26" t="s">
        <v>1265</v>
      </c>
      <c r="M338" s="27" t="s">
        <v>1079</v>
      </c>
      <c r="N338" s="27" t="s">
        <v>765</v>
      </c>
      <c r="O338" s="28" t="s">
        <v>1195</v>
      </c>
      <c r="P338" s="29" t="s">
        <v>1196</v>
      </c>
    </row>
    <row r="339" spans="1:16" ht="12.75" customHeight="1" thickBot="1" x14ac:dyDescent="0.25">
      <c r="A339" s="8" t="str">
        <f t="shared" si="30"/>
        <v> AOEB 8 </v>
      </c>
      <c r="B339" s="1" t="str">
        <f t="shared" si="31"/>
        <v>I</v>
      </c>
      <c r="C339" s="8">
        <f t="shared" si="32"/>
        <v>54556.7644</v>
      </c>
      <c r="D339" s="7" t="str">
        <f t="shared" si="33"/>
        <v>vis</v>
      </c>
      <c r="E339" s="25">
        <f>VLOOKUP(C339,'Active 1'!C$21:E$970,3,FALSE)</f>
        <v>66269.611960770519</v>
      </c>
      <c r="F339" s="1" t="s">
        <v>254</v>
      </c>
      <c r="G339" s="7" t="str">
        <f t="shared" si="34"/>
        <v>54556.7644</v>
      </c>
      <c r="H339" s="8">
        <f t="shared" si="35"/>
        <v>6342</v>
      </c>
      <c r="I339" s="26" t="s">
        <v>1441</v>
      </c>
      <c r="J339" s="27" t="s">
        <v>1442</v>
      </c>
      <c r="K339" s="26">
        <v>6342</v>
      </c>
      <c r="L339" s="26" t="s">
        <v>1443</v>
      </c>
      <c r="M339" s="27" t="s">
        <v>1079</v>
      </c>
      <c r="N339" s="27" t="s">
        <v>1080</v>
      </c>
      <c r="O339" s="28" t="s">
        <v>587</v>
      </c>
      <c r="P339" s="28" t="s">
        <v>1082</v>
      </c>
    </row>
    <row r="340" spans="1:16" ht="12.75" customHeight="1" thickBot="1" x14ac:dyDescent="0.25">
      <c r="A340" s="8" t="str">
        <f t="shared" si="30"/>
        <v>IBVS 5583 </v>
      </c>
      <c r="B340" s="1" t="str">
        <f t="shared" si="31"/>
        <v>II</v>
      </c>
      <c r="C340" s="8">
        <f t="shared" si="32"/>
        <v>54562.764999999999</v>
      </c>
      <c r="D340" s="7" t="str">
        <f t="shared" si="33"/>
        <v>vis</v>
      </c>
      <c r="E340" s="25">
        <f>VLOOKUP(C340,'Active 1'!C$21:E$970,3,FALSE)</f>
        <v>66288.115951682266</v>
      </c>
      <c r="F340" s="1" t="s">
        <v>254</v>
      </c>
      <c r="G340" s="7" t="str">
        <f t="shared" si="34"/>
        <v>54562.765</v>
      </c>
      <c r="H340" s="8">
        <f t="shared" si="35"/>
        <v>6360.5</v>
      </c>
      <c r="I340" s="26" t="s">
        <v>1445</v>
      </c>
      <c r="J340" s="27" t="s">
        <v>1446</v>
      </c>
      <c r="K340" s="26">
        <v>6360.5</v>
      </c>
      <c r="L340" s="26" t="s">
        <v>678</v>
      </c>
      <c r="M340" s="27" t="s">
        <v>1079</v>
      </c>
      <c r="N340" s="27" t="s">
        <v>765</v>
      </c>
      <c r="O340" s="28" t="s">
        <v>1113</v>
      </c>
      <c r="P340" s="29" t="s">
        <v>1171</v>
      </c>
    </row>
    <row r="341" spans="1:16" ht="12.75" customHeight="1" thickBot="1" x14ac:dyDescent="0.25">
      <c r="A341" s="8" t="str">
        <f t="shared" si="30"/>
        <v>IBVS 5493 </v>
      </c>
      <c r="B341" s="1" t="str">
        <f t="shared" si="31"/>
        <v>II</v>
      </c>
      <c r="C341" s="8">
        <f t="shared" si="32"/>
        <v>54563.737999999998</v>
      </c>
      <c r="D341" s="7" t="str">
        <f t="shared" si="33"/>
        <v>vis</v>
      </c>
      <c r="E341" s="25">
        <f>VLOOKUP(C341,'Active 1'!C$21:E$970,3,FALSE)</f>
        <v>66291.116382165405</v>
      </c>
      <c r="F341" s="1" t="s">
        <v>254</v>
      </c>
      <c r="G341" s="7" t="str">
        <f t="shared" si="34"/>
        <v>54563.738</v>
      </c>
      <c r="H341" s="8">
        <f t="shared" si="35"/>
        <v>6363.5</v>
      </c>
      <c r="I341" s="26" t="s">
        <v>1447</v>
      </c>
      <c r="J341" s="27" t="s">
        <v>1448</v>
      </c>
      <c r="K341" s="26">
        <v>6363.5</v>
      </c>
      <c r="L341" s="26" t="s">
        <v>678</v>
      </c>
      <c r="M341" s="27" t="s">
        <v>1079</v>
      </c>
      <c r="N341" s="27" t="s">
        <v>765</v>
      </c>
      <c r="O341" s="28" t="s">
        <v>1204</v>
      </c>
      <c r="P341" s="29" t="s">
        <v>1205</v>
      </c>
    </row>
    <row r="342" spans="1:16" ht="12.75" customHeight="1" thickBot="1" x14ac:dyDescent="0.25">
      <c r="A342" s="8" t="str">
        <f t="shared" si="30"/>
        <v> AOEB 8 </v>
      </c>
      <c r="B342" s="1" t="str">
        <f t="shared" si="31"/>
        <v>I</v>
      </c>
      <c r="C342" s="8">
        <f t="shared" si="32"/>
        <v>54583.679100000001</v>
      </c>
      <c r="D342" s="7" t="str">
        <f t="shared" si="33"/>
        <v>vis</v>
      </c>
      <c r="E342" s="25">
        <f>VLOOKUP(C342,'Active 1'!C$21:E$970,3,FALSE)</f>
        <v>66352.608555143161</v>
      </c>
      <c r="F342" s="1" t="s">
        <v>254</v>
      </c>
      <c r="G342" s="7" t="str">
        <f t="shared" si="34"/>
        <v>54583.6791</v>
      </c>
      <c r="H342" s="8">
        <f t="shared" si="35"/>
        <v>6425</v>
      </c>
      <c r="I342" s="26" t="s">
        <v>1449</v>
      </c>
      <c r="J342" s="27" t="s">
        <v>1450</v>
      </c>
      <c r="K342" s="26">
        <v>6425</v>
      </c>
      <c r="L342" s="26" t="s">
        <v>1123</v>
      </c>
      <c r="M342" s="27" t="s">
        <v>1079</v>
      </c>
      <c r="N342" s="27" t="s">
        <v>1080</v>
      </c>
      <c r="O342" s="28" t="s">
        <v>587</v>
      </c>
      <c r="P342" s="28" t="s">
        <v>1082</v>
      </c>
    </row>
    <row r="343" spans="1:16" ht="12.75" customHeight="1" thickBot="1" x14ac:dyDescent="0.25">
      <c r="A343" s="8" t="str">
        <f t="shared" si="30"/>
        <v>BAVM 172 </v>
      </c>
      <c r="B343" s="1" t="str">
        <f t="shared" si="31"/>
        <v>II</v>
      </c>
      <c r="C343" s="8">
        <f t="shared" si="32"/>
        <v>54871.806199999999</v>
      </c>
      <c r="D343" s="7" t="str">
        <f t="shared" si="33"/>
        <v>vis</v>
      </c>
      <c r="E343" s="25">
        <f>VLOOKUP(C343,'Active 1'!C$21:E$970,3,FALSE)</f>
        <v>67241.103245645514</v>
      </c>
      <c r="F343" s="1" t="s">
        <v>254</v>
      </c>
      <c r="G343" s="7" t="str">
        <f t="shared" si="34"/>
        <v>54871.8062</v>
      </c>
      <c r="H343" s="8">
        <f t="shared" si="35"/>
        <v>7313.5</v>
      </c>
      <c r="I343" s="26" t="s">
        <v>1451</v>
      </c>
      <c r="J343" s="27" t="s">
        <v>1452</v>
      </c>
      <c r="K343" s="26">
        <v>7313.5</v>
      </c>
      <c r="L343" s="26" t="s">
        <v>1453</v>
      </c>
      <c r="M343" s="27" t="s">
        <v>1079</v>
      </c>
      <c r="N343" s="27" t="s">
        <v>1212</v>
      </c>
      <c r="O343" s="28" t="s">
        <v>1213</v>
      </c>
      <c r="P343" s="29" t="s">
        <v>1214</v>
      </c>
    </row>
    <row r="344" spans="1:16" ht="12.75" customHeight="1" thickBot="1" x14ac:dyDescent="0.25">
      <c r="A344" s="8" t="str">
        <f t="shared" si="30"/>
        <v> AOEB 8 </v>
      </c>
      <c r="B344" s="1" t="str">
        <f t="shared" si="31"/>
        <v>II</v>
      </c>
      <c r="C344" s="8">
        <f t="shared" si="32"/>
        <v>54895.802900000002</v>
      </c>
      <c r="D344" s="7" t="str">
        <f t="shared" si="33"/>
        <v>vis</v>
      </c>
      <c r="E344" s="25">
        <f>VLOOKUP(C344,'Active 1'!C$21:E$970,3,FALSE)</f>
        <v>67315.101632258855</v>
      </c>
      <c r="F344" s="1" t="s">
        <v>254</v>
      </c>
      <c r="G344" s="7" t="str">
        <f t="shared" si="34"/>
        <v>54895.8029</v>
      </c>
      <c r="H344" s="8">
        <f t="shared" si="35"/>
        <v>7387.5</v>
      </c>
      <c r="I344" s="26" t="s">
        <v>1456</v>
      </c>
      <c r="J344" s="27" t="s">
        <v>1457</v>
      </c>
      <c r="K344" s="26">
        <v>7387.5</v>
      </c>
      <c r="L344" s="26" t="s">
        <v>1458</v>
      </c>
      <c r="M344" s="27" t="s">
        <v>1079</v>
      </c>
      <c r="N344" s="27" t="s">
        <v>1080</v>
      </c>
      <c r="O344" s="28" t="s">
        <v>587</v>
      </c>
      <c r="P344" s="28" t="s">
        <v>1082</v>
      </c>
    </row>
    <row r="345" spans="1:16" ht="12.75" customHeight="1" thickBot="1" x14ac:dyDescent="0.25">
      <c r="A345" s="8" t="str">
        <f t="shared" si="30"/>
        <v> BBS 130 </v>
      </c>
      <c r="B345" s="1" t="str">
        <f t="shared" si="31"/>
        <v>I</v>
      </c>
      <c r="C345" s="8">
        <f t="shared" si="32"/>
        <v>54939.742700000003</v>
      </c>
      <c r="D345" s="7" t="str">
        <f t="shared" si="33"/>
        <v>vis</v>
      </c>
      <c r="E345" s="25">
        <f>VLOOKUP(C345,'Active 1'!C$21:E$970,3,FALSE)</f>
        <v>67450.598359230164</v>
      </c>
      <c r="F345" s="1" t="s">
        <v>254</v>
      </c>
      <c r="G345" s="7" t="str">
        <f t="shared" si="34"/>
        <v>54939.7427</v>
      </c>
      <c r="H345" s="8">
        <f t="shared" si="35"/>
        <v>7523</v>
      </c>
      <c r="I345" s="26" t="s">
        <v>1461</v>
      </c>
      <c r="J345" s="27" t="s">
        <v>1462</v>
      </c>
      <c r="K345" s="26">
        <v>7523</v>
      </c>
      <c r="L345" s="26" t="s">
        <v>1257</v>
      </c>
      <c r="M345" s="27" t="s">
        <v>1079</v>
      </c>
      <c r="N345" s="27"/>
      <c r="O345" s="28" t="s">
        <v>526</v>
      </c>
      <c r="P345" s="28" t="s">
        <v>1222</v>
      </c>
    </row>
    <row r="346" spans="1:16" ht="12.75" customHeight="1" thickBot="1" x14ac:dyDescent="0.25">
      <c r="A346" s="8" t="str">
        <f t="shared" si="30"/>
        <v>BAVM 172 </v>
      </c>
      <c r="B346" s="1" t="str">
        <f t="shared" si="31"/>
        <v>I</v>
      </c>
      <c r="C346" s="8">
        <f t="shared" si="32"/>
        <v>54941.364999999998</v>
      </c>
      <c r="D346" s="7" t="str">
        <f t="shared" si="33"/>
        <v>vis</v>
      </c>
      <c r="E346" s="25">
        <f>VLOOKUP(C346,'Active 1'!C$21:E$970,3,FALSE)</f>
        <v>67455.601029705795</v>
      </c>
      <c r="F346" s="1" t="s">
        <v>254</v>
      </c>
      <c r="G346" s="7" t="str">
        <f t="shared" si="34"/>
        <v>54941.3650</v>
      </c>
      <c r="H346" s="8">
        <f t="shared" si="35"/>
        <v>7528</v>
      </c>
      <c r="I346" s="26" t="s">
        <v>1464</v>
      </c>
      <c r="J346" s="27" t="s">
        <v>1465</v>
      </c>
      <c r="K346" s="26">
        <v>7528</v>
      </c>
      <c r="L346" s="26" t="s">
        <v>1466</v>
      </c>
      <c r="M346" s="27" t="s">
        <v>1079</v>
      </c>
      <c r="N346" s="27" t="s">
        <v>1212</v>
      </c>
      <c r="O346" s="28" t="s">
        <v>1226</v>
      </c>
      <c r="P346" s="29" t="s">
        <v>1214</v>
      </c>
    </row>
    <row r="347" spans="1:16" ht="12.75" customHeight="1" thickBot="1" x14ac:dyDescent="0.25">
      <c r="A347" s="8" t="str">
        <f t="shared" si="30"/>
        <v> AOEB 12 </v>
      </c>
      <c r="B347" s="1" t="str">
        <f t="shared" si="31"/>
        <v>II</v>
      </c>
      <c r="C347" s="8">
        <f t="shared" si="32"/>
        <v>54941.527999999998</v>
      </c>
      <c r="D347" s="7" t="str">
        <f t="shared" si="33"/>
        <v>vis</v>
      </c>
      <c r="E347" s="25">
        <f>VLOOKUP(C347,'Active 1'!C$21:E$970,3,FALSE)</f>
        <v>67456.103671194753</v>
      </c>
      <c r="F347" s="1" t="s">
        <v>254</v>
      </c>
      <c r="G347" s="7" t="str">
        <f t="shared" si="34"/>
        <v>54941.5280</v>
      </c>
      <c r="H347" s="8">
        <f t="shared" si="35"/>
        <v>7528.5</v>
      </c>
      <c r="I347" s="26" t="s">
        <v>1468</v>
      </c>
      <c r="J347" s="27" t="s">
        <v>1469</v>
      </c>
      <c r="K347" s="26">
        <v>7528.5</v>
      </c>
      <c r="L347" s="26" t="s">
        <v>1470</v>
      </c>
      <c r="M347" s="27" t="s">
        <v>1079</v>
      </c>
      <c r="N347" s="27" t="s">
        <v>1080</v>
      </c>
      <c r="O347" s="28" t="s">
        <v>1167</v>
      </c>
      <c r="P347" s="28" t="s">
        <v>1230</v>
      </c>
    </row>
    <row r="348" spans="1:16" ht="12.75" customHeight="1" thickBot="1" x14ac:dyDescent="0.25">
      <c r="A348" s="8" t="str">
        <f t="shared" si="30"/>
        <v>BAVM 173 </v>
      </c>
      <c r="B348" s="1" t="str">
        <f t="shared" si="31"/>
        <v>I</v>
      </c>
      <c r="C348" s="8">
        <f t="shared" si="32"/>
        <v>54961.792500000003</v>
      </c>
      <c r="D348" s="7" t="str">
        <f t="shared" si="33"/>
        <v>vis</v>
      </c>
      <c r="E348" s="25">
        <f>VLOOKUP(C348,'Active 1'!C$21:E$970,3,FALSE)</f>
        <v>67518.59310955611</v>
      </c>
      <c r="F348" s="1" t="s">
        <v>254</v>
      </c>
      <c r="G348" s="7" t="str">
        <f t="shared" si="34"/>
        <v>54961.7925</v>
      </c>
      <c r="H348" s="8">
        <f t="shared" si="35"/>
        <v>7591</v>
      </c>
      <c r="I348" s="26" t="s">
        <v>1471</v>
      </c>
      <c r="J348" s="27" t="s">
        <v>1472</v>
      </c>
      <c r="K348" s="26">
        <v>7591</v>
      </c>
      <c r="L348" s="26" t="s">
        <v>1473</v>
      </c>
      <c r="M348" s="27" t="s">
        <v>1079</v>
      </c>
      <c r="N348" s="27" t="s">
        <v>1118</v>
      </c>
      <c r="O348" s="28" t="s">
        <v>1235</v>
      </c>
      <c r="P348" s="29" t="s">
        <v>1236</v>
      </c>
    </row>
    <row r="349" spans="1:16" ht="12.75" customHeight="1" thickBot="1" x14ac:dyDescent="0.25">
      <c r="A349" s="8" t="str">
        <f t="shared" si="30"/>
        <v> AOEB 12 </v>
      </c>
      <c r="B349" s="1" t="str">
        <f t="shared" si="31"/>
        <v>I</v>
      </c>
      <c r="C349" s="8">
        <f t="shared" si="32"/>
        <v>55259.810400000002</v>
      </c>
      <c r="D349" s="7" t="str">
        <f t="shared" si="33"/>
        <v>vis</v>
      </c>
      <c r="E349" s="25">
        <f>VLOOKUP(C349,'Active 1'!C$21:E$970,3,FALSE)</f>
        <v>68437.587962260572</v>
      </c>
      <c r="F349" s="1" t="s">
        <v>254</v>
      </c>
      <c r="G349" s="7" t="str">
        <f t="shared" si="34"/>
        <v>55259.8104</v>
      </c>
      <c r="H349" s="8">
        <f t="shared" si="35"/>
        <v>8510</v>
      </c>
      <c r="I349" s="26" t="s">
        <v>1475</v>
      </c>
      <c r="J349" s="27" t="s">
        <v>1476</v>
      </c>
      <c r="K349" s="26">
        <v>8510</v>
      </c>
      <c r="L349" s="26" t="s">
        <v>1413</v>
      </c>
      <c r="M349" s="27" t="s">
        <v>1079</v>
      </c>
      <c r="N349" s="27" t="s">
        <v>1080</v>
      </c>
      <c r="O349" s="28" t="s">
        <v>1241</v>
      </c>
      <c r="P349" s="28" t="s">
        <v>1230</v>
      </c>
    </row>
    <row r="350" spans="1:16" ht="12.75" customHeight="1" thickBot="1" x14ac:dyDescent="0.25">
      <c r="A350" s="8" t="str">
        <f t="shared" si="30"/>
        <v>IBVS 5592 </v>
      </c>
      <c r="B350" s="1" t="str">
        <f t="shared" si="31"/>
        <v>II</v>
      </c>
      <c r="C350" s="8">
        <f t="shared" si="32"/>
        <v>55279.754699999998</v>
      </c>
      <c r="D350" s="7" t="str">
        <f t="shared" si="33"/>
        <v>vis</v>
      </c>
      <c r="E350" s="25">
        <f>VLOOKUP(C350,'Active 1'!C$21:E$970,3,FALSE)</f>
        <v>68499.090003046673</v>
      </c>
      <c r="F350" s="1" t="s">
        <v>254</v>
      </c>
      <c r="G350" s="7" t="str">
        <f t="shared" si="34"/>
        <v>55279.7547</v>
      </c>
      <c r="H350" s="8">
        <f t="shared" si="35"/>
        <v>8571.5</v>
      </c>
      <c r="I350" s="26" t="s">
        <v>1478</v>
      </c>
      <c r="J350" s="27" t="s">
        <v>1479</v>
      </c>
      <c r="K350" s="26">
        <v>8571.5</v>
      </c>
      <c r="L350" s="26" t="s">
        <v>1480</v>
      </c>
      <c r="M350" s="27" t="s">
        <v>1079</v>
      </c>
      <c r="N350" s="27" t="s">
        <v>765</v>
      </c>
      <c r="O350" s="28" t="s">
        <v>1246</v>
      </c>
      <c r="P350" s="29" t="s">
        <v>1247</v>
      </c>
    </row>
    <row r="351" spans="1:16" ht="12.75" customHeight="1" thickBot="1" x14ac:dyDescent="0.25">
      <c r="A351" s="8" t="str">
        <f t="shared" si="30"/>
        <v> AOEB 12 </v>
      </c>
      <c r="B351" s="1" t="str">
        <f t="shared" si="31"/>
        <v>II</v>
      </c>
      <c r="C351" s="8">
        <f t="shared" si="32"/>
        <v>55342.339800000002</v>
      </c>
      <c r="D351" s="7" t="str">
        <f t="shared" si="33"/>
        <v>vis</v>
      </c>
      <c r="E351" s="25">
        <f>VLOOKUP(C351,'Active 1'!C$21:E$970,3,FALSE)</f>
        <v>68692.083057343072</v>
      </c>
      <c r="F351" s="1" t="s">
        <v>254</v>
      </c>
      <c r="G351" s="7" t="str">
        <f t="shared" si="34"/>
        <v>55342.3398</v>
      </c>
      <c r="H351" s="8">
        <f t="shared" si="35"/>
        <v>8764.5</v>
      </c>
      <c r="I351" s="26" t="s">
        <v>1481</v>
      </c>
      <c r="J351" s="27" t="s">
        <v>1482</v>
      </c>
      <c r="K351" s="26">
        <v>8764.5</v>
      </c>
      <c r="L351" s="26" t="s">
        <v>1046</v>
      </c>
      <c r="M351" s="27" t="s">
        <v>1079</v>
      </c>
      <c r="N351" s="27" t="s">
        <v>1080</v>
      </c>
      <c r="O351" s="28" t="s">
        <v>587</v>
      </c>
      <c r="P351" s="28" t="s">
        <v>1230</v>
      </c>
    </row>
    <row r="352" spans="1:16" ht="12.75" customHeight="1" thickBot="1" x14ac:dyDescent="0.25">
      <c r="A352" s="8" t="str">
        <f t="shared" si="30"/>
        <v> AOEB 12 </v>
      </c>
      <c r="B352" s="1" t="str">
        <f t="shared" si="31"/>
        <v>II</v>
      </c>
      <c r="C352" s="8">
        <f t="shared" si="32"/>
        <v>55629.656900000002</v>
      </c>
      <c r="D352" s="7" t="str">
        <f t="shared" si="33"/>
        <v>vis</v>
      </c>
      <c r="E352" s="25">
        <f>VLOOKUP(C352,'Active 1'!C$21:E$970,3,FALSE)</f>
        <v>69578.079958851245</v>
      </c>
      <c r="F352" s="1" t="s">
        <v>254</v>
      </c>
      <c r="G352" s="7" t="str">
        <f t="shared" si="34"/>
        <v>55629.6569</v>
      </c>
      <c r="H352" s="8">
        <f t="shared" si="35"/>
        <v>9650.5</v>
      </c>
      <c r="I352" s="26" t="s">
        <v>1491</v>
      </c>
      <c r="J352" s="27" t="s">
        <v>1492</v>
      </c>
      <c r="K352" s="26">
        <v>9650.5</v>
      </c>
      <c r="L352" s="26" t="s">
        <v>1493</v>
      </c>
      <c r="M352" s="27" t="s">
        <v>1079</v>
      </c>
      <c r="N352" s="27" t="s">
        <v>1080</v>
      </c>
      <c r="O352" s="28" t="s">
        <v>1241</v>
      </c>
      <c r="P352" s="28" t="s">
        <v>1230</v>
      </c>
    </row>
    <row r="353" spans="1:16" ht="12.75" customHeight="1" thickBot="1" x14ac:dyDescent="0.25">
      <c r="A353" s="8" t="str">
        <f t="shared" si="30"/>
        <v>BAVM 173 </v>
      </c>
      <c r="B353" s="1" t="str">
        <f t="shared" si="31"/>
        <v>I</v>
      </c>
      <c r="C353" s="8">
        <f t="shared" si="32"/>
        <v>55637.926399999997</v>
      </c>
      <c r="D353" s="7" t="str">
        <f t="shared" si="33"/>
        <v>vis</v>
      </c>
      <c r="E353" s="25">
        <f>VLOOKUP(C353,'Active 1'!C$21:E$970,3,FALSE)</f>
        <v>69603.580534267807</v>
      </c>
      <c r="F353" s="1" t="s">
        <v>254</v>
      </c>
      <c r="G353" s="7" t="str">
        <f t="shared" si="34"/>
        <v>55637.9264</v>
      </c>
      <c r="H353" s="8">
        <f t="shared" si="35"/>
        <v>9676</v>
      </c>
      <c r="I353" s="26" t="s">
        <v>1495</v>
      </c>
      <c r="J353" s="27" t="s">
        <v>1496</v>
      </c>
      <c r="K353" s="26">
        <v>9676</v>
      </c>
      <c r="L353" s="26" t="s">
        <v>1497</v>
      </c>
      <c r="M353" s="27" t="s">
        <v>1079</v>
      </c>
      <c r="N353" s="27" t="s">
        <v>1118</v>
      </c>
      <c r="O353" s="28" t="s">
        <v>1235</v>
      </c>
      <c r="P353" s="29" t="s">
        <v>1236</v>
      </c>
    </row>
    <row r="354" spans="1:16" ht="12.75" customHeight="1" thickBot="1" x14ac:dyDescent="0.25">
      <c r="A354" s="8" t="str">
        <f t="shared" si="30"/>
        <v>OEJV 0003 </v>
      </c>
      <c r="B354" s="1" t="str">
        <f t="shared" si="31"/>
        <v>II</v>
      </c>
      <c r="C354" s="8">
        <f t="shared" si="32"/>
        <v>55647.817499999997</v>
      </c>
      <c r="D354" s="7" t="str">
        <f t="shared" si="33"/>
        <v>vis</v>
      </c>
      <c r="E354" s="25">
        <f>VLOOKUP(C354,'Active 1'!C$21:E$970,3,FALSE)</f>
        <v>69634.081621576945</v>
      </c>
      <c r="F354" s="1" t="s">
        <v>254</v>
      </c>
      <c r="G354" s="7" t="str">
        <f t="shared" si="34"/>
        <v>55647.8175</v>
      </c>
      <c r="H354" s="8">
        <f t="shared" si="35"/>
        <v>9706.5</v>
      </c>
      <c r="I354" s="26" t="s">
        <v>1499</v>
      </c>
      <c r="J354" s="27" t="s">
        <v>1500</v>
      </c>
      <c r="K354" s="26">
        <v>9706.5</v>
      </c>
      <c r="L354" s="26" t="s">
        <v>1501</v>
      </c>
      <c r="M354" s="27" t="s">
        <v>1079</v>
      </c>
      <c r="N354" s="27"/>
      <c r="O354" s="28" t="s">
        <v>526</v>
      </c>
      <c r="P354" s="29" t="s">
        <v>1261</v>
      </c>
    </row>
    <row r="355" spans="1:16" ht="12.75" customHeight="1" thickBot="1" x14ac:dyDescent="0.25">
      <c r="A355" s="8" t="str">
        <f t="shared" si="30"/>
        <v>BAVM 178 </v>
      </c>
      <c r="B355" s="1" t="str">
        <f t="shared" si="31"/>
        <v>II</v>
      </c>
      <c r="C355" s="8">
        <f t="shared" si="32"/>
        <v>55654.6273</v>
      </c>
      <c r="D355" s="7" t="str">
        <f t="shared" si="33"/>
        <v>vis</v>
      </c>
      <c r="E355" s="25">
        <f>VLOOKUP(C355,'Active 1'!C$21:E$970,3,FALSE)</f>
        <v>69655.080934530793</v>
      </c>
      <c r="F355" s="1" t="s">
        <v>254</v>
      </c>
      <c r="G355" s="7" t="str">
        <f t="shared" si="34"/>
        <v>55654.6273</v>
      </c>
      <c r="H355" s="8">
        <f t="shared" si="35"/>
        <v>9727.5</v>
      </c>
      <c r="I355" s="26" t="s">
        <v>1502</v>
      </c>
      <c r="J355" s="27" t="s">
        <v>1503</v>
      </c>
      <c r="K355" s="26">
        <v>9727.5</v>
      </c>
      <c r="L355" s="26" t="s">
        <v>1504</v>
      </c>
      <c r="M355" s="27" t="s">
        <v>1079</v>
      </c>
      <c r="N355" s="27" t="s">
        <v>1212</v>
      </c>
      <c r="O355" s="28" t="s">
        <v>1266</v>
      </c>
      <c r="P355" s="29" t="s">
        <v>1267</v>
      </c>
    </row>
    <row r="356" spans="1:16" ht="12.75" customHeight="1" thickBot="1" x14ac:dyDescent="0.25">
      <c r="A356" s="8" t="str">
        <f t="shared" si="30"/>
        <v>BAVM 173 </v>
      </c>
      <c r="B356" s="1" t="str">
        <f t="shared" si="31"/>
        <v>II</v>
      </c>
      <c r="C356" s="8">
        <f t="shared" si="32"/>
        <v>55661.438199999997</v>
      </c>
      <c r="D356" s="7" t="str">
        <f t="shared" si="33"/>
        <v>vis</v>
      </c>
      <c r="E356" s="25">
        <f>VLOOKUP(C356,'Active 1'!C$21:E$970,3,FALSE)</f>
        <v>69676.083639543751</v>
      </c>
      <c r="F356" s="1" t="s">
        <v>254</v>
      </c>
      <c r="G356" s="7" t="str">
        <f t="shared" si="34"/>
        <v>55661.4382</v>
      </c>
      <c r="H356" s="8">
        <f t="shared" si="35"/>
        <v>9748.5</v>
      </c>
      <c r="I356" s="26" t="s">
        <v>1506</v>
      </c>
      <c r="J356" s="27" t="s">
        <v>1507</v>
      </c>
      <c r="K356" s="26">
        <v>9748.5</v>
      </c>
      <c r="L356" s="26" t="s">
        <v>1508</v>
      </c>
      <c r="M356" s="27" t="s">
        <v>1079</v>
      </c>
      <c r="N356" s="27" t="s">
        <v>1212</v>
      </c>
      <c r="O356" s="28" t="s">
        <v>1271</v>
      </c>
      <c r="P356" s="29" t="s">
        <v>1236</v>
      </c>
    </row>
    <row r="357" spans="1:16" ht="12.75" customHeight="1" thickBot="1" x14ac:dyDescent="0.25">
      <c r="A357" s="8" t="str">
        <f t="shared" si="30"/>
        <v>BAVM 173 </v>
      </c>
      <c r="B357" s="1" t="str">
        <f t="shared" si="31"/>
        <v>I</v>
      </c>
      <c r="C357" s="8">
        <f t="shared" si="32"/>
        <v>55661.600700000003</v>
      </c>
      <c r="D357" s="7" t="str">
        <f t="shared" si="33"/>
        <v>vis</v>
      </c>
      <c r="E357" s="25">
        <f>VLOOKUP(C357,'Active 1'!C$21:E$970,3,FALSE)</f>
        <v>69676.58473918766</v>
      </c>
      <c r="F357" s="1" t="s">
        <v>254</v>
      </c>
      <c r="G357" s="7" t="str">
        <f t="shared" si="34"/>
        <v>55661.6007</v>
      </c>
      <c r="H357" s="8">
        <f t="shared" si="35"/>
        <v>9749</v>
      </c>
      <c r="I357" s="26" t="s">
        <v>1510</v>
      </c>
      <c r="J357" s="27" t="s">
        <v>1511</v>
      </c>
      <c r="K357" s="26">
        <v>9749</v>
      </c>
      <c r="L357" s="26" t="s">
        <v>1512</v>
      </c>
      <c r="M357" s="27" t="s">
        <v>1079</v>
      </c>
      <c r="N357" s="27" t="s">
        <v>1212</v>
      </c>
      <c r="O357" s="28" t="s">
        <v>1271</v>
      </c>
      <c r="P357" s="29" t="s">
        <v>1236</v>
      </c>
    </row>
    <row r="358" spans="1:16" ht="12.75" customHeight="1" thickBot="1" x14ac:dyDescent="0.25">
      <c r="A358" s="8" t="str">
        <f t="shared" si="30"/>
        <v>IBVS 5653 </v>
      </c>
      <c r="B358" s="1" t="str">
        <f t="shared" si="31"/>
        <v>I</v>
      </c>
      <c r="C358" s="8">
        <f t="shared" si="32"/>
        <v>55690.784099999997</v>
      </c>
      <c r="D358" s="7" t="str">
        <f t="shared" si="33"/>
        <v>vis</v>
      </c>
      <c r="E358" s="25">
        <f>VLOOKUP(C358,'Active 1'!C$21:E$970,3,FALSE)</f>
        <v>69766.577301327081</v>
      </c>
      <c r="F358" s="1" t="s">
        <v>254</v>
      </c>
      <c r="G358" s="7" t="str">
        <f t="shared" si="34"/>
        <v>55690.7841</v>
      </c>
      <c r="H358" s="8">
        <f t="shared" si="35"/>
        <v>9839</v>
      </c>
      <c r="I358" s="26" t="s">
        <v>1513</v>
      </c>
      <c r="J358" s="27" t="s">
        <v>1514</v>
      </c>
      <c r="K358" s="26">
        <v>9839</v>
      </c>
      <c r="L358" s="26" t="s">
        <v>1515</v>
      </c>
      <c r="M358" s="27" t="s">
        <v>1079</v>
      </c>
      <c r="N358" s="27" t="s">
        <v>765</v>
      </c>
      <c r="O358" s="28" t="s">
        <v>1047</v>
      </c>
      <c r="P358" s="29" t="s">
        <v>1279</v>
      </c>
    </row>
    <row r="359" spans="1:16" ht="12.75" customHeight="1" thickBot="1" x14ac:dyDescent="0.25">
      <c r="A359" s="8" t="str">
        <f t="shared" si="30"/>
        <v>IBVS 5653 </v>
      </c>
      <c r="B359" s="1" t="str">
        <f t="shared" si="31"/>
        <v>I</v>
      </c>
      <c r="C359" s="8">
        <f t="shared" si="32"/>
        <v>55718.672700000003</v>
      </c>
      <c r="D359" s="7" t="str">
        <f t="shared" si="33"/>
        <v>vis</v>
      </c>
      <c r="E359" s="25">
        <f>VLOOKUP(C359,'Active 1'!C$21:E$970,3,FALSE)</f>
        <v>69852.577101503979</v>
      </c>
      <c r="F359" s="1" t="s">
        <v>254</v>
      </c>
      <c r="G359" s="7" t="str">
        <f t="shared" si="34"/>
        <v>55718.6727</v>
      </c>
      <c r="H359" s="8">
        <f t="shared" si="35"/>
        <v>9925</v>
      </c>
      <c r="I359" s="26" t="s">
        <v>1516</v>
      </c>
      <c r="J359" s="27" t="s">
        <v>1517</v>
      </c>
      <c r="K359" s="26">
        <v>9925</v>
      </c>
      <c r="L359" s="26" t="s">
        <v>1486</v>
      </c>
      <c r="M359" s="27" t="s">
        <v>1079</v>
      </c>
      <c r="N359" s="27" t="s">
        <v>765</v>
      </c>
      <c r="O359" s="28" t="s">
        <v>1047</v>
      </c>
      <c r="P359" s="29" t="s">
        <v>1279</v>
      </c>
    </row>
    <row r="360" spans="1:16" ht="12.75" customHeight="1" thickBot="1" x14ac:dyDescent="0.25">
      <c r="A360" s="8" t="str">
        <f t="shared" si="30"/>
        <v>BAVM 173 </v>
      </c>
      <c r="B360" s="1" t="str">
        <f t="shared" si="31"/>
        <v>I</v>
      </c>
      <c r="C360" s="8">
        <f t="shared" si="32"/>
        <v>55924.593399999998</v>
      </c>
      <c r="D360" s="7" t="str">
        <f t="shared" si="33"/>
        <v>vis</v>
      </c>
      <c r="E360" s="25">
        <f>VLOOKUP(C360,'Active 1'!C$21:E$970,3,FALSE)</f>
        <v>70487.572728831379</v>
      </c>
      <c r="F360" s="1" t="s">
        <v>254</v>
      </c>
      <c r="G360" s="7" t="str">
        <f t="shared" si="34"/>
        <v>55924.5934</v>
      </c>
      <c r="H360" s="8">
        <f t="shared" si="35"/>
        <v>10560</v>
      </c>
      <c r="I360" s="26" t="s">
        <v>1518</v>
      </c>
      <c r="J360" s="27" t="s">
        <v>1519</v>
      </c>
      <c r="K360" s="26">
        <v>10560</v>
      </c>
      <c r="L360" s="26" t="s">
        <v>1520</v>
      </c>
      <c r="M360" s="27" t="s">
        <v>1079</v>
      </c>
      <c r="N360" s="27" t="s">
        <v>1212</v>
      </c>
      <c r="O360" s="28" t="s">
        <v>1271</v>
      </c>
      <c r="P360" s="29" t="s">
        <v>1236</v>
      </c>
    </row>
    <row r="361" spans="1:16" ht="12.75" customHeight="1" thickBot="1" x14ac:dyDescent="0.25">
      <c r="A361" s="8" t="str">
        <f t="shared" si="30"/>
        <v>BAVM 178 </v>
      </c>
      <c r="B361" s="1" t="str">
        <f t="shared" si="31"/>
        <v>II</v>
      </c>
      <c r="C361" s="8">
        <f t="shared" si="32"/>
        <v>55982.478199999998</v>
      </c>
      <c r="D361" s="7" t="str">
        <f t="shared" si="33"/>
        <v>vis</v>
      </c>
      <c r="E361" s="25">
        <f>VLOOKUP(C361,'Active 1'!C$21:E$970,3,FALSE)</f>
        <v>70666.071514474213</v>
      </c>
      <c r="F361" s="1" t="s">
        <v>254</v>
      </c>
      <c r="G361" s="7" t="str">
        <f t="shared" si="34"/>
        <v>55982.4782</v>
      </c>
      <c r="H361" s="8">
        <f t="shared" si="35"/>
        <v>10738.5</v>
      </c>
      <c r="I361" s="26" t="s">
        <v>1523</v>
      </c>
      <c r="J361" s="27" t="s">
        <v>1524</v>
      </c>
      <c r="K361" s="26">
        <v>10738.5</v>
      </c>
      <c r="L361" s="26" t="s">
        <v>1525</v>
      </c>
      <c r="M361" s="27" t="s">
        <v>1079</v>
      </c>
      <c r="N361" s="27" t="s">
        <v>1212</v>
      </c>
      <c r="O361" s="28" t="s">
        <v>1226</v>
      </c>
      <c r="P361" s="29" t="s">
        <v>1267</v>
      </c>
    </row>
    <row r="362" spans="1:16" ht="12.75" customHeight="1" thickBot="1" x14ac:dyDescent="0.25">
      <c r="A362" s="8" t="str">
        <f t="shared" si="30"/>
        <v> AOEB 12 </v>
      </c>
      <c r="B362" s="1" t="str">
        <f t="shared" si="31"/>
        <v>II</v>
      </c>
      <c r="C362" s="8">
        <f t="shared" si="32"/>
        <v>56003.880899999996</v>
      </c>
      <c r="D362" s="7" t="str">
        <f t="shared" si="33"/>
        <v>vis</v>
      </c>
      <c r="E362" s="25">
        <f>VLOOKUP(C362,'Active 1'!C$21:E$970,3,FALSE)</f>
        <v>70732.070808925913</v>
      </c>
      <c r="F362" s="1" t="s">
        <v>254</v>
      </c>
      <c r="G362" s="7" t="str">
        <f t="shared" si="34"/>
        <v>56003.8809</v>
      </c>
      <c r="H362" s="8">
        <f t="shared" si="35"/>
        <v>10804.5</v>
      </c>
      <c r="I362" s="26" t="s">
        <v>1531</v>
      </c>
      <c r="J362" s="27" t="s">
        <v>1532</v>
      </c>
      <c r="K362" s="26">
        <v>10804.5</v>
      </c>
      <c r="L362" s="26" t="s">
        <v>1533</v>
      </c>
      <c r="M362" s="27" t="s">
        <v>1079</v>
      </c>
      <c r="N362" s="27" t="s">
        <v>1080</v>
      </c>
      <c r="O362" s="28" t="s">
        <v>587</v>
      </c>
      <c r="P362" s="28" t="s">
        <v>1230</v>
      </c>
    </row>
    <row r="363" spans="1:16" ht="12.75" customHeight="1" thickBot="1" x14ac:dyDescent="0.25">
      <c r="A363" s="8" t="str">
        <f t="shared" si="30"/>
        <v>BAVM 178 </v>
      </c>
      <c r="B363" s="1" t="str">
        <f t="shared" si="31"/>
        <v>I</v>
      </c>
      <c r="C363" s="8">
        <f t="shared" si="32"/>
        <v>56062.738599999997</v>
      </c>
      <c r="D363" s="7" t="str">
        <f t="shared" si="33"/>
        <v>vis</v>
      </c>
      <c r="E363" s="25">
        <f>VLOOKUP(C363,'Active 1'!C$21:E$970,3,FALSE)</f>
        <v>70913.569716682876</v>
      </c>
      <c r="F363" s="1" t="s">
        <v>254</v>
      </c>
      <c r="G363" s="7" t="str">
        <f t="shared" si="34"/>
        <v>56062.7386</v>
      </c>
      <c r="H363" s="8">
        <f t="shared" si="35"/>
        <v>10986</v>
      </c>
      <c r="I363" s="26" t="s">
        <v>1535</v>
      </c>
      <c r="J363" s="27" t="s">
        <v>1536</v>
      </c>
      <c r="K363" s="26">
        <v>10986</v>
      </c>
      <c r="L363" s="26" t="s">
        <v>1537</v>
      </c>
      <c r="M363" s="27" t="s">
        <v>1079</v>
      </c>
      <c r="N363" s="27" t="s">
        <v>1118</v>
      </c>
      <c r="O363" s="28" t="s">
        <v>1298</v>
      </c>
      <c r="P363" s="29" t="s">
        <v>1267</v>
      </c>
    </row>
    <row r="364" spans="1:16" ht="12.75" customHeight="1" thickBot="1" x14ac:dyDescent="0.25">
      <c r="A364" s="8" t="str">
        <f t="shared" si="30"/>
        <v> AOEB 12 </v>
      </c>
      <c r="B364" s="1" t="str">
        <f t="shared" si="31"/>
        <v>I</v>
      </c>
      <c r="C364" s="8">
        <f t="shared" si="32"/>
        <v>56069.549299999999</v>
      </c>
      <c r="D364" s="7" t="str">
        <f t="shared" si="33"/>
        <v>vis</v>
      </c>
      <c r="E364" s="25">
        <f>VLOOKUP(C364,'Active 1'!C$21:E$970,3,FALSE)</f>
        <v>70934.571804957828</v>
      </c>
      <c r="F364" s="1" t="s">
        <v>254</v>
      </c>
      <c r="G364" s="7" t="str">
        <f t="shared" si="34"/>
        <v>56069.5493</v>
      </c>
      <c r="H364" s="8">
        <f t="shared" si="35"/>
        <v>11007</v>
      </c>
      <c r="I364" s="26" t="s">
        <v>1539</v>
      </c>
      <c r="J364" s="27" t="s">
        <v>1540</v>
      </c>
      <c r="K364" s="26">
        <v>11007</v>
      </c>
      <c r="L364" s="26" t="s">
        <v>1541</v>
      </c>
      <c r="M364" s="27" t="s">
        <v>1079</v>
      </c>
      <c r="N364" s="27" t="s">
        <v>1080</v>
      </c>
      <c r="O364" s="28" t="s">
        <v>587</v>
      </c>
      <c r="P364" s="28" t="s">
        <v>1230</v>
      </c>
    </row>
    <row r="365" spans="1:16" ht="12.75" customHeight="1" thickBot="1" x14ac:dyDescent="0.25">
      <c r="A365" s="8" t="str">
        <f t="shared" si="30"/>
        <v> arXiv 0807.1486 </v>
      </c>
      <c r="B365" s="1" t="str">
        <f t="shared" si="31"/>
        <v>I</v>
      </c>
      <c r="C365" s="8">
        <f t="shared" si="32"/>
        <v>56075.709799999997</v>
      </c>
      <c r="D365" s="7" t="str">
        <f t="shared" si="33"/>
        <v>vis</v>
      </c>
      <c r="E365" s="25">
        <f>VLOOKUP(C365,'Active 1'!C$21:E$970,3,FALSE)</f>
        <v>70953.568877919155</v>
      </c>
      <c r="F365" s="1" t="s">
        <v>254</v>
      </c>
      <c r="G365" s="7" t="str">
        <f t="shared" si="34"/>
        <v>56075.7098</v>
      </c>
      <c r="H365" s="8">
        <f t="shared" si="35"/>
        <v>11026</v>
      </c>
      <c r="I365" s="26" t="s">
        <v>1543</v>
      </c>
      <c r="J365" s="27" t="s">
        <v>1544</v>
      </c>
      <c r="K365" s="26">
        <v>11026</v>
      </c>
      <c r="L365" s="26" t="s">
        <v>1512</v>
      </c>
      <c r="M365" s="27" t="s">
        <v>1079</v>
      </c>
      <c r="N365" s="27" t="s">
        <v>201</v>
      </c>
      <c r="O365" s="28" t="s">
        <v>811</v>
      </c>
      <c r="P365" s="28" t="s">
        <v>812</v>
      </c>
    </row>
    <row r="366" spans="1:16" ht="12.75" customHeight="1" thickBot="1" x14ac:dyDescent="0.25">
      <c r="A366" s="8" t="str">
        <f t="shared" si="30"/>
        <v> arXiv 0807.1486 </v>
      </c>
      <c r="B366" s="1" t="str">
        <f t="shared" si="31"/>
        <v>II</v>
      </c>
      <c r="C366" s="8">
        <f t="shared" si="32"/>
        <v>56336.921000000002</v>
      </c>
      <c r="D366" s="7" t="str">
        <f t="shared" si="33"/>
        <v>vis</v>
      </c>
      <c r="E366" s="25">
        <f>VLOOKUP(C366,'Active 1'!C$21:E$970,3,FALSE)</f>
        <v>71759.063273620763</v>
      </c>
      <c r="F366" s="1" t="s">
        <v>254</v>
      </c>
      <c r="G366" s="7" t="str">
        <f t="shared" si="34"/>
        <v>56336.9210</v>
      </c>
      <c r="H366" s="8">
        <f t="shared" si="35"/>
        <v>11831.5</v>
      </c>
      <c r="I366" s="26" t="s">
        <v>1545</v>
      </c>
      <c r="J366" s="27" t="s">
        <v>1546</v>
      </c>
      <c r="K366" s="26">
        <v>11831.5</v>
      </c>
      <c r="L366" s="26" t="s">
        <v>1547</v>
      </c>
      <c r="M366" s="27" t="s">
        <v>1079</v>
      </c>
      <c r="N366" s="27" t="s">
        <v>87</v>
      </c>
      <c r="O366" s="28" t="s">
        <v>811</v>
      </c>
      <c r="P366" s="28" t="s">
        <v>812</v>
      </c>
    </row>
    <row r="367" spans="1:16" ht="12.75" customHeight="1" thickBot="1" x14ac:dyDescent="0.25">
      <c r="A367" s="8" t="str">
        <f t="shared" si="30"/>
        <v> arXiv 0807.1486 </v>
      </c>
      <c r="B367" s="1" t="str">
        <f t="shared" si="31"/>
        <v>I</v>
      </c>
      <c r="C367" s="8">
        <f t="shared" si="32"/>
        <v>56369.8361</v>
      </c>
      <c r="D367" s="7" t="str">
        <f t="shared" si="33"/>
        <v>vis</v>
      </c>
      <c r="E367" s="25">
        <f>VLOOKUP(C367,'Active 1'!C$21:E$970,3,FALSE)</f>
        <v>71860.563242167118</v>
      </c>
      <c r="F367" s="1" t="s">
        <v>254</v>
      </c>
      <c r="G367" s="7" t="str">
        <f t="shared" si="34"/>
        <v>56369.8361</v>
      </c>
      <c r="H367" s="8">
        <f t="shared" si="35"/>
        <v>11933</v>
      </c>
      <c r="I367" s="26" t="s">
        <v>1549</v>
      </c>
      <c r="J367" s="27" t="s">
        <v>1550</v>
      </c>
      <c r="K367" s="26">
        <v>11933</v>
      </c>
      <c r="L367" s="26" t="s">
        <v>1551</v>
      </c>
      <c r="M367" s="27" t="s">
        <v>1079</v>
      </c>
      <c r="N367" s="27" t="s">
        <v>254</v>
      </c>
      <c r="O367" s="28" t="s">
        <v>811</v>
      </c>
      <c r="P367" s="28" t="s">
        <v>812</v>
      </c>
    </row>
    <row r="368" spans="1:16" ht="12.75" customHeight="1" thickBot="1" x14ac:dyDescent="0.25">
      <c r="A368" s="8" t="str">
        <f t="shared" si="30"/>
        <v> arXiv 0807.1486 </v>
      </c>
      <c r="B368" s="1" t="str">
        <f t="shared" si="31"/>
        <v>II</v>
      </c>
      <c r="C368" s="8">
        <f t="shared" si="32"/>
        <v>56411.830499999996</v>
      </c>
      <c r="D368" s="7" t="str">
        <f t="shared" si="33"/>
        <v>vis</v>
      </c>
      <c r="E368" s="25">
        <f>VLOOKUP(C368,'Active 1'!C$21:E$970,3,FALSE)</f>
        <v>71990.06095838621</v>
      </c>
      <c r="F368" s="1" t="s">
        <v>254</v>
      </c>
      <c r="G368" s="7" t="str">
        <f t="shared" si="34"/>
        <v>56411.8305</v>
      </c>
      <c r="H368" s="8">
        <f t="shared" si="35"/>
        <v>12062.5</v>
      </c>
      <c r="I368" s="26" t="s">
        <v>1552</v>
      </c>
      <c r="J368" s="27" t="s">
        <v>1553</v>
      </c>
      <c r="K368" s="26">
        <v>12062.5</v>
      </c>
      <c r="L368" s="26" t="s">
        <v>1554</v>
      </c>
      <c r="M368" s="27" t="s">
        <v>1079</v>
      </c>
      <c r="N368" s="27" t="s">
        <v>254</v>
      </c>
      <c r="O368" s="28" t="s">
        <v>811</v>
      </c>
      <c r="P368" s="28" t="s">
        <v>812</v>
      </c>
    </row>
    <row r="369" spans="1:16" ht="12.75" customHeight="1" thickBot="1" x14ac:dyDescent="0.25">
      <c r="A369" s="8" t="str">
        <f t="shared" si="30"/>
        <v> arXiv 0807.1486 </v>
      </c>
      <c r="B369" s="1" t="str">
        <f t="shared" si="31"/>
        <v>I</v>
      </c>
      <c r="C369" s="8">
        <f t="shared" si="32"/>
        <v>56456.419699999999</v>
      </c>
      <c r="D369" s="7" t="str">
        <f t="shared" si="33"/>
        <v>vis</v>
      </c>
      <c r="E369" s="25">
        <f>VLOOKUP(C369,'Active 1'!C$21:E$970,3,FALSE)</f>
        <v>72127.560233719036</v>
      </c>
      <c r="F369" s="1" t="s">
        <v>254</v>
      </c>
      <c r="G369" s="7" t="str">
        <f t="shared" si="34"/>
        <v>56456.4197</v>
      </c>
      <c r="H369" s="8">
        <f t="shared" si="35"/>
        <v>12200</v>
      </c>
      <c r="I369" s="26" t="s">
        <v>1555</v>
      </c>
      <c r="J369" s="27" t="s">
        <v>1556</v>
      </c>
      <c r="K369" s="26">
        <v>12200</v>
      </c>
      <c r="L369" s="26" t="s">
        <v>1557</v>
      </c>
      <c r="M369" s="27" t="s">
        <v>1079</v>
      </c>
      <c r="N369" s="27" t="s">
        <v>87</v>
      </c>
      <c r="O369" s="28" t="s">
        <v>811</v>
      </c>
      <c r="P369" s="28" t="s">
        <v>812</v>
      </c>
    </row>
    <row r="370" spans="1:16" ht="12.75" customHeight="1" thickBot="1" x14ac:dyDescent="0.25">
      <c r="A370" s="8" t="str">
        <f t="shared" si="30"/>
        <v> arXiv 0807.1486 </v>
      </c>
      <c r="B370" s="1" t="str">
        <f t="shared" si="31"/>
        <v>II</v>
      </c>
      <c r="C370" s="8">
        <f t="shared" si="32"/>
        <v>56720.873599999999</v>
      </c>
      <c r="D370" s="7" t="str">
        <f t="shared" si="33"/>
        <v>vis</v>
      </c>
      <c r="E370" s="25">
        <f>VLOOKUP(C370,'Active 1'!C$21:E$970,3,FALSE)</f>
        <v>72943.054111360674</v>
      </c>
      <c r="F370" s="1" t="s">
        <v>254</v>
      </c>
      <c r="G370" s="7" t="str">
        <f t="shared" si="34"/>
        <v>56720.8736</v>
      </c>
      <c r="H370" s="8">
        <f t="shared" si="35"/>
        <v>13015.5</v>
      </c>
      <c r="I370" s="26" t="s">
        <v>1560</v>
      </c>
      <c r="J370" s="27" t="s">
        <v>1561</v>
      </c>
      <c r="K370" s="26">
        <v>13015.5</v>
      </c>
      <c r="L370" s="26" t="s">
        <v>1562</v>
      </c>
      <c r="M370" s="27" t="s">
        <v>1079</v>
      </c>
      <c r="N370" s="27" t="s">
        <v>1319</v>
      </c>
      <c r="O370" s="28" t="s">
        <v>811</v>
      </c>
      <c r="P370" s="28" t="s">
        <v>812</v>
      </c>
    </row>
    <row r="371" spans="1:16" ht="12.75" customHeight="1" thickBot="1" x14ac:dyDescent="0.25">
      <c r="A371" s="8" t="str">
        <f t="shared" si="30"/>
        <v> arXiv 0807.1486 </v>
      </c>
      <c r="B371" s="1" t="str">
        <f t="shared" si="31"/>
        <v>I</v>
      </c>
      <c r="C371" s="8">
        <f t="shared" si="32"/>
        <v>56795.619400000003</v>
      </c>
      <c r="D371" s="7" t="str">
        <f t="shared" si="33"/>
        <v>vis</v>
      </c>
      <c r="E371" s="25">
        <f>VLOOKUP(C371,'Active 1'!C$21:E$970,3,FALSE)</f>
        <v>73173.546996054123</v>
      </c>
      <c r="F371" s="1" t="s">
        <v>254</v>
      </c>
      <c r="G371" s="7" t="str">
        <f t="shared" si="34"/>
        <v>56795.6194</v>
      </c>
      <c r="H371" s="8">
        <f t="shared" si="35"/>
        <v>13246</v>
      </c>
      <c r="I371" s="26" t="s">
        <v>1564</v>
      </c>
      <c r="J371" s="27" t="s">
        <v>1565</v>
      </c>
      <c r="K371" s="26">
        <v>13246</v>
      </c>
      <c r="L371" s="26" t="s">
        <v>1557</v>
      </c>
      <c r="M371" s="27" t="s">
        <v>1079</v>
      </c>
      <c r="N371" s="27" t="s">
        <v>201</v>
      </c>
      <c r="O371" s="28" t="s">
        <v>811</v>
      </c>
      <c r="P371" s="28" t="s">
        <v>812</v>
      </c>
    </row>
    <row r="372" spans="1:16" ht="12.75" customHeight="1" thickBot="1" x14ac:dyDescent="0.25">
      <c r="A372" s="8" t="str">
        <f t="shared" si="30"/>
        <v> arXiv 0807.1486 </v>
      </c>
      <c r="B372" s="1" t="str">
        <f t="shared" si="31"/>
        <v>II</v>
      </c>
      <c r="C372" s="8">
        <f t="shared" si="32"/>
        <v>45487.719469999996</v>
      </c>
      <c r="D372" s="7" t="str">
        <f t="shared" si="33"/>
        <v>vis</v>
      </c>
      <c r="E372" s="25">
        <f>VLOOKUP(C372,'Active 1'!C$21:E$970,3,FALSE)</f>
        <v>38303.487746032202</v>
      </c>
      <c r="F372" s="1" t="s">
        <v>254</v>
      </c>
      <c r="G372" s="7" t="str">
        <f t="shared" si="34"/>
        <v>45487.71947</v>
      </c>
      <c r="H372" s="8">
        <f t="shared" si="35"/>
        <v>-21624.5</v>
      </c>
      <c r="I372" s="26" t="s">
        <v>808</v>
      </c>
      <c r="J372" s="27" t="s">
        <v>809</v>
      </c>
      <c r="K372" s="26">
        <v>-21624.5</v>
      </c>
      <c r="L372" s="26" t="s">
        <v>810</v>
      </c>
      <c r="M372" s="27" t="s">
        <v>764</v>
      </c>
      <c r="N372" s="27" t="s">
        <v>201</v>
      </c>
      <c r="O372" s="28" t="s">
        <v>811</v>
      </c>
      <c r="P372" s="28" t="s">
        <v>812</v>
      </c>
    </row>
    <row r="373" spans="1:16" ht="12.75" customHeight="1" thickBot="1" x14ac:dyDescent="0.25">
      <c r="A373" s="8" t="str">
        <f t="shared" si="30"/>
        <v> arXiv 0807.1486 </v>
      </c>
      <c r="B373" s="1" t="str">
        <f t="shared" si="31"/>
        <v>II</v>
      </c>
      <c r="C373" s="8">
        <f t="shared" si="32"/>
        <v>45487.719980000002</v>
      </c>
      <c r="D373" s="7" t="str">
        <f t="shared" si="33"/>
        <v>vis</v>
      </c>
      <c r="E373" s="25">
        <f>VLOOKUP(C373,'Active 1'!C$21:E$970,3,FALSE)</f>
        <v>38303.489318714172</v>
      </c>
      <c r="F373" s="1" t="s">
        <v>254</v>
      </c>
      <c r="G373" s="7" t="str">
        <f t="shared" si="34"/>
        <v>45487.71998</v>
      </c>
      <c r="H373" s="8">
        <f t="shared" si="35"/>
        <v>-21624.5</v>
      </c>
      <c r="I373" s="26" t="s">
        <v>813</v>
      </c>
      <c r="J373" s="27" t="s">
        <v>809</v>
      </c>
      <c r="K373" s="26">
        <v>-21624.5</v>
      </c>
      <c r="L373" s="26" t="s">
        <v>814</v>
      </c>
      <c r="M373" s="27" t="s">
        <v>764</v>
      </c>
      <c r="N373" s="27" t="s">
        <v>87</v>
      </c>
      <c r="O373" s="28" t="s">
        <v>811</v>
      </c>
      <c r="P373" s="28" t="s">
        <v>812</v>
      </c>
    </row>
    <row r="374" spans="1:16" ht="12.75" customHeight="1" thickBot="1" x14ac:dyDescent="0.25">
      <c r="A374" s="8" t="str">
        <f t="shared" si="30"/>
        <v> arXiv 0807.1486 </v>
      </c>
      <c r="B374" s="1" t="str">
        <f t="shared" si="31"/>
        <v>I</v>
      </c>
      <c r="C374" s="8">
        <f t="shared" si="32"/>
        <v>45791.761789999997</v>
      </c>
      <c r="D374" s="7" t="str">
        <f t="shared" si="33"/>
        <v>vis</v>
      </c>
      <c r="E374" s="25">
        <f>VLOOKUP(C374,'Active 1'!C$21:E$970,3,FALSE)</f>
        <v>39241.060043146979</v>
      </c>
      <c r="F374" s="1" t="s">
        <v>254</v>
      </c>
      <c r="G374" s="7" t="str">
        <f t="shared" si="34"/>
        <v>45791.76179</v>
      </c>
      <c r="H374" s="8">
        <f t="shared" si="35"/>
        <v>-20687</v>
      </c>
      <c r="I374" s="26" t="s">
        <v>829</v>
      </c>
      <c r="J374" s="27" t="s">
        <v>830</v>
      </c>
      <c r="K374" s="26">
        <v>-20687</v>
      </c>
      <c r="L374" s="26" t="s">
        <v>831</v>
      </c>
      <c r="M374" s="27" t="s">
        <v>764</v>
      </c>
      <c r="N374" s="27" t="s">
        <v>254</v>
      </c>
      <c r="O374" s="28" t="s">
        <v>811</v>
      </c>
      <c r="P374" s="28" t="s">
        <v>812</v>
      </c>
    </row>
    <row r="375" spans="1:16" ht="12.75" customHeight="1" thickBot="1" x14ac:dyDescent="0.25">
      <c r="A375" s="8" t="str">
        <f t="shared" si="30"/>
        <v> arXiv 0807.1486 </v>
      </c>
      <c r="B375" s="1" t="str">
        <f t="shared" si="31"/>
        <v>I</v>
      </c>
      <c r="C375" s="8">
        <f t="shared" si="32"/>
        <v>45791.762669999996</v>
      </c>
      <c r="D375" s="7" t="str">
        <f t="shared" si="33"/>
        <v>vis</v>
      </c>
      <c r="E375" s="25">
        <f>VLOOKUP(C375,'Active 1'!C$21:E$970,3,FALSE)</f>
        <v>39241.062756794279</v>
      </c>
      <c r="F375" s="1" t="s">
        <v>254</v>
      </c>
      <c r="G375" s="7" t="str">
        <f t="shared" si="34"/>
        <v>45791.76267</v>
      </c>
      <c r="H375" s="8">
        <f t="shared" si="35"/>
        <v>-20687</v>
      </c>
      <c r="I375" s="26" t="s">
        <v>832</v>
      </c>
      <c r="J375" s="27" t="s">
        <v>833</v>
      </c>
      <c r="K375" s="26">
        <v>-20687</v>
      </c>
      <c r="L375" s="26" t="s">
        <v>834</v>
      </c>
      <c r="M375" s="27" t="s">
        <v>764</v>
      </c>
      <c r="N375" s="27" t="s">
        <v>1319</v>
      </c>
      <c r="O375" s="28" t="s">
        <v>811</v>
      </c>
      <c r="P375" s="28" t="s">
        <v>812</v>
      </c>
    </row>
    <row r="376" spans="1:16" ht="12.75" customHeight="1" thickBot="1" x14ac:dyDescent="0.25">
      <c r="A376" s="8" t="str">
        <f t="shared" si="30"/>
        <v> arXiv 0807.1486 </v>
      </c>
      <c r="B376" s="1" t="str">
        <f t="shared" si="31"/>
        <v>I</v>
      </c>
      <c r="C376" s="8">
        <f t="shared" si="32"/>
        <v>45793.708030000002</v>
      </c>
      <c r="D376" s="7" t="str">
        <f t="shared" si="33"/>
        <v>vis</v>
      </c>
      <c r="E376" s="25">
        <f>VLOOKUP(C376,'Active 1'!C$21:E$970,3,FALSE)</f>
        <v>39247.061644198897</v>
      </c>
      <c r="F376" s="1" t="s">
        <v>254</v>
      </c>
      <c r="G376" s="7" t="str">
        <f t="shared" si="34"/>
        <v>45793.70803</v>
      </c>
      <c r="H376" s="8">
        <f t="shared" si="35"/>
        <v>-20681</v>
      </c>
      <c r="I376" s="26" t="s">
        <v>835</v>
      </c>
      <c r="J376" s="27" t="s">
        <v>836</v>
      </c>
      <c r="K376" s="26">
        <v>-20681</v>
      </c>
      <c r="L376" s="26" t="s">
        <v>837</v>
      </c>
      <c r="M376" s="27" t="s">
        <v>764</v>
      </c>
      <c r="N376" s="27" t="s">
        <v>1336</v>
      </c>
      <c r="O376" s="28" t="s">
        <v>811</v>
      </c>
      <c r="P376" s="28" t="s">
        <v>812</v>
      </c>
    </row>
    <row r="377" spans="1:16" ht="12.75" customHeight="1" thickBot="1" x14ac:dyDescent="0.25">
      <c r="A377" s="8" t="str">
        <f t="shared" si="30"/>
        <v> arXiv 0807.1486 </v>
      </c>
      <c r="B377" s="1" t="str">
        <f t="shared" si="31"/>
        <v>I</v>
      </c>
      <c r="C377" s="8">
        <f t="shared" si="32"/>
        <v>45793.708409999999</v>
      </c>
      <c r="D377" s="7" t="str">
        <f t="shared" si="33"/>
        <v>vis</v>
      </c>
      <c r="E377" s="25">
        <f>VLOOKUP(C377,'Active 1'!C$21:E$970,3,FALSE)</f>
        <v>39247.06281600114</v>
      </c>
      <c r="F377" s="1" t="s">
        <v>254</v>
      </c>
      <c r="G377" s="7" t="str">
        <f t="shared" si="34"/>
        <v>45793.70841</v>
      </c>
      <c r="H377" s="8">
        <f t="shared" si="35"/>
        <v>-20681</v>
      </c>
      <c r="I377" s="26" t="s">
        <v>838</v>
      </c>
      <c r="J377" s="27" t="s">
        <v>839</v>
      </c>
      <c r="K377" s="26">
        <v>-20681</v>
      </c>
      <c r="L377" s="26" t="s">
        <v>840</v>
      </c>
      <c r="M377" s="27" t="s">
        <v>764</v>
      </c>
      <c r="N377" s="27" t="s">
        <v>1336</v>
      </c>
      <c r="O377" s="28" t="s">
        <v>811</v>
      </c>
      <c r="P377" s="28" t="s">
        <v>812</v>
      </c>
    </row>
    <row r="378" spans="1:16" ht="12.75" customHeight="1" thickBot="1" x14ac:dyDescent="0.25">
      <c r="A378" s="8" t="str">
        <f t="shared" si="30"/>
        <v> arXiv 0807.1486 </v>
      </c>
      <c r="B378" s="1" t="str">
        <f t="shared" si="31"/>
        <v>II</v>
      </c>
      <c r="C378" s="8">
        <f t="shared" si="32"/>
        <v>45798.730439999999</v>
      </c>
      <c r="D378" s="7" t="str">
        <f t="shared" si="33"/>
        <v>vis</v>
      </c>
      <c r="E378" s="25">
        <f>VLOOKUP(C378,'Active 1'!C$21:E$970,3,FALSE)</f>
        <v>39262.549200275796</v>
      </c>
      <c r="F378" s="1" t="s">
        <v>254</v>
      </c>
      <c r="G378" s="7" t="str">
        <f t="shared" si="34"/>
        <v>45798.73044</v>
      </c>
      <c r="H378" s="8">
        <f t="shared" si="35"/>
        <v>-20665.5</v>
      </c>
      <c r="I378" s="26" t="s">
        <v>841</v>
      </c>
      <c r="J378" s="27" t="s">
        <v>842</v>
      </c>
      <c r="K378" s="26">
        <v>-20665.5</v>
      </c>
      <c r="L378" s="26" t="s">
        <v>843</v>
      </c>
      <c r="M378" s="27" t="s">
        <v>764</v>
      </c>
      <c r="N378" s="27" t="s">
        <v>1319</v>
      </c>
      <c r="O378" s="28" t="s">
        <v>811</v>
      </c>
      <c r="P378" s="28" t="s">
        <v>812</v>
      </c>
    </row>
    <row r="379" spans="1:16" ht="12.75" customHeight="1" thickBot="1" x14ac:dyDescent="0.25">
      <c r="A379" s="8" t="str">
        <f t="shared" si="30"/>
        <v> arXiv 0807.1486 </v>
      </c>
      <c r="B379" s="1" t="str">
        <f t="shared" si="31"/>
        <v>II</v>
      </c>
      <c r="C379" s="8">
        <f t="shared" si="32"/>
        <v>45798.734349999999</v>
      </c>
      <c r="D379" s="7" t="str">
        <f t="shared" si="33"/>
        <v>vis</v>
      </c>
      <c r="E379" s="25">
        <f>VLOOKUP(C379,'Active 1'!C$21:E$970,3,FALSE)</f>
        <v>39262.561257504152</v>
      </c>
      <c r="F379" s="1" t="s">
        <v>254</v>
      </c>
      <c r="G379" s="7" t="str">
        <f t="shared" si="34"/>
        <v>45798.73435</v>
      </c>
      <c r="H379" s="8">
        <f t="shared" si="35"/>
        <v>-20665.5</v>
      </c>
      <c r="I379" s="26" t="s">
        <v>844</v>
      </c>
      <c r="J379" s="27" t="s">
        <v>845</v>
      </c>
      <c r="K379" s="26">
        <v>-20665.5</v>
      </c>
      <c r="L379" s="26" t="s">
        <v>846</v>
      </c>
      <c r="M379" s="27" t="s">
        <v>764</v>
      </c>
      <c r="N379" s="27" t="s">
        <v>201</v>
      </c>
      <c r="O379" s="28" t="s">
        <v>811</v>
      </c>
      <c r="P379" s="28" t="s">
        <v>812</v>
      </c>
    </row>
    <row r="380" spans="1:16" ht="12.75" customHeight="1" thickBot="1" x14ac:dyDescent="0.25">
      <c r="A380" s="8" t="str">
        <f t="shared" si="30"/>
        <v> arXiv 0807.1486 </v>
      </c>
      <c r="B380" s="1" t="str">
        <f t="shared" si="31"/>
        <v>II</v>
      </c>
      <c r="C380" s="8">
        <f t="shared" si="32"/>
        <v>45810.731520000001</v>
      </c>
      <c r="D380" s="7" t="str">
        <f t="shared" si="33"/>
        <v>vis</v>
      </c>
      <c r="E380" s="25">
        <f>VLOOKUP(C380,'Active 1'!C$21:E$970,3,FALSE)</f>
        <v>39299.556812056486</v>
      </c>
      <c r="F380" s="1" t="s">
        <v>254</v>
      </c>
      <c r="G380" s="7" t="str">
        <f t="shared" si="34"/>
        <v>45810.73152</v>
      </c>
      <c r="H380" s="8">
        <f t="shared" si="35"/>
        <v>-20628.5</v>
      </c>
      <c r="I380" s="26" t="s">
        <v>847</v>
      </c>
      <c r="J380" s="27" t="s">
        <v>848</v>
      </c>
      <c r="K380" s="26">
        <v>-20628.5</v>
      </c>
      <c r="L380" s="26" t="s">
        <v>849</v>
      </c>
      <c r="M380" s="27" t="s">
        <v>764</v>
      </c>
      <c r="N380" s="27" t="s">
        <v>87</v>
      </c>
      <c r="O380" s="28" t="s">
        <v>811</v>
      </c>
      <c r="P380" s="28" t="s">
        <v>812</v>
      </c>
    </row>
    <row r="381" spans="1:16" ht="12.75" customHeight="1" thickBot="1" x14ac:dyDescent="0.25">
      <c r="A381" s="8" t="str">
        <f t="shared" si="30"/>
        <v> arXiv 0807.1486 </v>
      </c>
      <c r="B381" s="1" t="str">
        <f t="shared" si="31"/>
        <v>II</v>
      </c>
      <c r="C381" s="8">
        <f t="shared" si="32"/>
        <v>45810.73173</v>
      </c>
      <c r="D381" s="7" t="str">
        <f t="shared" si="33"/>
        <v>vis</v>
      </c>
      <c r="E381" s="25">
        <f>VLOOKUP(C381,'Active 1'!C$21:E$970,3,FALSE)</f>
        <v>39299.557459631404</v>
      </c>
      <c r="F381" s="1" t="s">
        <v>254</v>
      </c>
      <c r="G381" s="7" t="str">
        <f t="shared" si="34"/>
        <v>45810.73173</v>
      </c>
      <c r="H381" s="8">
        <f t="shared" si="35"/>
        <v>-20628.5</v>
      </c>
      <c r="I381" s="26" t="s">
        <v>850</v>
      </c>
      <c r="J381" s="27" t="s">
        <v>848</v>
      </c>
      <c r="K381" s="26">
        <v>-20628.5</v>
      </c>
      <c r="L381" s="26" t="s">
        <v>851</v>
      </c>
      <c r="M381" s="27" t="s">
        <v>764</v>
      </c>
      <c r="N381" s="27" t="s">
        <v>254</v>
      </c>
      <c r="O381" s="28" t="s">
        <v>811</v>
      </c>
      <c r="P381" s="28" t="s">
        <v>812</v>
      </c>
    </row>
    <row r="382" spans="1:16" ht="12.75" customHeight="1" thickBot="1" x14ac:dyDescent="0.25">
      <c r="A382" s="8" t="str">
        <f t="shared" si="30"/>
        <v> arXiv 0807.1486 </v>
      </c>
      <c r="B382" s="1" t="str">
        <f t="shared" si="31"/>
        <v>I</v>
      </c>
      <c r="C382" s="8">
        <f t="shared" si="32"/>
        <v>45817.705000000002</v>
      </c>
      <c r="D382" s="7" t="str">
        <f t="shared" si="33"/>
        <v>vis</v>
      </c>
      <c r="E382" s="25">
        <f>VLOOKUP(C382,'Active 1'!C$21:E$970,3,FALSE)</f>
        <v>39321.060863408566</v>
      </c>
      <c r="F382" s="1" t="s">
        <v>254</v>
      </c>
      <c r="G382" s="7" t="str">
        <f t="shared" si="34"/>
        <v>45817.70500</v>
      </c>
      <c r="H382" s="8">
        <f t="shared" si="35"/>
        <v>-20607</v>
      </c>
      <c r="I382" s="26" t="s">
        <v>858</v>
      </c>
      <c r="J382" s="27" t="s">
        <v>859</v>
      </c>
      <c r="K382" s="26">
        <v>-20607</v>
      </c>
      <c r="L382" s="26" t="s">
        <v>860</v>
      </c>
      <c r="M382" s="27" t="s">
        <v>764</v>
      </c>
      <c r="N382" s="27" t="s">
        <v>1336</v>
      </c>
      <c r="O382" s="28" t="s">
        <v>811</v>
      </c>
      <c r="P382" s="28" t="s">
        <v>812</v>
      </c>
    </row>
    <row r="383" spans="1:16" ht="12.75" customHeight="1" thickBot="1" x14ac:dyDescent="0.25">
      <c r="A383" s="8" t="str">
        <f t="shared" si="30"/>
        <v> arXiv 0807.1486 </v>
      </c>
      <c r="B383" s="1" t="str">
        <f t="shared" si="31"/>
        <v>I</v>
      </c>
      <c r="C383" s="8">
        <f t="shared" si="32"/>
        <v>45817.705159999998</v>
      </c>
      <c r="D383" s="7" t="str">
        <f t="shared" si="33"/>
        <v>vis</v>
      </c>
      <c r="E383" s="25">
        <f>VLOOKUP(C383,'Active 1'!C$21:E$970,3,FALSE)</f>
        <v>39321.061356798971</v>
      </c>
      <c r="F383" s="1" t="s">
        <v>254</v>
      </c>
      <c r="G383" s="7" t="str">
        <f t="shared" si="34"/>
        <v>45817.70516</v>
      </c>
      <c r="H383" s="8">
        <f t="shared" si="35"/>
        <v>-20607</v>
      </c>
      <c r="I383" s="26" t="s">
        <v>861</v>
      </c>
      <c r="J383" s="27" t="s">
        <v>859</v>
      </c>
      <c r="K383" s="26">
        <v>-20607</v>
      </c>
      <c r="L383" s="26" t="s">
        <v>862</v>
      </c>
      <c r="M383" s="27" t="s">
        <v>764</v>
      </c>
      <c r="N383" s="27" t="s">
        <v>87</v>
      </c>
      <c r="O383" s="28" t="s">
        <v>811</v>
      </c>
      <c r="P383" s="28" t="s">
        <v>812</v>
      </c>
    </row>
    <row r="384" spans="1:16" ht="12.75" customHeight="1" thickBot="1" x14ac:dyDescent="0.25">
      <c r="A384" s="8" t="str">
        <f t="shared" si="30"/>
        <v> arXiv 0807.1486 </v>
      </c>
      <c r="B384" s="1" t="str">
        <f t="shared" si="31"/>
        <v>I</v>
      </c>
      <c r="C384" s="8">
        <f t="shared" si="32"/>
        <v>50574.896200000003</v>
      </c>
      <c r="D384" s="7" t="str">
        <f t="shared" si="33"/>
        <v>vis</v>
      </c>
      <c r="E384" s="25">
        <f>VLOOKUP(C384,'Active 1'!C$21:E$970,3,FALSE)</f>
        <v>53990.764348101744</v>
      </c>
      <c r="F384" s="1" t="s">
        <v>254</v>
      </c>
      <c r="G384" s="7" t="str">
        <f t="shared" si="34"/>
        <v>50574.8962</v>
      </c>
      <c r="H384" s="8">
        <f t="shared" si="35"/>
        <v>-5937</v>
      </c>
      <c r="I384" s="26" t="s">
        <v>1076</v>
      </c>
      <c r="J384" s="27" t="s">
        <v>1077</v>
      </c>
      <c r="K384" s="26">
        <v>-5937</v>
      </c>
      <c r="L384" s="26" t="s">
        <v>1078</v>
      </c>
      <c r="M384" s="27" t="s">
        <v>1079</v>
      </c>
      <c r="N384" s="27" t="s">
        <v>254</v>
      </c>
      <c r="O384" s="28" t="s">
        <v>811</v>
      </c>
      <c r="P384" s="28" t="s">
        <v>812</v>
      </c>
    </row>
    <row r="385" spans="1:16" ht="12.75" customHeight="1" thickBot="1" x14ac:dyDescent="0.25">
      <c r="A385" s="8" t="str">
        <f t="shared" si="30"/>
        <v> arXiv 0807.1486 </v>
      </c>
      <c r="B385" s="1" t="str">
        <f t="shared" si="31"/>
        <v>I</v>
      </c>
      <c r="C385" s="8">
        <f t="shared" si="32"/>
        <v>51012.678</v>
      </c>
      <c r="D385" s="7" t="str">
        <f t="shared" si="33"/>
        <v>vis</v>
      </c>
      <c r="E385" s="25">
        <f>VLOOKUP(C385,'Active 1'!C$21:E$970,3,FALSE)</f>
        <v>55340.747757848912</v>
      </c>
      <c r="F385" s="1" t="s">
        <v>254</v>
      </c>
      <c r="G385" s="7" t="str">
        <f t="shared" si="34"/>
        <v>51012.678</v>
      </c>
      <c r="H385" s="8">
        <f t="shared" si="35"/>
        <v>-4587</v>
      </c>
      <c r="I385" s="26" t="s">
        <v>1099</v>
      </c>
      <c r="J385" s="27" t="s">
        <v>1100</v>
      </c>
      <c r="K385" s="26">
        <v>-4587</v>
      </c>
      <c r="L385" s="26" t="s">
        <v>661</v>
      </c>
      <c r="M385" s="27" t="s">
        <v>338</v>
      </c>
      <c r="N385" s="27" t="s">
        <v>1319</v>
      </c>
      <c r="O385" s="28" t="s">
        <v>811</v>
      </c>
      <c r="P385" s="28" t="s">
        <v>812</v>
      </c>
    </row>
    <row r="386" spans="1:16" ht="12.75" customHeight="1" thickBot="1" x14ac:dyDescent="0.25">
      <c r="A386" s="8" t="str">
        <f t="shared" si="30"/>
        <v> arXiv 0807.1486 </v>
      </c>
      <c r="B386" s="1" t="str">
        <f t="shared" si="31"/>
        <v>I</v>
      </c>
      <c r="C386" s="8">
        <f t="shared" si="32"/>
        <v>51693.6711</v>
      </c>
      <c r="D386" s="7" t="str">
        <f t="shared" si="33"/>
        <v>vis</v>
      </c>
      <c r="E386" s="25">
        <f>VLOOKUP(C386,'Active 1'!C$21:E$970,3,FALSE)</f>
        <v>57440.71944957364</v>
      </c>
      <c r="F386" s="1" t="s">
        <v>254</v>
      </c>
      <c r="G386" s="7" t="str">
        <f t="shared" si="34"/>
        <v>51693.6711</v>
      </c>
      <c r="H386" s="8">
        <f t="shared" si="35"/>
        <v>-2487</v>
      </c>
      <c r="I386" s="26" t="s">
        <v>1147</v>
      </c>
      <c r="J386" s="27" t="s">
        <v>1148</v>
      </c>
      <c r="K386" s="26">
        <v>-2487</v>
      </c>
      <c r="L386" s="26" t="s">
        <v>1149</v>
      </c>
      <c r="M386" s="27" t="s">
        <v>1079</v>
      </c>
      <c r="N386" s="27" t="s">
        <v>201</v>
      </c>
      <c r="O386" s="28" t="s">
        <v>811</v>
      </c>
      <c r="P386" s="28" t="s">
        <v>812</v>
      </c>
    </row>
    <row r="387" spans="1:16" ht="12.75" customHeight="1" thickBot="1" x14ac:dyDescent="0.25">
      <c r="A387" s="8" t="str">
        <f t="shared" si="30"/>
        <v> arXiv 0807.1486 </v>
      </c>
      <c r="B387" s="1" t="str">
        <f t="shared" si="31"/>
        <v>I</v>
      </c>
      <c r="C387" s="8">
        <f t="shared" si="32"/>
        <v>52028.654499999997</v>
      </c>
      <c r="D387" s="7" t="str">
        <f t="shared" si="33"/>
        <v>vis</v>
      </c>
      <c r="E387" s="25">
        <f>VLOOKUP(C387,'Active 1'!C$21:E$970,3,FALSE)</f>
        <v>58473.704449271434</v>
      </c>
      <c r="F387" s="1" t="s">
        <v>254</v>
      </c>
      <c r="G387" s="7" t="str">
        <f t="shared" si="34"/>
        <v>52028.6545</v>
      </c>
      <c r="H387" s="8">
        <f t="shared" si="35"/>
        <v>-1454</v>
      </c>
      <c r="I387" s="26" t="s">
        <v>1156</v>
      </c>
      <c r="J387" s="27" t="s">
        <v>1157</v>
      </c>
      <c r="K387" s="26">
        <v>-1454</v>
      </c>
      <c r="L387" s="26" t="s">
        <v>1068</v>
      </c>
      <c r="M387" s="27" t="s">
        <v>1079</v>
      </c>
      <c r="N387" s="27" t="s">
        <v>201</v>
      </c>
      <c r="O387" s="28" t="s">
        <v>811</v>
      </c>
      <c r="P387" s="28" t="s">
        <v>812</v>
      </c>
    </row>
    <row r="388" spans="1:16" ht="12.75" customHeight="1" thickBot="1" x14ac:dyDescent="0.25">
      <c r="A388" s="8" t="str">
        <f t="shared" si="30"/>
        <v> arXiv 0807.1486 </v>
      </c>
      <c r="B388" s="1" t="str">
        <f t="shared" si="31"/>
        <v>I</v>
      </c>
      <c r="C388" s="8">
        <f t="shared" si="32"/>
        <v>52323.751799999998</v>
      </c>
      <c r="D388" s="7" t="str">
        <f t="shared" si="33"/>
        <v>vis</v>
      </c>
      <c r="E388" s="25">
        <f>VLOOKUP(C388,'Active 1'!C$21:E$970,3,FALSE)</f>
        <v>59383.693076622287</v>
      </c>
      <c r="F388" s="1" t="s">
        <v>254</v>
      </c>
      <c r="G388" s="7" t="str">
        <f t="shared" si="34"/>
        <v>52323.7518</v>
      </c>
      <c r="H388" s="8">
        <f t="shared" si="35"/>
        <v>-544</v>
      </c>
      <c r="I388" s="26" t="s">
        <v>1164</v>
      </c>
      <c r="J388" s="27" t="s">
        <v>1165</v>
      </c>
      <c r="K388" s="26">
        <v>-544</v>
      </c>
      <c r="L388" s="26" t="s">
        <v>1166</v>
      </c>
      <c r="M388" s="27" t="s">
        <v>1079</v>
      </c>
      <c r="N388" s="27" t="s">
        <v>87</v>
      </c>
      <c r="O388" s="28" t="s">
        <v>811</v>
      </c>
      <c r="P388" s="28" t="s">
        <v>812</v>
      </c>
    </row>
    <row r="389" spans="1:16" ht="12.75" customHeight="1" thickBot="1" x14ac:dyDescent="0.25">
      <c r="A389" s="8" t="str">
        <f t="shared" si="30"/>
        <v> arXiv 0807.1486 </v>
      </c>
      <c r="B389" s="1" t="str">
        <f t="shared" si="31"/>
        <v>I</v>
      </c>
      <c r="C389" s="8">
        <f t="shared" si="32"/>
        <v>52373.690900000001</v>
      </c>
      <c r="D389" s="7" t="str">
        <f t="shared" si="33"/>
        <v>vis</v>
      </c>
      <c r="E389" s="25">
        <f>VLOOKUP(C389,'Active 1'!C$21:E$970,3,FALSE)</f>
        <v>59537.689785708208</v>
      </c>
      <c r="F389" s="1" t="s">
        <v>254</v>
      </c>
      <c r="G389" s="7" t="str">
        <f t="shared" si="34"/>
        <v>52373.6909</v>
      </c>
      <c r="H389" s="8">
        <f t="shared" si="35"/>
        <v>-390</v>
      </c>
      <c r="I389" s="26" t="s">
        <v>1175</v>
      </c>
      <c r="J389" s="27" t="s">
        <v>1176</v>
      </c>
      <c r="K389" s="26">
        <v>-390</v>
      </c>
      <c r="L389" s="26" t="s">
        <v>1177</v>
      </c>
      <c r="M389" s="27" t="s">
        <v>1079</v>
      </c>
      <c r="N389" s="27" t="s">
        <v>1319</v>
      </c>
      <c r="O389" s="28" t="s">
        <v>811</v>
      </c>
      <c r="P389" s="28" t="s">
        <v>812</v>
      </c>
    </row>
    <row r="390" spans="1:16" ht="12.75" customHeight="1" thickBot="1" x14ac:dyDescent="0.25">
      <c r="A390" s="8" t="str">
        <f t="shared" si="30"/>
        <v> arXiv 0807.1486 </v>
      </c>
      <c r="B390" s="1" t="str">
        <f t="shared" si="31"/>
        <v>II</v>
      </c>
      <c r="C390" s="8">
        <f t="shared" si="32"/>
        <v>52398.822999999997</v>
      </c>
      <c r="D390" s="7" t="str">
        <f t="shared" si="33"/>
        <v>vis</v>
      </c>
      <c r="E390" s="25">
        <f>VLOOKUP(C390,'Active 1'!C$21:E$970,3,FALSE)</f>
        <v>59615.189394079549</v>
      </c>
      <c r="F390" s="1" t="s">
        <v>254</v>
      </c>
      <c r="G390" s="7" t="str">
        <f t="shared" si="34"/>
        <v>52398.8230</v>
      </c>
      <c r="H390" s="8">
        <f t="shared" si="35"/>
        <v>-312.5</v>
      </c>
      <c r="I390" s="26" t="s">
        <v>1178</v>
      </c>
      <c r="J390" s="27" t="s">
        <v>1179</v>
      </c>
      <c r="K390" s="26">
        <v>-312.5</v>
      </c>
      <c r="L390" s="26" t="s">
        <v>1117</v>
      </c>
      <c r="M390" s="27" t="s">
        <v>1079</v>
      </c>
      <c r="N390" s="27" t="s">
        <v>254</v>
      </c>
      <c r="O390" s="28" t="s">
        <v>811</v>
      </c>
      <c r="P390" s="28" t="s">
        <v>812</v>
      </c>
    </row>
    <row r="391" spans="1:16" ht="12.75" customHeight="1" thickBot="1" x14ac:dyDescent="0.25">
      <c r="A391" s="8" t="str">
        <f t="shared" si="30"/>
        <v> arXiv 0807.1486 </v>
      </c>
      <c r="B391" s="1" t="str">
        <f t="shared" si="31"/>
        <v>II</v>
      </c>
      <c r="C391" s="8">
        <f t="shared" si="32"/>
        <v>52405.635000000002</v>
      </c>
      <c r="D391" s="7" t="str">
        <f t="shared" si="33"/>
        <v>vis</v>
      </c>
      <c r="E391" s="25">
        <f>VLOOKUP(C391,'Active 1'!C$21:E$970,3,FALSE)</f>
        <v>59636.195491151659</v>
      </c>
      <c r="F391" s="1" t="s">
        <v>254</v>
      </c>
      <c r="G391" s="7" t="str">
        <f t="shared" si="34"/>
        <v>52405.635</v>
      </c>
      <c r="H391" s="8">
        <f t="shared" si="35"/>
        <v>-291.5</v>
      </c>
      <c r="I391" s="26" t="s">
        <v>1180</v>
      </c>
      <c r="J391" s="27" t="s">
        <v>1181</v>
      </c>
      <c r="K391" s="26">
        <v>-291.5</v>
      </c>
      <c r="L391" s="26" t="s">
        <v>683</v>
      </c>
      <c r="M391" s="27" t="s">
        <v>338</v>
      </c>
      <c r="N391" s="27" t="s">
        <v>1336</v>
      </c>
      <c r="O391" s="28" t="s">
        <v>811</v>
      </c>
      <c r="P391" s="28" t="s">
        <v>812</v>
      </c>
    </row>
    <row r="392" spans="1:16" ht="12.75" customHeight="1" thickBot="1" x14ac:dyDescent="0.25">
      <c r="A392" s="8" t="str">
        <f t="shared" si="30"/>
        <v> arXiv 0807.1486 </v>
      </c>
      <c r="B392" s="1" t="str">
        <f t="shared" si="31"/>
        <v>II</v>
      </c>
      <c r="C392" s="8">
        <f t="shared" si="32"/>
        <v>52407.579100000003</v>
      </c>
      <c r="D392" s="7" t="str">
        <f t="shared" si="33"/>
        <v>vis</v>
      </c>
      <c r="E392" s="25">
        <f>VLOOKUP(C392,'Active 1'!C$21:E$970,3,FALSE)</f>
        <v>59642.190493106726</v>
      </c>
      <c r="F392" s="1" t="s">
        <v>254</v>
      </c>
      <c r="G392" s="7" t="str">
        <f t="shared" si="34"/>
        <v>52407.5791</v>
      </c>
      <c r="H392" s="8">
        <f t="shared" si="35"/>
        <v>-285.5</v>
      </c>
      <c r="I392" s="26" t="s">
        <v>1183</v>
      </c>
      <c r="J392" s="27" t="s">
        <v>1184</v>
      </c>
      <c r="K392" s="26">
        <v>-285.5</v>
      </c>
      <c r="L392" s="26" t="s">
        <v>1185</v>
      </c>
      <c r="M392" s="27" t="s">
        <v>1079</v>
      </c>
      <c r="N392" s="27" t="s">
        <v>1336</v>
      </c>
      <c r="O392" s="28" t="s">
        <v>811</v>
      </c>
      <c r="P392" s="28" t="s">
        <v>812</v>
      </c>
    </row>
    <row r="393" spans="1:16" ht="12.75" customHeight="1" thickBot="1" x14ac:dyDescent="0.25">
      <c r="A393" s="8" t="str">
        <f t="shared" si="30"/>
        <v> arXiv 0807.1486 </v>
      </c>
      <c r="B393" s="1" t="str">
        <f t="shared" si="31"/>
        <v>II</v>
      </c>
      <c r="C393" s="8">
        <f t="shared" si="32"/>
        <v>52426.711799999997</v>
      </c>
      <c r="D393" s="7" t="str">
        <f t="shared" si="33"/>
        <v>vis</v>
      </c>
      <c r="E393" s="25">
        <f>VLOOKUP(C393,'Active 1'!C$21:E$970,3,FALSE)</f>
        <v>59701.189810994452</v>
      </c>
      <c r="F393" s="1" t="s">
        <v>254</v>
      </c>
      <c r="G393" s="7" t="str">
        <f t="shared" si="34"/>
        <v>52426.7118</v>
      </c>
      <c r="H393" s="8">
        <f t="shared" si="35"/>
        <v>-226.5</v>
      </c>
      <c r="I393" s="26" t="s">
        <v>1186</v>
      </c>
      <c r="J393" s="27" t="s">
        <v>1187</v>
      </c>
      <c r="K393" s="26">
        <v>-226.5</v>
      </c>
      <c r="L393" s="26" t="s">
        <v>1185</v>
      </c>
      <c r="M393" s="27" t="s">
        <v>1079</v>
      </c>
      <c r="N393" s="27" t="s">
        <v>87</v>
      </c>
      <c r="O393" s="28" t="s">
        <v>811</v>
      </c>
      <c r="P393" s="28" t="s">
        <v>812</v>
      </c>
    </row>
    <row r="394" spans="1:16" ht="12.75" customHeight="1" thickBot="1" x14ac:dyDescent="0.25">
      <c r="A394" s="8" t="str">
        <f t="shared" si="30"/>
        <v> arXiv 0807.1486 </v>
      </c>
      <c r="B394" s="1" t="str">
        <f t="shared" si="31"/>
        <v>I</v>
      </c>
      <c r="C394" s="8">
        <f t="shared" si="32"/>
        <v>52615.929199999999</v>
      </c>
      <c r="D394" s="7" t="str">
        <f t="shared" si="33"/>
        <v>vis</v>
      </c>
      <c r="E394" s="25">
        <f>VLOOKUP(C394,'Active 1'!C$21:E$970,3,FALSE)</f>
        <v>60284.677637202614</v>
      </c>
      <c r="F394" s="1" t="s">
        <v>254</v>
      </c>
      <c r="G394" s="7" t="str">
        <f t="shared" si="34"/>
        <v>52615.9292</v>
      </c>
      <c r="H394" s="8">
        <f t="shared" si="35"/>
        <v>357</v>
      </c>
      <c r="I394" s="26" t="s">
        <v>1189</v>
      </c>
      <c r="J394" s="27" t="s">
        <v>1190</v>
      </c>
      <c r="K394" s="26">
        <v>357</v>
      </c>
      <c r="L394" s="26" t="s">
        <v>1191</v>
      </c>
      <c r="M394" s="27" t="s">
        <v>1079</v>
      </c>
      <c r="N394" s="27" t="s">
        <v>254</v>
      </c>
      <c r="O394" s="28" t="s">
        <v>811</v>
      </c>
      <c r="P394" s="28" t="s">
        <v>812</v>
      </c>
    </row>
    <row r="395" spans="1:16" ht="12.75" customHeight="1" thickBot="1" x14ac:dyDescent="0.25">
      <c r="A395" s="8" t="str">
        <f t="shared" ref="A395:A450" si="36">P395</f>
        <v> arXiv 0807.1486 </v>
      </c>
      <c r="B395" s="1" t="str">
        <f t="shared" ref="B395:B450" si="37">IF(H395=INT(H395),"I","II")</f>
        <v>I</v>
      </c>
      <c r="C395" s="8">
        <f t="shared" ref="C395:C450" si="38">1*G395</f>
        <v>52698.299599999998</v>
      </c>
      <c r="D395" s="7" t="str">
        <f t="shared" ref="D395:D450" si="39">VLOOKUP(F395,I$1:J$5,2,FALSE)</f>
        <v>vis</v>
      </c>
      <c r="E395" s="25">
        <f>VLOOKUP(C395,'Active 1'!C$21:E$970,3,FALSE)</f>
        <v>60538.682425556624</v>
      </c>
      <c r="F395" s="1" t="s">
        <v>254</v>
      </c>
      <c r="G395" s="7" t="str">
        <f t="shared" ref="G395:G450" si="40">MID(I395,3,LEN(I395)-3)</f>
        <v>52698.2996</v>
      </c>
      <c r="H395" s="8">
        <f t="shared" ref="H395:H450" si="41">1*K395</f>
        <v>611</v>
      </c>
      <c r="I395" s="26" t="s">
        <v>1192</v>
      </c>
      <c r="J395" s="27" t="s">
        <v>1193</v>
      </c>
      <c r="K395" s="26">
        <v>611</v>
      </c>
      <c r="L395" s="26" t="s">
        <v>1194</v>
      </c>
      <c r="M395" s="27" t="s">
        <v>764</v>
      </c>
      <c r="N395" s="27" t="s">
        <v>201</v>
      </c>
      <c r="O395" s="28" t="s">
        <v>811</v>
      </c>
      <c r="P395" s="28" t="s">
        <v>812</v>
      </c>
    </row>
    <row r="396" spans="1:16" ht="12.75" customHeight="1" thickBot="1" x14ac:dyDescent="0.25">
      <c r="A396" s="8" t="str">
        <f t="shared" si="36"/>
        <v> arXiv 0807.1486 </v>
      </c>
      <c r="B396" s="1" t="str">
        <f t="shared" si="37"/>
        <v>I</v>
      </c>
      <c r="C396" s="8">
        <f t="shared" si="38"/>
        <v>52728.781199999998</v>
      </c>
      <c r="D396" s="7" t="str">
        <f t="shared" si="39"/>
        <v>vis</v>
      </c>
      <c r="E396" s="25">
        <f>VLOOKUP(C396,'Active 1'!C$21:E$970,3,FALSE)</f>
        <v>60632.678234205021</v>
      </c>
      <c r="F396" s="1" t="s">
        <v>254</v>
      </c>
      <c r="G396" s="7" t="str">
        <f t="shared" si="40"/>
        <v>52728.7812</v>
      </c>
      <c r="H396" s="8">
        <f t="shared" si="41"/>
        <v>705</v>
      </c>
      <c r="I396" s="26" t="s">
        <v>1197</v>
      </c>
      <c r="J396" s="27" t="s">
        <v>1198</v>
      </c>
      <c r="K396" s="26">
        <v>705</v>
      </c>
      <c r="L396" s="26" t="s">
        <v>1063</v>
      </c>
      <c r="M396" s="27" t="s">
        <v>1079</v>
      </c>
      <c r="N396" s="27" t="s">
        <v>1319</v>
      </c>
      <c r="O396" s="28" t="s">
        <v>811</v>
      </c>
      <c r="P396" s="28" t="s">
        <v>812</v>
      </c>
    </row>
    <row r="397" spans="1:16" ht="12.75" customHeight="1" thickBot="1" x14ac:dyDescent="0.25">
      <c r="A397" s="8" t="str">
        <f t="shared" si="36"/>
        <v> arXiv 0807.1486 </v>
      </c>
      <c r="B397" s="1" t="str">
        <f t="shared" si="37"/>
        <v>I</v>
      </c>
      <c r="C397" s="8">
        <f t="shared" si="38"/>
        <v>52769.641000000003</v>
      </c>
      <c r="D397" s="7" t="str">
        <f t="shared" si="39"/>
        <v>vis</v>
      </c>
      <c r="E397" s="25">
        <f>VLOOKUP(C397,'Active 1'!C$21:E$970,3,FALSE)</f>
        <v>60758.677195618206</v>
      </c>
      <c r="F397" s="1" t="s">
        <v>254</v>
      </c>
      <c r="G397" s="7" t="str">
        <f t="shared" si="40"/>
        <v>52769.6410</v>
      </c>
      <c r="H397" s="8">
        <f t="shared" si="41"/>
        <v>831</v>
      </c>
      <c r="I397" s="26" t="s">
        <v>1206</v>
      </c>
      <c r="J397" s="27" t="s">
        <v>1207</v>
      </c>
      <c r="K397" s="26">
        <v>831</v>
      </c>
      <c r="L397" s="26" t="s">
        <v>1208</v>
      </c>
      <c r="M397" s="27" t="s">
        <v>1079</v>
      </c>
      <c r="N397" s="27" t="s">
        <v>254</v>
      </c>
      <c r="O397" s="28" t="s">
        <v>811</v>
      </c>
      <c r="P397" s="28" t="s">
        <v>812</v>
      </c>
    </row>
    <row r="398" spans="1:16" ht="12.75" customHeight="1" thickBot="1" x14ac:dyDescent="0.25">
      <c r="A398" s="8" t="str">
        <f t="shared" si="36"/>
        <v> arXiv 0807.1486 </v>
      </c>
      <c r="B398" s="1" t="str">
        <f t="shared" si="37"/>
        <v>II</v>
      </c>
      <c r="C398" s="8">
        <f t="shared" si="38"/>
        <v>52796.717900000003</v>
      </c>
      <c r="D398" s="7" t="str">
        <f t="shared" si="39"/>
        <v>vis</v>
      </c>
      <c r="E398" s="25">
        <f>VLOOKUP(C398,'Active 1'!C$21:E$970,3,FALSE)</f>
        <v>60842.173964527705</v>
      </c>
      <c r="F398" s="1" t="s">
        <v>254</v>
      </c>
      <c r="G398" s="7" t="str">
        <f t="shared" si="40"/>
        <v>52796.7179</v>
      </c>
      <c r="H398" s="8">
        <f t="shared" si="41"/>
        <v>914.5</v>
      </c>
      <c r="I398" s="26" t="s">
        <v>1215</v>
      </c>
      <c r="J398" s="27" t="s">
        <v>1216</v>
      </c>
      <c r="K398" s="26" t="s">
        <v>1217</v>
      </c>
      <c r="L398" s="26" t="s">
        <v>1218</v>
      </c>
      <c r="M398" s="27" t="s">
        <v>1079</v>
      </c>
      <c r="N398" s="27" t="s">
        <v>201</v>
      </c>
      <c r="O398" s="28" t="s">
        <v>811</v>
      </c>
      <c r="P398" s="28" t="s">
        <v>812</v>
      </c>
    </row>
    <row r="399" spans="1:16" ht="12.75" customHeight="1" thickBot="1" x14ac:dyDescent="0.25">
      <c r="A399" s="8" t="str">
        <f t="shared" si="36"/>
        <v> arXiv 0807.1486 </v>
      </c>
      <c r="B399" s="1" t="str">
        <f t="shared" si="37"/>
        <v>II</v>
      </c>
      <c r="C399" s="8">
        <f t="shared" si="38"/>
        <v>53091.816099999996</v>
      </c>
      <c r="D399" s="7" t="str">
        <f t="shared" si="39"/>
        <v>vis</v>
      </c>
      <c r="E399" s="25">
        <f>VLOOKUP(C399,'Active 1'!C$21:E$970,3,FALSE)</f>
        <v>61752.165367199639</v>
      </c>
      <c r="F399" s="1" t="s">
        <v>254</v>
      </c>
      <c r="G399" s="7" t="str">
        <f t="shared" si="40"/>
        <v>53091.8161</v>
      </c>
      <c r="H399" s="8">
        <f t="shared" si="41"/>
        <v>1824.5</v>
      </c>
      <c r="I399" s="26" t="s">
        <v>1227</v>
      </c>
      <c r="J399" s="27" t="s">
        <v>1228</v>
      </c>
      <c r="K399" s="26" t="s">
        <v>1229</v>
      </c>
      <c r="L399" s="26" t="s">
        <v>1145</v>
      </c>
      <c r="M399" s="27" t="s">
        <v>1079</v>
      </c>
      <c r="N399" s="27" t="s">
        <v>1336</v>
      </c>
      <c r="O399" s="28" t="s">
        <v>811</v>
      </c>
      <c r="P399" s="28" t="s">
        <v>812</v>
      </c>
    </row>
    <row r="400" spans="1:16" ht="12.75" customHeight="1" thickBot="1" x14ac:dyDescent="0.25">
      <c r="A400" s="8" t="str">
        <f t="shared" si="36"/>
        <v> arXiv 0807.1486 </v>
      </c>
      <c r="B400" s="1" t="str">
        <f t="shared" si="37"/>
        <v>I</v>
      </c>
      <c r="C400" s="8">
        <f t="shared" si="38"/>
        <v>53115.6518</v>
      </c>
      <c r="D400" s="7" t="str">
        <f t="shared" si="39"/>
        <v>vis</v>
      </c>
      <c r="E400" s="25">
        <f>VLOOKUP(C400,'Active 1'!C$21:E$970,3,FALSE)</f>
        <v>61825.667279704256</v>
      </c>
      <c r="F400" s="1" t="s">
        <v>254</v>
      </c>
      <c r="G400" s="7" t="str">
        <f t="shared" si="40"/>
        <v>53115.6518</v>
      </c>
      <c r="H400" s="8">
        <f t="shared" si="41"/>
        <v>1898</v>
      </c>
      <c r="I400" s="26" t="s">
        <v>1237</v>
      </c>
      <c r="J400" s="27" t="s">
        <v>1238</v>
      </c>
      <c r="K400" s="26" t="s">
        <v>1239</v>
      </c>
      <c r="L400" s="26" t="s">
        <v>1240</v>
      </c>
      <c r="M400" s="27" t="s">
        <v>1079</v>
      </c>
      <c r="N400" s="27" t="s">
        <v>87</v>
      </c>
      <c r="O400" s="28" t="s">
        <v>811</v>
      </c>
      <c r="P400" s="28" t="s">
        <v>812</v>
      </c>
    </row>
    <row r="401" spans="1:16" ht="12.75" customHeight="1" thickBot="1" x14ac:dyDescent="0.25">
      <c r="A401" s="8" t="str">
        <f t="shared" si="36"/>
        <v> arXiv 0807.1486 </v>
      </c>
      <c r="B401" s="1" t="str">
        <f t="shared" si="37"/>
        <v>I</v>
      </c>
      <c r="C401" s="8">
        <f t="shared" si="38"/>
        <v>53175.643900000003</v>
      </c>
      <c r="D401" s="7" t="str">
        <f t="shared" si="39"/>
        <v>vis</v>
      </c>
      <c r="E401" s="25">
        <f>VLOOKUP(C401,'Active 1'!C$21:E$970,3,FALSE)</f>
        <v>62010.664325529135</v>
      </c>
      <c r="F401" s="1" t="s">
        <v>254</v>
      </c>
      <c r="G401" s="7" t="str">
        <f t="shared" si="40"/>
        <v>53175.6439</v>
      </c>
      <c r="H401" s="8">
        <f t="shared" si="41"/>
        <v>2083</v>
      </c>
      <c r="I401" s="26" t="s">
        <v>1248</v>
      </c>
      <c r="J401" s="27" t="s">
        <v>1249</v>
      </c>
      <c r="K401" s="26" t="s">
        <v>1250</v>
      </c>
      <c r="L401" s="26" t="s">
        <v>1245</v>
      </c>
      <c r="M401" s="27" t="s">
        <v>1079</v>
      </c>
      <c r="N401" s="27" t="s">
        <v>1336</v>
      </c>
      <c r="O401" s="28" t="s">
        <v>811</v>
      </c>
      <c r="P401" s="28" t="s">
        <v>812</v>
      </c>
    </row>
    <row r="402" spans="1:16" ht="12.75" customHeight="1" thickBot="1" x14ac:dyDescent="0.25">
      <c r="A402" s="8" t="str">
        <f t="shared" si="36"/>
        <v> arXiv 0807.1486 </v>
      </c>
      <c r="B402" s="1" t="str">
        <f t="shared" si="37"/>
        <v>I</v>
      </c>
      <c r="C402" s="8">
        <f t="shared" si="38"/>
        <v>53186.668799999999</v>
      </c>
      <c r="D402" s="7" t="str">
        <f t="shared" si="39"/>
        <v>vis</v>
      </c>
      <c r="E402" s="25">
        <f>VLOOKUP(C402,'Active 1'!C$21:E$970,3,FALSE)</f>
        <v>62044.661700692101</v>
      </c>
      <c r="F402" s="1" t="s">
        <v>254</v>
      </c>
      <c r="G402" s="7" t="str">
        <f t="shared" si="40"/>
        <v>53186.6688</v>
      </c>
      <c r="H402" s="8">
        <f t="shared" si="41"/>
        <v>2117</v>
      </c>
      <c r="I402" s="26" t="s">
        <v>1251</v>
      </c>
      <c r="J402" s="27" t="s">
        <v>1252</v>
      </c>
      <c r="K402" s="26" t="s">
        <v>1253</v>
      </c>
      <c r="L402" s="26" t="s">
        <v>1145</v>
      </c>
      <c r="M402" s="27" t="s">
        <v>1079</v>
      </c>
      <c r="N402" s="27" t="s">
        <v>254</v>
      </c>
      <c r="O402" s="28" t="s">
        <v>811</v>
      </c>
      <c r="P402" s="28" t="s">
        <v>812</v>
      </c>
    </row>
    <row r="403" spans="1:16" ht="12.75" customHeight="1" thickBot="1" x14ac:dyDescent="0.25">
      <c r="A403" s="8" t="str">
        <f t="shared" si="36"/>
        <v> arXiv 0807.1486 </v>
      </c>
      <c r="B403" s="1" t="str">
        <f t="shared" si="37"/>
        <v>II</v>
      </c>
      <c r="C403" s="8">
        <f t="shared" si="38"/>
        <v>53574.673300000002</v>
      </c>
      <c r="D403" s="7" t="str">
        <f t="shared" si="39"/>
        <v>vis</v>
      </c>
      <c r="E403" s="25">
        <f>VLOOKUP(C403,'Active 1'!C$21:E$970,3,FALSE)</f>
        <v>63241.147342414188</v>
      </c>
      <c r="F403" s="1" t="s">
        <v>254</v>
      </c>
      <c r="G403" s="7" t="str">
        <f t="shared" si="40"/>
        <v>53574.6733</v>
      </c>
      <c r="H403" s="8">
        <f t="shared" si="41"/>
        <v>3313.5</v>
      </c>
      <c r="I403" s="26" t="s">
        <v>1291</v>
      </c>
      <c r="J403" s="27" t="s">
        <v>1292</v>
      </c>
      <c r="K403" s="26" t="s">
        <v>1293</v>
      </c>
      <c r="L403" s="26" t="s">
        <v>1078</v>
      </c>
      <c r="M403" s="27" t="s">
        <v>1079</v>
      </c>
      <c r="N403" s="27" t="s">
        <v>1319</v>
      </c>
      <c r="O403" s="28" t="s">
        <v>811</v>
      </c>
      <c r="P403" s="28" t="s">
        <v>812</v>
      </c>
    </row>
    <row r="404" spans="1:16" ht="12.75" customHeight="1" thickBot="1" x14ac:dyDescent="0.25">
      <c r="A404" s="8" t="str">
        <f t="shared" si="36"/>
        <v> arXiv 0807.1486 </v>
      </c>
      <c r="B404" s="1" t="str">
        <f t="shared" si="37"/>
        <v>II</v>
      </c>
      <c r="C404" s="8">
        <f t="shared" si="38"/>
        <v>53834.749900000003</v>
      </c>
      <c r="D404" s="7" t="str">
        <f t="shared" si="39"/>
        <v>vis</v>
      </c>
      <c r="E404" s="25">
        <f>VLOOKUP(C404,'Active 1'!C$21:E$970,3,FALSE)</f>
        <v>64043.142983309837</v>
      </c>
      <c r="F404" s="1" t="s">
        <v>254</v>
      </c>
      <c r="G404" s="7" t="str">
        <f t="shared" si="40"/>
        <v>53834.7499</v>
      </c>
      <c r="H404" s="8">
        <f t="shared" si="41"/>
        <v>4115.5</v>
      </c>
      <c r="I404" s="26" t="s">
        <v>1299</v>
      </c>
      <c r="J404" s="27" t="s">
        <v>1300</v>
      </c>
      <c r="K404" s="26" t="s">
        <v>1301</v>
      </c>
      <c r="L404" s="26" t="s">
        <v>1283</v>
      </c>
      <c r="M404" s="27" t="s">
        <v>1079</v>
      </c>
      <c r="N404" s="27" t="s">
        <v>201</v>
      </c>
      <c r="O404" s="28" t="s">
        <v>811</v>
      </c>
      <c r="P404" s="28" t="s">
        <v>812</v>
      </c>
    </row>
    <row r="405" spans="1:16" ht="12.75" customHeight="1" thickBot="1" x14ac:dyDescent="0.25">
      <c r="A405" s="8" t="str">
        <f t="shared" si="36"/>
        <v>IBVS 5707 </v>
      </c>
      <c r="B405" s="1" t="str">
        <f t="shared" si="37"/>
        <v>II</v>
      </c>
      <c r="C405" s="8">
        <f t="shared" si="38"/>
        <v>53845.774819999999</v>
      </c>
      <c r="D405" s="7" t="str">
        <f t="shared" si="39"/>
        <v>vis</v>
      </c>
      <c r="E405" s="25">
        <f>VLOOKUP(C405,'Active 1'!C$21:E$970,3,FALSE)</f>
        <v>64077.140420146599</v>
      </c>
      <c r="F405" s="1" t="s">
        <v>254</v>
      </c>
      <c r="G405" s="7" t="str">
        <f t="shared" si="40"/>
        <v>53845.77482</v>
      </c>
      <c r="H405" s="8">
        <f t="shared" si="41"/>
        <v>4149.5</v>
      </c>
      <c r="I405" s="26" t="s">
        <v>1302</v>
      </c>
      <c r="J405" s="27" t="s">
        <v>1303</v>
      </c>
      <c r="K405" s="26" t="s">
        <v>1304</v>
      </c>
      <c r="L405" s="26" t="s">
        <v>1305</v>
      </c>
      <c r="M405" s="27" t="s">
        <v>1079</v>
      </c>
      <c r="N405" s="27" t="s">
        <v>765</v>
      </c>
      <c r="O405" s="28" t="s">
        <v>1408</v>
      </c>
      <c r="P405" s="29" t="s">
        <v>1409</v>
      </c>
    </row>
    <row r="406" spans="1:16" ht="12.75" customHeight="1" thickBot="1" x14ac:dyDescent="0.25">
      <c r="A406" s="8" t="str">
        <f t="shared" si="36"/>
        <v>BAVM 186 </v>
      </c>
      <c r="B406" s="1" t="str">
        <f t="shared" si="37"/>
        <v>II</v>
      </c>
      <c r="C406" s="8">
        <f t="shared" si="38"/>
        <v>53845.775159999997</v>
      </c>
      <c r="D406" s="7" t="str">
        <f t="shared" si="39"/>
        <v>vis</v>
      </c>
      <c r="E406" s="25">
        <f>VLOOKUP(C406,'Active 1'!C$21:E$970,3,FALSE)</f>
        <v>64077.141468601236</v>
      </c>
      <c r="F406" s="1" t="s">
        <v>254</v>
      </c>
      <c r="G406" s="7" t="str">
        <f t="shared" si="40"/>
        <v>53845.77516</v>
      </c>
      <c r="H406" s="8">
        <f t="shared" si="41"/>
        <v>4149.5</v>
      </c>
      <c r="I406" s="26" t="s">
        <v>1306</v>
      </c>
      <c r="J406" s="27" t="s">
        <v>1307</v>
      </c>
      <c r="K406" s="26" t="s">
        <v>1304</v>
      </c>
      <c r="L406" s="26" t="s">
        <v>1308</v>
      </c>
      <c r="M406" s="27" t="s">
        <v>1079</v>
      </c>
      <c r="N406" s="27" t="s">
        <v>1212</v>
      </c>
      <c r="O406" s="28" t="s">
        <v>1414</v>
      </c>
      <c r="P406" s="29" t="s">
        <v>1415</v>
      </c>
    </row>
    <row r="407" spans="1:16" ht="12.75" customHeight="1" thickBot="1" x14ac:dyDescent="0.25">
      <c r="A407" s="8" t="str">
        <f t="shared" si="36"/>
        <v> AOEB 12 </v>
      </c>
      <c r="B407" s="1" t="str">
        <f t="shared" si="37"/>
        <v>II</v>
      </c>
      <c r="C407" s="8">
        <f t="shared" si="38"/>
        <v>53845.775320000001</v>
      </c>
      <c r="D407" s="7" t="str">
        <f t="shared" si="39"/>
        <v>vis</v>
      </c>
      <c r="E407" s="25">
        <f>VLOOKUP(C407,'Active 1'!C$21:E$970,3,FALSE)</f>
        <v>64077.141961991663</v>
      </c>
      <c r="F407" s="1" t="s">
        <v>254</v>
      </c>
      <c r="G407" s="7" t="str">
        <f t="shared" si="40"/>
        <v>53845.77532</v>
      </c>
      <c r="H407" s="8">
        <f t="shared" si="41"/>
        <v>4149.5</v>
      </c>
      <c r="I407" s="26" t="s">
        <v>1309</v>
      </c>
      <c r="J407" s="27" t="s">
        <v>1307</v>
      </c>
      <c r="K407" s="26" t="s">
        <v>1304</v>
      </c>
      <c r="L407" s="26" t="s">
        <v>1310</v>
      </c>
      <c r="M407" s="27" t="s">
        <v>1079</v>
      </c>
      <c r="N407" s="27" t="s">
        <v>1080</v>
      </c>
      <c r="O407" s="28" t="s">
        <v>1241</v>
      </c>
      <c r="P407" s="28" t="s">
        <v>1230</v>
      </c>
    </row>
    <row r="408" spans="1:16" ht="12.75" customHeight="1" thickBot="1" x14ac:dyDescent="0.25">
      <c r="A408" s="8" t="str">
        <f t="shared" si="36"/>
        <v>BAVM 234 </v>
      </c>
      <c r="B408" s="1" t="str">
        <f t="shared" si="37"/>
        <v>I</v>
      </c>
      <c r="C408" s="8">
        <f t="shared" si="38"/>
        <v>53845.936529999999</v>
      </c>
      <c r="D408" s="7" t="str">
        <f t="shared" si="39"/>
        <v>vis</v>
      </c>
      <c r="E408" s="25">
        <f>VLOOKUP(C408,'Active 1'!C$21:E$970,3,FALSE)</f>
        <v>64077.639083675305</v>
      </c>
      <c r="F408" s="1" t="s">
        <v>254</v>
      </c>
      <c r="G408" s="7" t="str">
        <f t="shared" si="40"/>
        <v>53845.93653</v>
      </c>
      <c r="H408" s="8">
        <f t="shared" si="41"/>
        <v>4150</v>
      </c>
      <c r="I408" s="26" t="s">
        <v>1311</v>
      </c>
      <c r="J408" s="27" t="s">
        <v>1312</v>
      </c>
      <c r="K408" s="26" t="s">
        <v>1313</v>
      </c>
      <c r="L408" s="26" t="s">
        <v>1314</v>
      </c>
      <c r="M408" s="27" t="s">
        <v>1079</v>
      </c>
      <c r="N408" s="27" t="s">
        <v>1118</v>
      </c>
      <c r="O408" s="28" t="s">
        <v>1421</v>
      </c>
      <c r="P408" s="29" t="s">
        <v>1422</v>
      </c>
    </row>
    <row r="409" spans="1:16" ht="12.75" customHeight="1" thickBot="1" x14ac:dyDescent="0.25">
      <c r="A409" s="8" t="str">
        <f t="shared" si="36"/>
        <v>OEJV 0074 </v>
      </c>
      <c r="B409" s="1" t="str">
        <f t="shared" si="37"/>
        <v>I</v>
      </c>
      <c r="C409" s="8">
        <f t="shared" si="38"/>
        <v>53845.936560000002</v>
      </c>
      <c r="D409" s="7" t="str">
        <f t="shared" si="39"/>
        <v>vis</v>
      </c>
      <c r="E409" s="25">
        <f>VLOOKUP(C409,'Active 1'!C$21:E$970,3,FALSE)</f>
        <v>64077.639176186021</v>
      </c>
      <c r="F409" s="1" t="s">
        <v>254</v>
      </c>
      <c r="G409" s="7" t="str">
        <f t="shared" si="40"/>
        <v>53845.93656</v>
      </c>
      <c r="H409" s="8">
        <f t="shared" si="41"/>
        <v>4150</v>
      </c>
      <c r="I409" s="26" t="s">
        <v>1315</v>
      </c>
      <c r="J409" s="27" t="s">
        <v>1312</v>
      </c>
      <c r="K409" s="26" t="s">
        <v>1313</v>
      </c>
      <c r="L409" s="26" t="s">
        <v>1316</v>
      </c>
      <c r="M409" s="27" t="s">
        <v>1079</v>
      </c>
      <c r="N409" s="27" t="s">
        <v>1319</v>
      </c>
      <c r="O409" s="28" t="s">
        <v>1426</v>
      </c>
      <c r="P409" s="29" t="s">
        <v>1134</v>
      </c>
    </row>
    <row r="410" spans="1:16" ht="12.75" customHeight="1" thickBot="1" x14ac:dyDescent="0.25">
      <c r="A410" s="8" t="str">
        <f t="shared" si="36"/>
        <v>IBVS 5795 </v>
      </c>
      <c r="B410" s="1" t="str">
        <f t="shared" si="37"/>
        <v>I</v>
      </c>
      <c r="C410" s="8">
        <f t="shared" si="38"/>
        <v>53845.936600000001</v>
      </c>
      <c r="D410" s="7" t="str">
        <f t="shared" si="39"/>
        <v>vis</v>
      </c>
      <c r="E410" s="25">
        <f>VLOOKUP(C410,'Active 1'!C$21:E$970,3,FALSE)</f>
        <v>64077.639299533621</v>
      </c>
      <c r="F410" s="1" t="s">
        <v>254</v>
      </c>
      <c r="G410" s="7" t="str">
        <f t="shared" si="40"/>
        <v>53845.93660</v>
      </c>
      <c r="H410" s="8">
        <f t="shared" si="41"/>
        <v>4150</v>
      </c>
      <c r="I410" s="26" t="s">
        <v>1317</v>
      </c>
      <c r="J410" s="27" t="s">
        <v>1312</v>
      </c>
      <c r="K410" s="26" t="s">
        <v>1313</v>
      </c>
      <c r="L410" s="26" t="s">
        <v>1318</v>
      </c>
      <c r="M410" s="27" t="s">
        <v>1079</v>
      </c>
      <c r="N410" s="27" t="s">
        <v>1118</v>
      </c>
      <c r="O410" s="28" t="s">
        <v>1408</v>
      </c>
      <c r="P410" s="29" t="s">
        <v>1429</v>
      </c>
    </row>
    <row r="411" spans="1:16" ht="12.75" customHeight="1" thickBot="1" x14ac:dyDescent="0.25">
      <c r="A411" s="8" t="str">
        <f t="shared" si="36"/>
        <v> AOEB 12 </v>
      </c>
      <c r="B411" s="1" t="str">
        <f t="shared" si="37"/>
        <v>I</v>
      </c>
      <c r="C411" s="8">
        <f t="shared" si="38"/>
        <v>53845.937039999997</v>
      </c>
      <c r="D411" s="7" t="str">
        <f t="shared" si="39"/>
        <v>vis</v>
      </c>
      <c r="E411" s="25">
        <f>VLOOKUP(C411,'Active 1'!C$21:E$970,3,FALSE)</f>
        <v>64077.64065635726</v>
      </c>
      <c r="F411" s="1" t="s">
        <v>254</v>
      </c>
      <c r="G411" s="7" t="str">
        <f t="shared" si="40"/>
        <v>53845.93704</v>
      </c>
      <c r="H411" s="8">
        <f t="shared" si="41"/>
        <v>4150</v>
      </c>
      <c r="I411" s="26" t="s">
        <v>1320</v>
      </c>
      <c r="J411" s="27" t="s">
        <v>1321</v>
      </c>
      <c r="K411" s="26" t="s">
        <v>1313</v>
      </c>
      <c r="L411" s="26" t="s">
        <v>1322</v>
      </c>
      <c r="M411" s="27" t="s">
        <v>1079</v>
      </c>
      <c r="N411" s="27" t="s">
        <v>1080</v>
      </c>
      <c r="O411" s="28" t="s">
        <v>1432</v>
      </c>
      <c r="P411" s="28" t="s">
        <v>1230</v>
      </c>
    </row>
    <row r="412" spans="1:16" ht="12.75" customHeight="1" thickBot="1" x14ac:dyDescent="0.25">
      <c r="A412" s="8" t="str">
        <f t="shared" si="36"/>
        <v>BAVM 201 </v>
      </c>
      <c r="B412" s="1" t="str">
        <f t="shared" si="37"/>
        <v>II</v>
      </c>
      <c r="C412" s="8">
        <f t="shared" si="38"/>
        <v>53846.74783</v>
      </c>
      <c r="D412" s="7" t="str">
        <f t="shared" si="39"/>
        <v>vis</v>
      </c>
      <c r="E412" s="25">
        <f>VLOOKUP(C412,'Active 1'!C$21:E$970,3,FALSE)</f>
        <v>64080.14088146665</v>
      </c>
      <c r="F412" s="1" t="s">
        <v>254</v>
      </c>
      <c r="G412" s="7" t="str">
        <f t="shared" si="40"/>
        <v>53846.74783</v>
      </c>
      <c r="H412" s="8">
        <f t="shared" si="41"/>
        <v>4152.5</v>
      </c>
      <c r="I412" s="26" t="s">
        <v>1323</v>
      </c>
      <c r="J412" s="27" t="s">
        <v>1324</v>
      </c>
      <c r="K412" s="26" t="s">
        <v>1325</v>
      </c>
      <c r="L412" s="26" t="s">
        <v>1326</v>
      </c>
      <c r="M412" s="27" t="s">
        <v>1079</v>
      </c>
      <c r="N412" s="27" t="s">
        <v>1212</v>
      </c>
      <c r="O412" s="28" t="s">
        <v>1414</v>
      </c>
      <c r="P412" s="29" t="s">
        <v>1435</v>
      </c>
    </row>
    <row r="413" spans="1:16" ht="12.75" customHeight="1" thickBot="1" x14ac:dyDescent="0.25">
      <c r="A413" s="8" t="str">
        <f t="shared" si="36"/>
        <v> AOEB 12 </v>
      </c>
      <c r="B413" s="1" t="str">
        <f t="shared" si="37"/>
        <v>II</v>
      </c>
      <c r="C413" s="8">
        <f t="shared" si="38"/>
        <v>53846.747920000002</v>
      </c>
      <c r="D413" s="7" t="str">
        <f t="shared" si="39"/>
        <v>vis</v>
      </c>
      <c r="E413" s="25">
        <f>VLOOKUP(C413,'Active 1'!C$21:E$970,3,FALSE)</f>
        <v>64080.141158998762</v>
      </c>
      <c r="F413" s="1" t="s">
        <v>254</v>
      </c>
      <c r="G413" s="7" t="str">
        <f t="shared" si="40"/>
        <v>53846.74792</v>
      </c>
      <c r="H413" s="8">
        <f t="shared" si="41"/>
        <v>4152.5</v>
      </c>
      <c r="I413" s="26" t="s">
        <v>1327</v>
      </c>
      <c r="J413" s="27" t="s">
        <v>1328</v>
      </c>
      <c r="K413" s="26" t="s">
        <v>1325</v>
      </c>
      <c r="L413" s="26" t="s">
        <v>1329</v>
      </c>
      <c r="M413" s="27" t="s">
        <v>1079</v>
      </c>
      <c r="N413" s="27" t="s">
        <v>1080</v>
      </c>
      <c r="O413" s="28" t="s">
        <v>1241</v>
      </c>
      <c r="P413" s="28" t="s">
        <v>1230</v>
      </c>
    </row>
    <row r="414" spans="1:16" ht="12.75" customHeight="1" thickBot="1" x14ac:dyDescent="0.25">
      <c r="A414" s="8" t="str">
        <f t="shared" si="36"/>
        <v>JAAVSO 36(2);171 </v>
      </c>
      <c r="B414" s="1" t="str">
        <f t="shared" si="37"/>
        <v>II</v>
      </c>
      <c r="C414" s="8">
        <f t="shared" si="38"/>
        <v>53846.747929999998</v>
      </c>
      <c r="D414" s="7" t="str">
        <f t="shared" si="39"/>
        <v>vis</v>
      </c>
      <c r="E414" s="25">
        <f>VLOOKUP(C414,'Active 1'!C$21:E$970,3,FALSE)</f>
        <v>64080.141189835653</v>
      </c>
      <c r="F414" s="1" t="s">
        <v>254</v>
      </c>
      <c r="G414" s="7" t="str">
        <f t="shared" si="40"/>
        <v>53846.74793</v>
      </c>
      <c r="H414" s="8">
        <f t="shared" si="41"/>
        <v>4152.5</v>
      </c>
      <c r="I414" s="26" t="s">
        <v>1330</v>
      </c>
      <c r="J414" s="27" t="s">
        <v>1328</v>
      </c>
      <c r="K414" s="26" t="s">
        <v>1325</v>
      </c>
      <c r="L414" s="26" t="s">
        <v>1331</v>
      </c>
      <c r="M414" s="27" t="s">
        <v>1079</v>
      </c>
      <c r="N414" s="27" t="s">
        <v>1080</v>
      </c>
      <c r="O414" s="28" t="s">
        <v>587</v>
      </c>
      <c r="P414" s="29" t="s">
        <v>1440</v>
      </c>
    </row>
    <row r="415" spans="1:16" ht="12.75" customHeight="1" thickBot="1" x14ac:dyDescent="0.25">
      <c r="A415" s="8" t="str">
        <f t="shared" si="36"/>
        <v>JAAVSO 36(2);186 </v>
      </c>
      <c r="B415" s="1" t="str">
        <f t="shared" si="37"/>
        <v>II</v>
      </c>
      <c r="C415" s="8">
        <f t="shared" si="38"/>
        <v>53846.748039999999</v>
      </c>
      <c r="D415" s="7" t="str">
        <f t="shared" si="39"/>
        <v>vis</v>
      </c>
      <c r="E415" s="25">
        <f>VLOOKUP(C415,'Active 1'!C$21:E$970,3,FALSE)</f>
        <v>64080.141529041568</v>
      </c>
      <c r="F415" s="1" t="s">
        <v>254</v>
      </c>
      <c r="G415" s="7" t="str">
        <f t="shared" si="40"/>
        <v>53846.74804</v>
      </c>
      <c r="H415" s="8">
        <f t="shared" si="41"/>
        <v>4152.5</v>
      </c>
      <c r="I415" s="26" t="s">
        <v>1332</v>
      </c>
      <c r="J415" s="27" t="s">
        <v>1328</v>
      </c>
      <c r="K415" s="26" t="s">
        <v>1325</v>
      </c>
      <c r="L415" s="26" t="s">
        <v>1333</v>
      </c>
      <c r="M415" s="27" t="s">
        <v>1079</v>
      </c>
      <c r="N415" s="27" t="s">
        <v>1118</v>
      </c>
      <c r="O415" s="28" t="s">
        <v>1241</v>
      </c>
      <c r="P415" s="29" t="s">
        <v>1444</v>
      </c>
    </row>
    <row r="416" spans="1:16" ht="12.75" customHeight="1" thickBot="1" x14ac:dyDescent="0.25">
      <c r="A416" s="8" t="str">
        <f t="shared" si="36"/>
        <v>JAAVSO 36(2);186 </v>
      </c>
      <c r="B416" s="1" t="str">
        <f t="shared" si="37"/>
        <v>II</v>
      </c>
      <c r="C416" s="8">
        <f t="shared" si="38"/>
        <v>53846.748189999998</v>
      </c>
      <c r="D416" s="7" t="str">
        <f t="shared" si="39"/>
        <v>vis</v>
      </c>
      <c r="E416" s="25">
        <f>VLOOKUP(C416,'Active 1'!C$21:E$970,3,FALSE)</f>
        <v>64080.141991595083</v>
      </c>
      <c r="F416" s="1" t="s">
        <v>254</v>
      </c>
      <c r="G416" s="7" t="str">
        <f t="shared" si="40"/>
        <v>53846.74819</v>
      </c>
      <c r="H416" s="8">
        <f t="shared" si="41"/>
        <v>4152.5</v>
      </c>
      <c r="I416" s="26" t="s">
        <v>1334</v>
      </c>
      <c r="J416" s="27" t="s">
        <v>1328</v>
      </c>
      <c r="K416" s="26" t="s">
        <v>1325</v>
      </c>
      <c r="L416" s="26" t="s">
        <v>1335</v>
      </c>
      <c r="M416" s="27" t="s">
        <v>1079</v>
      </c>
      <c r="N416" s="27" t="s">
        <v>1118</v>
      </c>
      <c r="O416" s="28" t="s">
        <v>587</v>
      </c>
      <c r="P416" s="29" t="s">
        <v>1444</v>
      </c>
    </row>
    <row r="417" spans="1:16" ht="12.75" customHeight="1" thickBot="1" x14ac:dyDescent="0.25">
      <c r="A417" s="8" t="str">
        <f t="shared" si="36"/>
        <v>JAAVSO 36(2);186 </v>
      </c>
      <c r="B417" s="1" t="str">
        <f t="shared" si="37"/>
        <v>II</v>
      </c>
      <c r="C417" s="8">
        <f t="shared" si="38"/>
        <v>53847.720439999997</v>
      </c>
      <c r="D417" s="7" t="str">
        <f t="shared" si="39"/>
        <v>vis</v>
      </c>
      <c r="E417" s="25">
        <f>VLOOKUP(C417,'Active 1'!C$21:E$970,3,FALSE)</f>
        <v>64083.140109310632</v>
      </c>
      <c r="F417" s="1" t="s">
        <v>254</v>
      </c>
      <c r="G417" s="7" t="str">
        <f t="shared" si="40"/>
        <v>53847.72044</v>
      </c>
      <c r="H417" s="8">
        <f t="shared" si="41"/>
        <v>4155.5</v>
      </c>
      <c r="I417" s="26" t="s">
        <v>1337</v>
      </c>
      <c r="J417" s="27" t="s">
        <v>1338</v>
      </c>
      <c r="K417" s="26" t="s">
        <v>1339</v>
      </c>
      <c r="L417" s="26" t="s">
        <v>1340</v>
      </c>
      <c r="M417" s="27" t="s">
        <v>1079</v>
      </c>
      <c r="N417" s="27" t="s">
        <v>1118</v>
      </c>
      <c r="O417" s="28" t="s">
        <v>1241</v>
      </c>
      <c r="P417" s="29" t="s">
        <v>1444</v>
      </c>
    </row>
    <row r="418" spans="1:16" ht="12.75" customHeight="1" thickBot="1" x14ac:dyDescent="0.25">
      <c r="A418" s="8" t="str">
        <f t="shared" si="36"/>
        <v>JAAVSO 36(2);186 </v>
      </c>
      <c r="B418" s="1" t="str">
        <f t="shared" si="37"/>
        <v>II</v>
      </c>
      <c r="C418" s="8">
        <f t="shared" si="38"/>
        <v>53847.720560000002</v>
      </c>
      <c r="D418" s="7" t="str">
        <f t="shared" si="39"/>
        <v>vis</v>
      </c>
      <c r="E418" s="25">
        <f>VLOOKUP(C418,'Active 1'!C$21:E$970,3,FALSE)</f>
        <v>64083.14047935346</v>
      </c>
      <c r="F418" s="1" t="s">
        <v>254</v>
      </c>
      <c r="G418" s="7" t="str">
        <f t="shared" si="40"/>
        <v>53847.72056</v>
      </c>
      <c r="H418" s="8">
        <f t="shared" si="41"/>
        <v>4155.5</v>
      </c>
      <c r="I418" s="26" t="s">
        <v>1341</v>
      </c>
      <c r="J418" s="27" t="s">
        <v>1338</v>
      </c>
      <c r="K418" s="26" t="s">
        <v>1339</v>
      </c>
      <c r="L418" s="26" t="s">
        <v>1342</v>
      </c>
      <c r="M418" s="27" t="s">
        <v>1079</v>
      </c>
      <c r="N418" s="27" t="s">
        <v>1118</v>
      </c>
      <c r="O418" s="28" t="s">
        <v>587</v>
      </c>
      <c r="P418" s="29" t="s">
        <v>1444</v>
      </c>
    </row>
    <row r="419" spans="1:16" ht="12.75" customHeight="1" thickBot="1" x14ac:dyDescent="0.25">
      <c r="A419" s="8" t="str">
        <f t="shared" si="36"/>
        <v>JAAVSO 37(1);44 </v>
      </c>
      <c r="B419" s="1" t="str">
        <f t="shared" si="37"/>
        <v>II</v>
      </c>
      <c r="C419" s="8">
        <f t="shared" si="38"/>
        <v>53847.720959999999</v>
      </c>
      <c r="D419" s="7" t="str">
        <f t="shared" si="39"/>
        <v>vis</v>
      </c>
      <c r="E419" s="25">
        <f>VLOOKUP(C419,'Active 1'!C$21:E$970,3,FALSE)</f>
        <v>64083.1417128295</v>
      </c>
      <c r="F419" s="1" t="s">
        <v>254</v>
      </c>
      <c r="G419" s="7" t="str">
        <f t="shared" si="40"/>
        <v>53847.72096</v>
      </c>
      <c r="H419" s="8">
        <f t="shared" si="41"/>
        <v>4155.5</v>
      </c>
      <c r="I419" s="26" t="s">
        <v>1343</v>
      </c>
      <c r="J419" s="27" t="s">
        <v>1344</v>
      </c>
      <c r="K419" s="26" t="s">
        <v>1339</v>
      </c>
      <c r="L419" s="26" t="s">
        <v>1345</v>
      </c>
      <c r="M419" s="27" t="s">
        <v>1079</v>
      </c>
      <c r="N419" s="27" t="s">
        <v>1080</v>
      </c>
      <c r="O419" s="28" t="s">
        <v>1454</v>
      </c>
      <c r="P419" s="29" t="s">
        <v>1455</v>
      </c>
    </row>
    <row r="420" spans="1:16" ht="12.75" customHeight="1" thickBot="1" x14ac:dyDescent="0.25">
      <c r="A420" s="8" t="str">
        <f t="shared" si="36"/>
        <v>IBVS 5929 </v>
      </c>
      <c r="B420" s="1" t="str">
        <f t="shared" si="37"/>
        <v>II</v>
      </c>
      <c r="C420" s="8">
        <f t="shared" si="38"/>
        <v>53847.721140000001</v>
      </c>
      <c r="D420" s="7" t="str">
        <f t="shared" si="39"/>
        <v>vis</v>
      </c>
      <c r="E420" s="25">
        <f>VLOOKUP(C420,'Active 1'!C$21:E$970,3,FALSE)</f>
        <v>64083.142267893731</v>
      </c>
      <c r="F420" s="1" t="s">
        <v>254</v>
      </c>
      <c r="G420" s="7" t="str">
        <f t="shared" si="40"/>
        <v>53847.72114</v>
      </c>
      <c r="H420" s="8">
        <f t="shared" si="41"/>
        <v>4155.5</v>
      </c>
      <c r="I420" s="26" t="s">
        <v>1346</v>
      </c>
      <c r="J420" s="27" t="s">
        <v>1344</v>
      </c>
      <c r="K420" s="26" t="s">
        <v>1339</v>
      </c>
      <c r="L420" s="26" t="s">
        <v>1347</v>
      </c>
      <c r="M420" s="27" t="s">
        <v>1079</v>
      </c>
      <c r="N420" s="27" t="s">
        <v>1319</v>
      </c>
      <c r="O420" s="28" t="s">
        <v>1459</v>
      </c>
      <c r="P420" s="29" t="s">
        <v>1460</v>
      </c>
    </row>
    <row r="421" spans="1:16" ht="12.75" customHeight="1" thickBot="1" x14ac:dyDescent="0.25">
      <c r="A421" s="8" t="str">
        <f t="shared" si="36"/>
        <v> JAAVSO 38;85 </v>
      </c>
      <c r="B421" s="1" t="str">
        <f t="shared" si="37"/>
        <v>II</v>
      </c>
      <c r="C421" s="8">
        <f t="shared" si="38"/>
        <v>53847.721420000002</v>
      </c>
      <c r="D421" s="7" t="str">
        <f t="shared" si="39"/>
        <v>vis</v>
      </c>
      <c r="E421" s="25">
        <f>VLOOKUP(C421,'Active 1'!C$21:E$970,3,FALSE)</f>
        <v>64083.143131326964</v>
      </c>
      <c r="F421" s="1" t="s">
        <v>254</v>
      </c>
      <c r="G421" s="7" t="str">
        <f t="shared" si="40"/>
        <v>53847.72142</v>
      </c>
      <c r="H421" s="8">
        <f t="shared" si="41"/>
        <v>4155.5</v>
      </c>
      <c r="I421" s="26" t="s">
        <v>1348</v>
      </c>
      <c r="J421" s="27" t="s">
        <v>1344</v>
      </c>
      <c r="K421" s="26" t="s">
        <v>1339</v>
      </c>
      <c r="L421" s="26" t="s">
        <v>1349</v>
      </c>
      <c r="M421" s="27" t="s">
        <v>1079</v>
      </c>
      <c r="N421" s="27" t="s">
        <v>1080</v>
      </c>
      <c r="O421" s="28" t="s">
        <v>587</v>
      </c>
      <c r="P421" s="28" t="s">
        <v>1463</v>
      </c>
    </row>
    <row r="422" spans="1:16" ht="12.75" customHeight="1" thickBot="1" x14ac:dyDescent="0.25">
      <c r="A422" s="8" t="str">
        <f t="shared" si="36"/>
        <v>BAVM 209 </v>
      </c>
      <c r="B422" s="1" t="str">
        <f t="shared" si="37"/>
        <v>I</v>
      </c>
      <c r="C422" s="8">
        <f t="shared" si="38"/>
        <v>53847.881939999999</v>
      </c>
      <c r="D422" s="7" t="str">
        <f t="shared" si="39"/>
        <v>vis</v>
      </c>
      <c r="E422" s="25">
        <f>VLOOKUP(C422,'Active 1'!C$21:E$970,3,FALSE)</f>
        <v>64083.638125264421</v>
      </c>
      <c r="F422" s="1" t="s">
        <v>254</v>
      </c>
      <c r="G422" s="7" t="str">
        <f t="shared" si="40"/>
        <v>53847.88194</v>
      </c>
      <c r="H422" s="8">
        <f t="shared" si="41"/>
        <v>4156</v>
      </c>
      <c r="I422" s="26" t="s">
        <v>1350</v>
      </c>
      <c r="J422" s="27" t="s">
        <v>1351</v>
      </c>
      <c r="K422" s="26" t="s">
        <v>1352</v>
      </c>
      <c r="L422" s="26" t="s">
        <v>1353</v>
      </c>
      <c r="M422" s="27" t="s">
        <v>1079</v>
      </c>
      <c r="N422" s="27" t="s">
        <v>1212</v>
      </c>
      <c r="O422" s="28" t="s">
        <v>1226</v>
      </c>
      <c r="P422" s="29" t="s">
        <v>1467</v>
      </c>
    </row>
    <row r="423" spans="1:16" ht="12.75" customHeight="1" thickBot="1" x14ac:dyDescent="0.25">
      <c r="A423" s="8" t="str">
        <f t="shared" si="36"/>
        <v>BAVM 209 </v>
      </c>
      <c r="B423" s="1" t="str">
        <f t="shared" si="37"/>
        <v>I</v>
      </c>
      <c r="C423" s="8">
        <f t="shared" si="38"/>
        <v>53847.882129999998</v>
      </c>
      <c r="D423" s="7" t="str">
        <f t="shared" si="39"/>
        <v>vis</v>
      </c>
      <c r="E423" s="25">
        <f>VLOOKUP(C423,'Active 1'!C$21:E$970,3,FALSE)</f>
        <v>64083.638711165535</v>
      </c>
      <c r="F423" s="1" t="s">
        <v>254</v>
      </c>
      <c r="G423" s="7" t="str">
        <f t="shared" si="40"/>
        <v>53847.88213</v>
      </c>
      <c r="H423" s="8">
        <f t="shared" si="41"/>
        <v>4156</v>
      </c>
      <c r="I423" s="26" t="s">
        <v>1354</v>
      </c>
      <c r="J423" s="27" t="s">
        <v>1355</v>
      </c>
      <c r="K423" s="26" t="s">
        <v>1352</v>
      </c>
      <c r="L423" s="26" t="s">
        <v>1356</v>
      </c>
      <c r="M423" s="27" t="s">
        <v>1079</v>
      </c>
      <c r="N423" s="27" t="s">
        <v>1212</v>
      </c>
      <c r="O423" s="28" t="s">
        <v>1226</v>
      </c>
      <c r="P423" s="29" t="s">
        <v>1467</v>
      </c>
    </row>
    <row r="424" spans="1:16" ht="12.75" customHeight="1" thickBot="1" x14ac:dyDescent="0.25">
      <c r="A424" s="8" t="str">
        <f t="shared" si="36"/>
        <v>IBVS 5894 </v>
      </c>
      <c r="B424" s="1" t="str">
        <f t="shared" si="37"/>
        <v>I</v>
      </c>
      <c r="C424" s="8">
        <f t="shared" si="38"/>
        <v>53847.882360000003</v>
      </c>
      <c r="D424" s="7" t="str">
        <f t="shared" si="39"/>
        <v>vis</v>
      </c>
      <c r="E424" s="25">
        <f>VLOOKUP(C424,'Active 1'!C$21:E$970,3,FALSE)</f>
        <v>64083.639420414278</v>
      </c>
      <c r="F424" s="1" t="s">
        <v>254</v>
      </c>
      <c r="G424" s="7" t="str">
        <f t="shared" si="40"/>
        <v>53847.88236</v>
      </c>
      <c r="H424" s="8">
        <f t="shared" si="41"/>
        <v>4156</v>
      </c>
      <c r="I424" s="26" t="s">
        <v>1357</v>
      </c>
      <c r="J424" s="27" t="s">
        <v>1355</v>
      </c>
      <c r="K424" s="26" t="s">
        <v>1352</v>
      </c>
      <c r="L424" s="26" t="s">
        <v>1358</v>
      </c>
      <c r="M424" s="27" t="s">
        <v>1079</v>
      </c>
      <c r="N424" s="27" t="s">
        <v>254</v>
      </c>
      <c r="O424" s="28" t="s">
        <v>534</v>
      </c>
      <c r="P424" s="29" t="s">
        <v>1474</v>
      </c>
    </row>
    <row r="425" spans="1:16" ht="12.75" customHeight="1" thickBot="1" x14ac:dyDescent="0.25">
      <c r="A425" s="8" t="str">
        <f t="shared" si="36"/>
        <v> JAAVSO 39;94 </v>
      </c>
      <c r="B425" s="1" t="str">
        <f t="shared" si="37"/>
        <v>I</v>
      </c>
      <c r="C425" s="8">
        <f t="shared" si="38"/>
        <v>53847.882469999997</v>
      </c>
      <c r="D425" s="7" t="str">
        <f t="shared" si="39"/>
        <v>vis</v>
      </c>
      <c r="E425" s="25">
        <f>VLOOKUP(C425,'Active 1'!C$21:E$970,3,FALSE)</f>
        <v>64083.639759620171</v>
      </c>
      <c r="F425" s="1" t="s">
        <v>254</v>
      </c>
      <c r="G425" s="7" t="str">
        <f t="shared" si="40"/>
        <v>53847.88247</v>
      </c>
      <c r="H425" s="8">
        <f t="shared" si="41"/>
        <v>4156</v>
      </c>
      <c r="I425" s="26" t="s">
        <v>1359</v>
      </c>
      <c r="J425" s="27" t="s">
        <v>1355</v>
      </c>
      <c r="K425" s="26" t="s">
        <v>1352</v>
      </c>
      <c r="L425" s="26" t="s">
        <v>1360</v>
      </c>
      <c r="M425" s="27" t="s">
        <v>1079</v>
      </c>
      <c r="N425" s="27" t="s">
        <v>1080</v>
      </c>
      <c r="O425" s="28" t="s">
        <v>587</v>
      </c>
      <c r="P425" s="28" t="s">
        <v>1477</v>
      </c>
    </row>
    <row r="426" spans="1:16" ht="12.75" customHeight="1" thickBot="1" x14ac:dyDescent="0.25">
      <c r="A426" s="8" t="str">
        <f t="shared" si="36"/>
        <v> JAAVSO 39;94 </v>
      </c>
      <c r="B426" s="1" t="str">
        <f t="shared" si="37"/>
        <v>I</v>
      </c>
      <c r="C426" s="8">
        <f t="shared" si="38"/>
        <v>53847.882469999997</v>
      </c>
      <c r="D426" s="7" t="str">
        <f t="shared" si="39"/>
        <v>vis</v>
      </c>
      <c r="E426" s="25">
        <f>VLOOKUP(C426,'Active 1'!C$21:E$970,3,FALSE)</f>
        <v>64083.639759620171</v>
      </c>
      <c r="F426" s="1" t="s">
        <v>254</v>
      </c>
      <c r="G426" s="7" t="str">
        <f t="shared" si="40"/>
        <v>53847.88247</v>
      </c>
      <c r="H426" s="8">
        <f t="shared" si="41"/>
        <v>4156</v>
      </c>
      <c r="I426" s="26" t="s">
        <v>1359</v>
      </c>
      <c r="J426" s="27" t="s">
        <v>1355</v>
      </c>
      <c r="K426" s="26" t="s">
        <v>1352</v>
      </c>
      <c r="L426" s="26" t="s">
        <v>1360</v>
      </c>
      <c r="M426" s="27" t="s">
        <v>1079</v>
      </c>
      <c r="N426" s="27" t="s">
        <v>1080</v>
      </c>
      <c r="O426" s="28" t="s">
        <v>587</v>
      </c>
      <c r="P426" s="28" t="s">
        <v>1477</v>
      </c>
    </row>
    <row r="427" spans="1:16" ht="12.75" customHeight="1" thickBot="1" x14ac:dyDescent="0.25">
      <c r="A427" s="8" t="str">
        <f t="shared" si="36"/>
        <v> JAAVSO 39;94 </v>
      </c>
      <c r="B427" s="1" t="str">
        <f t="shared" si="37"/>
        <v>II</v>
      </c>
      <c r="C427" s="8">
        <f t="shared" si="38"/>
        <v>53848.693500000001</v>
      </c>
      <c r="D427" s="7" t="str">
        <f t="shared" si="39"/>
        <v>vis</v>
      </c>
      <c r="E427" s="25">
        <f>VLOOKUP(C427,'Active 1'!C$21:E$970,3,FALSE)</f>
        <v>64086.140724815195</v>
      </c>
      <c r="F427" s="1" t="s">
        <v>254</v>
      </c>
      <c r="G427" s="7" t="str">
        <f t="shared" si="40"/>
        <v>53848.69350</v>
      </c>
      <c r="H427" s="8">
        <f t="shared" si="41"/>
        <v>4158.5</v>
      </c>
      <c r="I427" s="26" t="s">
        <v>1361</v>
      </c>
      <c r="J427" s="27" t="s">
        <v>1362</v>
      </c>
      <c r="K427" s="26" t="s">
        <v>1363</v>
      </c>
      <c r="L427" s="26" t="s">
        <v>1364</v>
      </c>
      <c r="M427" s="27" t="s">
        <v>1079</v>
      </c>
      <c r="N427" s="27" t="s">
        <v>1080</v>
      </c>
      <c r="O427" s="28" t="s">
        <v>1483</v>
      </c>
      <c r="P427" s="28" t="s">
        <v>1477</v>
      </c>
    </row>
    <row r="428" spans="1:16" ht="12.75" customHeight="1" thickBot="1" x14ac:dyDescent="0.25">
      <c r="A428" s="8" t="str">
        <f t="shared" si="36"/>
        <v>BAVM 225 </v>
      </c>
      <c r="B428" s="1" t="str">
        <f t="shared" si="37"/>
        <v>II</v>
      </c>
      <c r="C428" s="8">
        <f t="shared" si="38"/>
        <v>53848.693659999997</v>
      </c>
      <c r="D428" s="7" t="str">
        <f t="shared" si="39"/>
        <v>vis</v>
      </c>
      <c r="E428" s="25">
        <f>VLOOKUP(C428,'Active 1'!C$21:E$970,3,FALSE)</f>
        <v>64086.141218205601</v>
      </c>
      <c r="F428" s="1" t="s">
        <v>254</v>
      </c>
      <c r="G428" s="7" t="str">
        <f t="shared" si="40"/>
        <v>53848.69366</v>
      </c>
      <c r="H428" s="8">
        <f t="shared" si="41"/>
        <v>4158.5</v>
      </c>
      <c r="I428" s="26" t="s">
        <v>1365</v>
      </c>
      <c r="J428" s="27" t="s">
        <v>1362</v>
      </c>
      <c r="K428" s="26" t="s">
        <v>1363</v>
      </c>
      <c r="L428" s="26" t="s">
        <v>1366</v>
      </c>
      <c r="M428" s="27" t="s">
        <v>1079</v>
      </c>
      <c r="N428" s="27" t="s">
        <v>1118</v>
      </c>
      <c r="O428" s="28" t="s">
        <v>1421</v>
      </c>
      <c r="P428" s="29" t="s">
        <v>1487</v>
      </c>
    </row>
    <row r="429" spans="1:16" ht="12.75" customHeight="1" thickBot="1" x14ac:dyDescent="0.25">
      <c r="A429" s="8" t="str">
        <f t="shared" si="36"/>
        <v>BAVM 225 </v>
      </c>
      <c r="B429" s="1" t="str">
        <f t="shared" si="37"/>
        <v>II</v>
      </c>
      <c r="C429" s="8">
        <f t="shared" si="38"/>
        <v>53848.69371</v>
      </c>
      <c r="D429" s="7" t="str">
        <f t="shared" si="39"/>
        <v>vis</v>
      </c>
      <c r="E429" s="25">
        <f>VLOOKUP(C429,'Active 1'!C$21:E$970,3,FALSE)</f>
        <v>64086.141372390113</v>
      </c>
      <c r="F429" s="1" t="s">
        <v>254</v>
      </c>
      <c r="G429" s="7" t="str">
        <f t="shared" si="40"/>
        <v>53848.69371</v>
      </c>
      <c r="H429" s="8">
        <f t="shared" si="41"/>
        <v>4158.5</v>
      </c>
      <c r="I429" s="26" t="s">
        <v>1367</v>
      </c>
      <c r="J429" s="27" t="s">
        <v>1362</v>
      </c>
      <c r="K429" s="26" t="s">
        <v>1363</v>
      </c>
      <c r="L429" s="26" t="s">
        <v>1308</v>
      </c>
      <c r="M429" s="27" t="s">
        <v>1079</v>
      </c>
      <c r="N429" s="27" t="s">
        <v>1118</v>
      </c>
      <c r="O429" s="28" t="s">
        <v>1421</v>
      </c>
      <c r="P429" s="29" t="s">
        <v>1487</v>
      </c>
    </row>
    <row r="430" spans="1:16" ht="12.75" customHeight="1" thickBot="1" x14ac:dyDescent="0.25">
      <c r="A430" s="8" t="str">
        <f t="shared" si="36"/>
        <v> JAAVSO 39;177 </v>
      </c>
      <c r="B430" s="1" t="str">
        <f t="shared" si="37"/>
        <v>II</v>
      </c>
      <c r="C430" s="8">
        <f t="shared" si="38"/>
        <v>53848.693720000003</v>
      </c>
      <c r="D430" s="7" t="str">
        <f t="shared" si="39"/>
        <v>vis</v>
      </c>
      <c r="E430" s="25">
        <f>VLOOKUP(C430,'Active 1'!C$21:E$970,3,FALSE)</f>
        <v>64086.141403227026</v>
      </c>
      <c r="F430" s="1" t="s">
        <v>254</v>
      </c>
      <c r="G430" s="7" t="str">
        <f t="shared" si="40"/>
        <v>53848.69372</v>
      </c>
      <c r="H430" s="8">
        <f t="shared" si="41"/>
        <v>4158.5</v>
      </c>
      <c r="I430" s="26" t="s">
        <v>1368</v>
      </c>
      <c r="J430" s="27" t="s">
        <v>1362</v>
      </c>
      <c r="K430" s="26" t="s">
        <v>1363</v>
      </c>
      <c r="L430" s="26" t="s">
        <v>1369</v>
      </c>
      <c r="M430" s="27" t="s">
        <v>1079</v>
      </c>
      <c r="N430" s="27" t="s">
        <v>254</v>
      </c>
      <c r="O430" s="28" t="s">
        <v>1454</v>
      </c>
      <c r="P430" s="28" t="s">
        <v>1494</v>
      </c>
    </row>
    <row r="431" spans="1:16" ht="12.75" customHeight="1" thickBot="1" x14ac:dyDescent="0.25">
      <c r="A431" s="8" t="str">
        <f t="shared" si="36"/>
        <v>IBVS 5992 </v>
      </c>
      <c r="B431" s="1" t="str">
        <f t="shared" si="37"/>
        <v>II</v>
      </c>
      <c r="C431" s="8">
        <f t="shared" si="38"/>
        <v>53848.693780000001</v>
      </c>
      <c r="D431" s="7" t="str">
        <f t="shared" si="39"/>
        <v>vis</v>
      </c>
      <c r="E431" s="25">
        <f>VLOOKUP(C431,'Active 1'!C$21:E$970,3,FALSE)</f>
        <v>64086.141588248429</v>
      </c>
      <c r="F431" s="1" t="s">
        <v>254</v>
      </c>
      <c r="G431" s="7" t="str">
        <f t="shared" si="40"/>
        <v>53848.69378</v>
      </c>
      <c r="H431" s="8">
        <f t="shared" si="41"/>
        <v>4158.5</v>
      </c>
      <c r="I431" s="26" t="s">
        <v>1370</v>
      </c>
      <c r="J431" s="27" t="s">
        <v>1371</v>
      </c>
      <c r="K431" s="26" t="s">
        <v>1363</v>
      </c>
      <c r="L431" s="26" t="s">
        <v>1372</v>
      </c>
      <c r="M431" s="27" t="s">
        <v>1079</v>
      </c>
      <c r="N431" s="27" t="s">
        <v>254</v>
      </c>
      <c r="O431" s="28" t="s">
        <v>534</v>
      </c>
      <c r="P431" s="29" t="s">
        <v>1498</v>
      </c>
    </row>
    <row r="432" spans="1:16" ht="12.75" customHeight="1" thickBot="1" x14ac:dyDescent="0.25">
      <c r="A432" s="8" t="str">
        <f t="shared" si="36"/>
        <v> JAAVSO 39;177 </v>
      </c>
      <c r="B432" s="1" t="str">
        <f t="shared" si="37"/>
        <v>I</v>
      </c>
      <c r="C432" s="8">
        <f t="shared" si="38"/>
        <v>53848.855009999999</v>
      </c>
      <c r="D432" s="7" t="str">
        <f t="shared" si="39"/>
        <v>vis</v>
      </c>
      <c r="E432" s="25">
        <f>VLOOKUP(C432,'Active 1'!C$21:E$970,3,FALSE)</f>
        <v>64086.638771605867</v>
      </c>
      <c r="F432" s="1" t="s">
        <v>254</v>
      </c>
      <c r="G432" s="7" t="str">
        <f t="shared" si="40"/>
        <v>53848.85501</v>
      </c>
      <c r="H432" s="8">
        <f t="shared" si="41"/>
        <v>4159</v>
      </c>
      <c r="I432" s="26" t="s">
        <v>1373</v>
      </c>
      <c r="J432" s="27" t="s">
        <v>1374</v>
      </c>
      <c r="K432" s="26" t="s">
        <v>1375</v>
      </c>
      <c r="L432" s="26" t="s">
        <v>1376</v>
      </c>
      <c r="M432" s="27" t="s">
        <v>1079</v>
      </c>
      <c r="N432" s="27" t="s">
        <v>254</v>
      </c>
      <c r="O432" s="28" t="s">
        <v>1454</v>
      </c>
      <c r="P432" s="28" t="s">
        <v>1494</v>
      </c>
    </row>
    <row r="433" spans="1:16" ht="12.75" customHeight="1" thickBot="1" x14ac:dyDescent="0.25">
      <c r="A433" s="8" t="str">
        <f t="shared" si="36"/>
        <v> JAAVSO 40;975 </v>
      </c>
      <c r="B433" s="1" t="str">
        <f t="shared" si="37"/>
        <v>I</v>
      </c>
      <c r="C433" s="8">
        <f t="shared" si="38"/>
        <v>53848.855100000001</v>
      </c>
      <c r="D433" s="7" t="str">
        <f t="shared" si="39"/>
        <v>vis</v>
      </c>
      <c r="E433" s="25">
        <f>VLOOKUP(C433,'Active 1'!C$21:E$970,3,FALSE)</f>
        <v>64086.639049137986</v>
      </c>
      <c r="F433" s="1" t="s">
        <v>254</v>
      </c>
      <c r="G433" s="7" t="str">
        <f t="shared" si="40"/>
        <v>53848.85510</v>
      </c>
      <c r="H433" s="8">
        <f t="shared" si="41"/>
        <v>4159</v>
      </c>
      <c r="I433" s="26" t="s">
        <v>1377</v>
      </c>
      <c r="J433" s="27" t="s">
        <v>1374</v>
      </c>
      <c r="K433" s="26" t="s">
        <v>1375</v>
      </c>
      <c r="L433" s="26" t="s">
        <v>1316</v>
      </c>
      <c r="M433" s="27" t="s">
        <v>1079</v>
      </c>
      <c r="N433" s="27" t="s">
        <v>254</v>
      </c>
      <c r="O433" s="28" t="s">
        <v>1454</v>
      </c>
      <c r="P433" s="28" t="s">
        <v>1505</v>
      </c>
    </row>
    <row r="434" spans="1:16" ht="12.75" customHeight="1" thickBot="1" x14ac:dyDescent="0.25">
      <c r="A434" s="8" t="str">
        <f t="shared" si="36"/>
        <v>BAVM 220 </v>
      </c>
      <c r="B434" s="1" t="str">
        <f t="shared" si="37"/>
        <v>I</v>
      </c>
      <c r="C434" s="8">
        <f t="shared" si="38"/>
        <v>53848.855259999997</v>
      </c>
      <c r="D434" s="7" t="str">
        <f t="shared" si="39"/>
        <v>vis</v>
      </c>
      <c r="E434" s="25">
        <f>VLOOKUP(C434,'Active 1'!C$21:E$970,3,FALSE)</f>
        <v>64086.639542528392</v>
      </c>
      <c r="F434" s="1" t="s">
        <v>254</v>
      </c>
      <c r="G434" s="7" t="str">
        <f t="shared" si="40"/>
        <v>53848.85526</v>
      </c>
      <c r="H434" s="8">
        <f t="shared" si="41"/>
        <v>4159</v>
      </c>
      <c r="I434" s="26" t="s">
        <v>1378</v>
      </c>
      <c r="J434" s="27" t="s">
        <v>1374</v>
      </c>
      <c r="K434" s="26" t="s">
        <v>1375</v>
      </c>
      <c r="L434" s="26" t="s">
        <v>1379</v>
      </c>
      <c r="M434" s="27" t="s">
        <v>1079</v>
      </c>
      <c r="N434" s="27" t="s">
        <v>1212</v>
      </c>
      <c r="O434" s="28" t="s">
        <v>1226</v>
      </c>
      <c r="P434" s="29" t="s">
        <v>1509</v>
      </c>
    </row>
    <row r="435" spans="1:16" ht="12.75" customHeight="1" thickBot="1" x14ac:dyDescent="0.25">
      <c r="A435" s="8" t="str">
        <f t="shared" si="36"/>
        <v>BAVM 220 </v>
      </c>
      <c r="B435" s="1" t="str">
        <f t="shared" si="37"/>
        <v>I</v>
      </c>
      <c r="C435" s="8">
        <f t="shared" si="38"/>
        <v>53848.855380000001</v>
      </c>
      <c r="D435" s="7" t="str">
        <f t="shared" si="39"/>
        <v>vis</v>
      </c>
      <c r="E435" s="25">
        <f>VLOOKUP(C435,'Active 1'!C$21:E$970,3,FALSE)</f>
        <v>64086.63991257122</v>
      </c>
      <c r="F435" s="1" t="s">
        <v>254</v>
      </c>
      <c r="G435" s="7" t="str">
        <f t="shared" si="40"/>
        <v>53848.85538</v>
      </c>
      <c r="H435" s="8">
        <f t="shared" si="41"/>
        <v>4159</v>
      </c>
      <c r="I435" s="26" t="s">
        <v>1380</v>
      </c>
      <c r="J435" s="27" t="s">
        <v>1374</v>
      </c>
      <c r="K435" s="26" t="s">
        <v>1375</v>
      </c>
      <c r="L435" s="26" t="s">
        <v>1381</v>
      </c>
      <c r="M435" s="27" t="s">
        <v>1079</v>
      </c>
      <c r="N435" s="27" t="s">
        <v>1212</v>
      </c>
      <c r="O435" s="28" t="s">
        <v>1226</v>
      </c>
      <c r="P435" s="29" t="s">
        <v>1509</v>
      </c>
    </row>
    <row r="436" spans="1:16" ht="12.75" customHeight="1" thickBot="1" x14ac:dyDescent="0.25">
      <c r="A436" s="8" t="str">
        <f t="shared" si="36"/>
        <v>IBVS 5992 </v>
      </c>
      <c r="B436" s="1" t="str">
        <f t="shared" si="37"/>
        <v>I</v>
      </c>
      <c r="C436" s="8">
        <f t="shared" si="38"/>
        <v>53848.855409999996</v>
      </c>
      <c r="D436" s="7" t="str">
        <f t="shared" si="39"/>
        <v>vis</v>
      </c>
      <c r="E436" s="25">
        <f>VLOOKUP(C436,'Active 1'!C$21:E$970,3,FALSE)</f>
        <v>64086.640005081907</v>
      </c>
      <c r="F436" s="1" t="s">
        <v>254</v>
      </c>
      <c r="G436" s="7" t="str">
        <f t="shared" si="40"/>
        <v>53848.85541</v>
      </c>
      <c r="H436" s="8">
        <f t="shared" si="41"/>
        <v>4159</v>
      </c>
      <c r="I436" s="26" t="s">
        <v>1382</v>
      </c>
      <c r="J436" s="27" t="s">
        <v>1374</v>
      </c>
      <c r="K436" s="26" t="s">
        <v>1375</v>
      </c>
      <c r="L436" s="26" t="s">
        <v>1383</v>
      </c>
      <c r="M436" s="27" t="s">
        <v>1079</v>
      </c>
      <c r="N436" s="27" t="s">
        <v>254</v>
      </c>
      <c r="O436" s="28" t="s">
        <v>534</v>
      </c>
      <c r="P436" s="29" t="s">
        <v>1498</v>
      </c>
    </row>
    <row r="437" spans="1:16" ht="12.75" customHeight="1" thickBot="1" x14ac:dyDescent="0.25">
      <c r="A437" s="8" t="str">
        <f t="shared" si="36"/>
        <v> JAAVSO 40;975 </v>
      </c>
      <c r="B437" s="1" t="str">
        <f t="shared" si="37"/>
        <v>II</v>
      </c>
      <c r="C437" s="8">
        <f t="shared" si="38"/>
        <v>53849.666270000002</v>
      </c>
      <c r="D437" s="7" t="str">
        <f t="shared" si="39"/>
        <v>vis</v>
      </c>
      <c r="E437" s="25">
        <f>VLOOKUP(C437,'Active 1'!C$21:E$970,3,FALSE)</f>
        <v>64089.140446049605</v>
      </c>
      <c r="F437" s="1" t="s">
        <v>254</v>
      </c>
      <c r="G437" s="7" t="str">
        <f t="shared" si="40"/>
        <v>53849.66627</v>
      </c>
      <c r="H437" s="8">
        <f t="shared" si="41"/>
        <v>4161.5</v>
      </c>
      <c r="I437" s="26" t="s">
        <v>1384</v>
      </c>
      <c r="J437" s="27" t="s">
        <v>1385</v>
      </c>
      <c r="K437" s="26" t="s">
        <v>1386</v>
      </c>
      <c r="L437" s="26" t="s">
        <v>1387</v>
      </c>
      <c r="M437" s="27" t="s">
        <v>1079</v>
      </c>
      <c r="N437" s="27" t="s">
        <v>254</v>
      </c>
      <c r="O437" s="28" t="s">
        <v>1188</v>
      </c>
      <c r="P437" s="28" t="s">
        <v>1505</v>
      </c>
    </row>
    <row r="438" spans="1:16" ht="12.75" customHeight="1" thickBot="1" x14ac:dyDescent="0.25">
      <c r="A438" s="8" t="str">
        <f t="shared" si="36"/>
        <v>IBVS 6033 </v>
      </c>
      <c r="B438" s="1" t="str">
        <f t="shared" si="37"/>
        <v>II</v>
      </c>
      <c r="C438" s="8">
        <f t="shared" si="38"/>
        <v>53849.666319999997</v>
      </c>
      <c r="D438" s="7" t="str">
        <f t="shared" si="39"/>
        <v>vis</v>
      </c>
      <c r="E438" s="25">
        <f>VLOOKUP(C438,'Active 1'!C$21:E$970,3,FALSE)</f>
        <v>64089.140600234095</v>
      </c>
      <c r="F438" s="1" t="s">
        <v>254</v>
      </c>
      <c r="G438" s="7" t="str">
        <f t="shared" si="40"/>
        <v>53849.66632</v>
      </c>
      <c r="H438" s="8">
        <f t="shared" si="41"/>
        <v>4161.5</v>
      </c>
      <c r="I438" s="26" t="s">
        <v>1388</v>
      </c>
      <c r="J438" s="27" t="s">
        <v>1385</v>
      </c>
      <c r="K438" s="26" t="s">
        <v>1386</v>
      </c>
      <c r="L438" s="26" t="s">
        <v>1389</v>
      </c>
      <c r="M438" s="27" t="s">
        <v>1079</v>
      </c>
      <c r="N438" s="27" t="s">
        <v>254</v>
      </c>
      <c r="O438" s="28" t="s">
        <v>1521</v>
      </c>
      <c r="P438" s="29" t="s">
        <v>1522</v>
      </c>
    </row>
    <row r="439" spans="1:16" ht="12.75" customHeight="1" thickBot="1" x14ac:dyDescent="0.25">
      <c r="A439" s="8" t="str">
        <f t="shared" si="36"/>
        <v> JAAVSO 41;122 </v>
      </c>
      <c r="B439" s="1" t="str">
        <f t="shared" si="37"/>
        <v>II</v>
      </c>
      <c r="C439" s="8">
        <f t="shared" si="38"/>
        <v>53849.667220000003</v>
      </c>
      <c r="D439" s="7" t="str">
        <f t="shared" si="39"/>
        <v>vis</v>
      </c>
      <c r="E439" s="25">
        <f>VLOOKUP(C439,'Active 1'!C$21:E$970,3,FALSE)</f>
        <v>64089.143375555221</v>
      </c>
      <c r="F439" s="1" t="s">
        <v>254</v>
      </c>
      <c r="G439" s="7" t="str">
        <f t="shared" si="40"/>
        <v>53849.66722</v>
      </c>
      <c r="H439" s="8">
        <f t="shared" si="41"/>
        <v>4161.5</v>
      </c>
      <c r="I439" s="26" t="s">
        <v>1390</v>
      </c>
      <c r="J439" s="27" t="s">
        <v>1391</v>
      </c>
      <c r="K439" s="26" t="s">
        <v>1386</v>
      </c>
      <c r="L439" s="26" t="s">
        <v>1392</v>
      </c>
      <c r="M439" s="27" t="s">
        <v>1079</v>
      </c>
      <c r="N439" s="27" t="s">
        <v>1319</v>
      </c>
      <c r="O439" s="28" t="s">
        <v>1526</v>
      </c>
      <c r="P439" s="28" t="s">
        <v>1527</v>
      </c>
    </row>
    <row r="440" spans="1:16" ht="12.75" customHeight="1" thickBot="1" x14ac:dyDescent="0.25">
      <c r="A440" s="8" t="str">
        <f t="shared" si="36"/>
        <v> JAAVSO 41;122 </v>
      </c>
      <c r="B440" s="1" t="str">
        <f t="shared" si="37"/>
        <v>I</v>
      </c>
      <c r="C440" s="8">
        <f t="shared" si="38"/>
        <v>53849.827940000003</v>
      </c>
      <c r="D440" s="7" t="str">
        <f t="shared" si="39"/>
        <v>vis</v>
      </c>
      <c r="E440" s="25">
        <f>VLOOKUP(C440,'Active 1'!C$21:E$970,3,FALSE)</f>
        <v>64089.638986230711</v>
      </c>
      <c r="F440" s="1" t="s">
        <v>254</v>
      </c>
      <c r="G440" s="7" t="str">
        <f t="shared" si="40"/>
        <v>53849.82794</v>
      </c>
      <c r="H440" s="8">
        <f t="shared" si="41"/>
        <v>4162</v>
      </c>
      <c r="I440" s="26" t="s">
        <v>1393</v>
      </c>
      <c r="J440" s="27" t="s">
        <v>1394</v>
      </c>
      <c r="K440" s="26" t="s">
        <v>1395</v>
      </c>
      <c r="L440" s="26" t="s">
        <v>1396</v>
      </c>
      <c r="M440" s="27" t="s">
        <v>1079</v>
      </c>
      <c r="N440" s="27" t="s">
        <v>1319</v>
      </c>
      <c r="O440" s="28" t="s">
        <v>1526</v>
      </c>
      <c r="P440" s="28" t="s">
        <v>1527</v>
      </c>
    </row>
    <row r="441" spans="1:16" ht="12.75" customHeight="1" thickBot="1" x14ac:dyDescent="0.25">
      <c r="A441" s="8" t="str">
        <f t="shared" si="36"/>
        <v>IBVS 6029 </v>
      </c>
      <c r="B441" s="1" t="str">
        <f t="shared" si="37"/>
        <v>I</v>
      </c>
      <c r="C441" s="8">
        <f t="shared" si="38"/>
        <v>53849.82804</v>
      </c>
      <c r="D441" s="7" t="str">
        <f t="shared" si="39"/>
        <v>vis</v>
      </c>
      <c r="E441" s="25">
        <f>VLOOKUP(C441,'Active 1'!C$21:E$970,3,FALSE)</f>
        <v>64089.639294599714</v>
      </c>
      <c r="F441" s="1" t="s">
        <v>254</v>
      </c>
      <c r="G441" s="7" t="str">
        <f t="shared" si="40"/>
        <v>53849.82804</v>
      </c>
      <c r="H441" s="8">
        <f t="shared" si="41"/>
        <v>4162</v>
      </c>
      <c r="I441" s="26" t="s">
        <v>1397</v>
      </c>
      <c r="J441" s="27" t="s">
        <v>1394</v>
      </c>
      <c r="K441" s="26" t="s">
        <v>1395</v>
      </c>
      <c r="L441" s="26" t="s">
        <v>1398</v>
      </c>
      <c r="M441" s="27" t="s">
        <v>1079</v>
      </c>
      <c r="N441" s="27" t="s">
        <v>254</v>
      </c>
      <c r="O441" s="28" t="s">
        <v>534</v>
      </c>
      <c r="P441" s="29" t="s">
        <v>1534</v>
      </c>
    </row>
    <row r="442" spans="1:16" ht="12.75" customHeight="1" thickBot="1" x14ac:dyDescent="0.25">
      <c r="A442" s="8" t="str">
        <f t="shared" si="36"/>
        <v> JAAVSO 41;122 </v>
      </c>
      <c r="B442" s="1" t="str">
        <f t="shared" si="37"/>
        <v>I</v>
      </c>
      <c r="C442" s="8">
        <f t="shared" si="38"/>
        <v>53849.828070000003</v>
      </c>
      <c r="D442" s="7" t="str">
        <f t="shared" si="39"/>
        <v>vis</v>
      </c>
      <c r="E442" s="25">
        <f>VLOOKUP(C442,'Active 1'!C$21:E$970,3,FALSE)</f>
        <v>64089.63938711043</v>
      </c>
      <c r="F442" s="1" t="s">
        <v>254</v>
      </c>
      <c r="G442" s="7" t="str">
        <f t="shared" si="40"/>
        <v>53849.82807</v>
      </c>
      <c r="H442" s="8">
        <f t="shared" si="41"/>
        <v>4162</v>
      </c>
      <c r="I442" s="26" t="s">
        <v>1399</v>
      </c>
      <c r="J442" s="27" t="s">
        <v>1394</v>
      </c>
      <c r="K442" s="26" t="s">
        <v>1395</v>
      </c>
      <c r="L442" s="26" t="s">
        <v>1400</v>
      </c>
      <c r="M442" s="27" t="s">
        <v>1079</v>
      </c>
      <c r="N442" s="27" t="s">
        <v>254</v>
      </c>
      <c r="O442" s="28" t="s">
        <v>1538</v>
      </c>
      <c r="P442" s="28" t="s">
        <v>1527</v>
      </c>
    </row>
    <row r="443" spans="1:16" ht="12.75" customHeight="1" thickBot="1" x14ac:dyDescent="0.25">
      <c r="A443" s="8" t="str">
        <f t="shared" si="36"/>
        <v>BAVM 231 </v>
      </c>
      <c r="B443" s="1" t="str">
        <f t="shared" si="37"/>
        <v>I</v>
      </c>
      <c r="C443" s="8">
        <f t="shared" si="38"/>
        <v>53849.828159999997</v>
      </c>
      <c r="D443" s="7" t="str">
        <f t="shared" si="39"/>
        <v>vis</v>
      </c>
      <c r="E443" s="25">
        <f>VLOOKUP(C443,'Active 1'!C$21:E$970,3,FALSE)</f>
        <v>64089.63966464252</v>
      </c>
      <c r="F443" s="1" t="s">
        <v>254</v>
      </c>
      <c r="G443" s="7" t="str">
        <f t="shared" si="40"/>
        <v>53849.82816</v>
      </c>
      <c r="H443" s="8">
        <f t="shared" si="41"/>
        <v>4162</v>
      </c>
      <c r="I443" s="26" t="s">
        <v>1401</v>
      </c>
      <c r="J443" s="27" t="s">
        <v>1394</v>
      </c>
      <c r="K443" s="26" t="s">
        <v>1395</v>
      </c>
      <c r="L443" s="26" t="s">
        <v>1402</v>
      </c>
      <c r="M443" s="27" t="s">
        <v>1079</v>
      </c>
      <c r="N443" s="27" t="s">
        <v>1212</v>
      </c>
      <c r="O443" s="28" t="s">
        <v>1226</v>
      </c>
      <c r="P443" s="29" t="s">
        <v>1542</v>
      </c>
    </row>
    <row r="444" spans="1:16" ht="12.75" customHeight="1" thickBot="1" x14ac:dyDescent="0.25">
      <c r="A444" s="8" t="str">
        <f t="shared" si="36"/>
        <v>IBVS 6029 </v>
      </c>
      <c r="B444" s="1" t="str">
        <f t="shared" si="37"/>
        <v>I</v>
      </c>
      <c r="C444" s="8">
        <f t="shared" si="38"/>
        <v>53849.828249999999</v>
      </c>
      <c r="D444" s="7" t="str">
        <f t="shared" si="39"/>
        <v>vis</v>
      </c>
      <c r="E444" s="25">
        <f>VLOOKUP(C444,'Active 1'!C$21:E$970,3,FALSE)</f>
        <v>64089.639942174632</v>
      </c>
      <c r="F444" s="1" t="s">
        <v>254</v>
      </c>
      <c r="G444" s="7" t="str">
        <f t="shared" si="40"/>
        <v>53849.82825</v>
      </c>
      <c r="H444" s="8">
        <f t="shared" si="41"/>
        <v>4162</v>
      </c>
      <c r="I444" s="26" t="s">
        <v>1403</v>
      </c>
      <c r="J444" s="27" t="s">
        <v>1394</v>
      </c>
      <c r="K444" s="26" t="s">
        <v>1395</v>
      </c>
      <c r="L444" s="26" t="s">
        <v>1404</v>
      </c>
      <c r="M444" s="27" t="s">
        <v>1079</v>
      </c>
      <c r="N444" s="27" t="s">
        <v>254</v>
      </c>
      <c r="O444" s="28" t="s">
        <v>534</v>
      </c>
      <c r="P444" s="29" t="s">
        <v>1534</v>
      </c>
    </row>
    <row r="445" spans="1:16" ht="12.75" customHeight="1" thickBot="1" x14ac:dyDescent="0.25">
      <c r="A445" s="8" t="str">
        <f t="shared" si="36"/>
        <v> JAAVSO 41;328 </v>
      </c>
      <c r="B445" s="1" t="str">
        <f t="shared" si="37"/>
        <v>II</v>
      </c>
      <c r="C445" s="8">
        <f t="shared" si="38"/>
        <v>54192.757599999997</v>
      </c>
      <c r="D445" s="7" t="str">
        <f t="shared" si="39"/>
        <v>vis</v>
      </c>
      <c r="E445" s="25">
        <f>VLOOKUP(C445,'Active 1'!C$21:E$970,3,FALSE)</f>
        <v>65147.127789351878</v>
      </c>
      <c r="F445" s="1" t="s">
        <v>254</v>
      </c>
      <c r="G445" s="7" t="str">
        <f t="shared" si="40"/>
        <v>54192.7576</v>
      </c>
      <c r="H445" s="8">
        <f t="shared" si="41"/>
        <v>5219.5</v>
      </c>
      <c r="I445" s="26" t="s">
        <v>1416</v>
      </c>
      <c r="J445" s="27" t="s">
        <v>1417</v>
      </c>
      <c r="K445" s="26">
        <v>5219.5</v>
      </c>
      <c r="L445" s="26" t="s">
        <v>1418</v>
      </c>
      <c r="M445" s="27" t="s">
        <v>1079</v>
      </c>
      <c r="N445" s="27" t="s">
        <v>254</v>
      </c>
      <c r="O445" s="28" t="s">
        <v>587</v>
      </c>
      <c r="P445" s="28" t="s">
        <v>1548</v>
      </c>
    </row>
    <row r="446" spans="1:16" ht="12.75" customHeight="1" thickBot="1" x14ac:dyDescent="0.25">
      <c r="A446" s="8" t="str">
        <f t="shared" si="36"/>
        <v> JAAVSO 41;328 </v>
      </c>
      <c r="B446" s="1" t="str">
        <f t="shared" si="37"/>
        <v>II</v>
      </c>
      <c r="C446" s="8">
        <f t="shared" si="38"/>
        <v>54219.672299999998</v>
      </c>
      <c r="D446" s="7" t="str">
        <f t="shared" si="39"/>
        <v>vis</v>
      </c>
      <c r="E446" s="25">
        <f>VLOOKUP(C446,'Active 1'!C$21:E$970,3,FALSE)</f>
        <v>65230.12438372452</v>
      </c>
      <c r="F446" s="1" t="s">
        <v>254</v>
      </c>
      <c r="G446" s="7" t="str">
        <f t="shared" si="40"/>
        <v>54219.6723</v>
      </c>
      <c r="H446" s="8">
        <f t="shared" si="41"/>
        <v>5302.5</v>
      </c>
      <c r="I446" s="26" t="s">
        <v>1430</v>
      </c>
      <c r="J446" s="27" t="s">
        <v>1431</v>
      </c>
      <c r="K446" s="26">
        <v>5302.5</v>
      </c>
      <c r="L446" s="26" t="s">
        <v>1275</v>
      </c>
      <c r="M446" s="27" t="s">
        <v>1079</v>
      </c>
      <c r="N446" s="27" t="s">
        <v>254</v>
      </c>
      <c r="O446" s="28" t="s">
        <v>1454</v>
      </c>
      <c r="P446" s="28" t="s">
        <v>1548</v>
      </c>
    </row>
    <row r="447" spans="1:16" ht="12.75" customHeight="1" thickBot="1" x14ac:dyDescent="0.25">
      <c r="A447" s="8" t="str">
        <f t="shared" si="36"/>
        <v> JAAVSO 41;328 </v>
      </c>
      <c r="B447" s="1" t="str">
        <f t="shared" si="37"/>
        <v>I</v>
      </c>
      <c r="C447" s="8">
        <f t="shared" si="38"/>
        <v>54235.722699999998</v>
      </c>
      <c r="D447" s="7" t="str">
        <f t="shared" si="39"/>
        <v>vis</v>
      </c>
      <c r="E447" s="25">
        <f>VLOOKUP(C447,'Active 1'!C$21:E$970,3,FALSE)</f>
        <v>65279.618843566859</v>
      </c>
      <c r="F447" s="1" t="s">
        <v>254</v>
      </c>
      <c r="G447" s="7" t="str">
        <f t="shared" si="40"/>
        <v>54235.7227</v>
      </c>
      <c r="H447" s="8">
        <f t="shared" si="41"/>
        <v>5352</v>
      </c>
      <c r="I447" s="26" t="s">
        <v>1436</v>
      </c>
      <c r="J447" s="27" t="s">
        <v>1437</v>
      </c>
      <c r="K447" s="26">
        <v>5352</v>
      </c>
      <c r="L447" s="26" t="s">
        <v>1211</v>
      </c>
      <c r="M447" s="27" t="s">
        <v>1079</v>
      </c>
      <c r="N447" s="27" t="s">
        <v>254</v>
      </c>
      <c r="O447" s="28" t="s">
        <v>1538</v>
      </c>
      <c r="P447" s="28" t="s">
        <v>1548</v>
      </c>
    </row>
    <row r="448" spans="1:16" ht="12.75" customHeight="1" thickBot="1" x14ac:dyDescent="0.25">
      <c r="A448" s="8" t="str">
        <f t="shared" si="36"/>
        <v>OEJV 0160 </v>
      </c>
      <c r="B448" s="1" t="str">
        <f t="shared" si="37"/>
        <v>I</v>
      </c>
      <c r="C448" s="8">
        <f t="shared" si="38"/>
        <v>55592.526700000002</v>
      </c>
      <c r="D448" s="7" t="str">
        <f t="shared" si="39"/>
        <v>vis</v>
      </c>
      <c r="E448" s="25">
        <f>VLOOKUP(C448,'Active 1'!C$21:E$970,3,FALSE)</f>
        <v>69463.581928095751</v>
      </c>
      <c r="F448" s="1" t="s">
        <v>254</v>
      </c>
      <c r="G448" s="7" t="str">
        <f t="shared" si="40"/>
        <v>55592.5267</v>
      </c>
      <c r="H448" s="8">
        <f t="shared" si="41"/>
        <v>9536</v>
      </c>
      <c r="I448" s="26" t="s">
        <v>1484</v>
      </c>
      <c r="J448" s="27" t="s">
        <v>1485</v>
      </c>
      <c r="K448" s="26">
        <v>9536</v>
      </c>
      <c r="L448" s="26" t="s">
        <v>1486</v>
      </c>
      <c r="M448" s="27" t="s">
        <v>1079</v>
      </c>
      <c r="N448" s="27" t="s">
        <v>246</v>
      </c>
      <c r="O448" s="28" t="s">
        <v>1558</v>
      </c>
      <c r="P448" s="29" t="s">
        <v>1559</v>
      </c>
    </row>
    <row r="449" spans="1:16" ht="12.75" customHeight="1" thickBot="1" x14ac:dyDescent="0.25">
      <c r="A449" s="8" t="str">
        <f t="shared" si="36"/>
        <v> JAAVSO 42;426 </v>
      </c>
      <c r="B449" s="1" t="str">
        <f t="shared" si="37"/>
        <v>I</v>
      </c>
      <c r="C449" s="8">
        <f t="shared" si="38"/>
        <v>55602.580300000001</v>
      </c>
      <c r="D449" s="7" t="str">
        <f t="shared" si="39"/>
        <v>vis</v>
      </c>
      <c r="E449" s="25">
        <f>VLOOKUP(C449,'Active 1'!C$21:E$970,3,FALSE)</f>
        <v>69494.584115048783</v>
      </c>
      <c r="F449" s="1" t="s">
        <v>254</v>
      </c>
      <c r="G449" s="7" t="str">
        <f t="shared" si="40"/>
        <v>55602.5803</v>
      </c>
      <c r="H449" s="8">
        <f t="shared" si="41"/>
        <v>9567</v>
      </c>
      <c r="I449" s="26" t="s">
        <v>1488</v>
      </c>
      <c r="J449" s="27" t="s">
        <v>1489</v>
      </c>
      <c r="K449" s="26">
        <v>9567</v>
      </c>
      <c r="L449" s="26" t="s">
        <v>1490</v>
      </c>
      <c r="M449" s="27" t="s">
        <v>1079</v>
      </c>
      <c r="N449" s="27" t="s">
        <v>254</v>
      </c>
      <c r="O449" s="28" t="s">
        <v>1454</v>
      </c>
      <c r="P449" s="28" t="s">
        <v>1563</v>
      </c>
    </row>
    <row r="450" spans="1:16" ht="12.75" customHeight="1" thickBot="1" x14ac:dyDescent="0.25">
      <c r="A450" s="8" t="str">
        <f t="shared" si="36"/>
        <v> JAAVSO 42;426 </v>
      </c>
      <c r="B450" s="1" t="str">
        <f t="shared" si="37"/>
        <v>I</v>
      </c>
      <c r="C450" s="8">
        <f t="shared" si="38"/>
        <v>55982.641100000001</v>
      </c>
      <c r="D450" s="7" t="str">
        <f t="shared" si="39"/>
        <v>vis</v>
      </c>
      <c r="E450" s="25">
        <f>VLOOKUP(C450,'Active 1'!C$21:E$970,3,FALSE)</f>
        <v>70666.573847594162</v>
      </c>
      <c r="F450" s="1" t="s">
        <v>254</v>
      </c>
      <c r="G450" s="7" t="str">
        <f t="shared" si="40"/>
        <v>55982.6411</v>
      </c>
      <c r="H450" s="8">
        <f t="shared" si="41"/>
        <v>10739</v>
      </c>
      <c r="I450" s="26" t="s">
        <v>1528</v>
      </c>
      <c r="J450" s="27" t="s">
        <v>1529</v>
      </c>
      <c r="K450" s="26">
        <v>10739</v>
      </c>
      <c r="L450" s="26" t="s">
        <v>1530</v>
      </c>
      <c r="M450" s="27" t="s">
        <v>1079</v>
      </c>
      <c r="N450" s="27" t="s">
        <v>254</v>
      </c>
      <c r="O450" s="28" t="s">
        <v>1454</v>
      </c>
      <c r="P450" s="28" t="s">
        <v>1563</v>
      </c>
    </row>
    <row r="451" spans="1:16" ht="12.75" customHeight="1" x14ac:dyDescent="0.2">
      <c r="B451" s="1"/>
      <c r="F451" s="1"/>
    </row>
    <row r="452" spans="1:16" ht="12.75" customHeight="1" x14ac:dyDescent="0.2">
      <c r="B452" s="1"/>
      <c r="F452" s="1"/>
    </row>
    <row r="453" spans="1:16" ht="12.75" customHeight="1" x14ac:dyDescent="0.2">
      <c r="B453" s="1"/>
      <c r="F453" s="1"/>
    </row>
    <row r="454" spans="1:16" ht="12.75" customHeight="1" x14ac:dyDescent="0.2">
      <c r="B454" s="1"/>
      <c r="F454" s="1"/>
    </row>
    <row r="455" spans="1:16" ht="12.75" customHeight="1" x14ac:dyDescent="0.2">
      <c r="B455" s="1"/>
      <c r="F455" s="1"/>
    </row>
    <row r="456" spans="1:16" ht="12.75" customHeight="1" x14ac:dyDescent="0.2">
      <c r="B456" s="1"/>
      <c r="F456" s="1"/>
    </row>
    <row r="457" spans="1:16" ht="12.75" customHeight="1" x14ac:dyDescent="0.2">
      <c r="B457" s="1"/>
      <c r="F457" s="1"/>
    </row>
    <row r="458" spans="1:16" ht="12.75" customHeight="1" x14ac:dyDescent="0.2">
      <c r="B458" s="1"/>
      <c r="F458" s="1"/>
    </row>
    <row r="459" spans="1:16" ht="12.75" customHeight="1" x14ac:dyDescent="0.2">
      <c r="B459" s="1"/>
      <c r="F459" s="1"/>
    </row>
    <row r="460" spans="1:16" ht="12.75" customHeight="1" x14ac:dyDescent="0.2">
      <c r="B460" s="1"/>
      <c r="F460" s="1"/>
    </row>
    <row r="461" spans="1:16" ht="12.75" customHeight="1" x14ac:dyDescent="0.2">
      <c r="B461" s="1"/>
      <c r="F461" s="1"/>
    </row>
    <row r="462" spans="1:16" ht="12.75" customHeight="1" x14ac:dyDescent="0.2">
      <c r="B462" s="1"/>
      <c r="F462" s="1"/>
    </row>
    <row r="463" spans="1:16" ht="12.75" customHeight="1" x14ac:dyDescent="0.2">
      <c r="B463" s="1"/>
      <c r="F463" s="1"/>
    </row>
    <row r="464" spans="1:16" ht="12.75" customHeight="1" x14ac:dyDescent="0.2">
      <c r="B464" s="1"/>
      <c r="F464" s="1"/>
    </row>
    <row r="465" spans="2:6" ht="12.75" customHeight="1" x14ac:dyDescent="0.2">
      <c r="B465" s="1"/>
      <c r="F465" s="1"/>
    </row>
    <row r="466" spans="2:6" ht="12.75" customHeight="1" x14ac:dyDescent="0.2">
      <c r="B466" s="1"/>
      <c r="F466" s="1"/>
    </row>
    <row r="467" spans="2:6" ht="12.75" customHeight="1" x14ac:dyDescent="0.2">
      <c r="B467" s="1"/>
      <c r="F467" s="1"/>
    </row>
    <row r="468" spans="2:6" ht="12.75" customHeight="1" x14ac:dyDescent="0.2">
      <c r="B468" s="1"/>
      <c r="F468" s="1"/>
    </row>
    <row r="469" spans="2:6" ht="12.75" customHeight="1" x14ac:dyDescent="0.2">
      <c r="B469" s="1"/>
      <c r="F469" s="1"/>
    </row>
    <row r="470" spans="2:6" ht="12.75" customHeight="1" x14ac:dyDescent="0.2">
      <c r="B470" s="1"/>
      <c r="F470" s="1"/>
    </row>
    <row r="471" spans="2:6" ht="12.75" customHeight="1" x14ac:dyDescent="0.2">
      <c r="B471" s="1"/>
      <c r="F471" s="1"/>
    </row>
    <row r="472" spans="2:6" ht="12.75" customHeight="1" x14ac:dyDescent="0.2">
      <c r="B472" s="1"/>
      <c r="F472" s="1"/>
    </row>
    <row r="473" spans="2:6" ht="12.75" customHeight="1" x14ac:dyDescent="0.2">
      <c r="B473" s="1"/>
      <c r="F473" s="1"/>
    </row>
    <row r="474" spans="2:6" ht="12.75" customHeight="1" x14ac:dyDescent="0.2">
      <c r="B474" s="1"/>
      <c r="F474" s="1"/>
    </row>
    <row r="475" spans="2:6" ht="12.75" customHeight="1" x14ac:dyDescent="0.2">
      <c r="B475" s="1"/>
      <c r="F475" s="1"/>
    </row>
    <row r="476" spans="2:6" ht="12.75" customHeight="1" x14ac:dyDescent="0.2">
      <c r="B476" s="1"/>
      <c r="F476" s="1"/>
    </row>
    <row r="477" spans="2:6" ht="12.75" customHeight="1" x14ac:dyDescent="0.2">
      <c r="B477" s="1"/>
      <c r="F477" s="1"/>
    </row>
    <row r="478" spans="2:6" ht="12.75" customHeight="1" x14ac:dyDescent="0.2">
      <c r="B478" s="1"/>
      <c r="F478" s="1"/>
    </row>
    <row r="479" spans="2:6" ht="12.75" customHeight="1" x14ac:dyDescent="0.2">
      <c r="B479" s="1"/>
      <c r="F479" s="1"/>
    </row>
    <row r="480" spans="2:6" ht="12.75" customHeight="1" x14ac:dyDescent="0.2">
      <c r="B480" s="1"/>
      <c r="F480" s="1"/>
    </row>
    <row r="481" spans="2:6" ht="12.75" customHeight="1" x14ac:dyDescent="0.2">
      <c r="B481" s="1"/>
      <c r="F481" s="1"/>
    </row>
    <row r="482" spans="2:6" ht="12.75" customHeight="1" x14ac:dyDescent="0.2">
      <c r="B482" s="1"/>
      <c r="F482" s="1"/>
    </row>
    <row r="483" spans="2:6" ht="12.75" customHeight="1" x14ac:dyDescent="0.2">
      <c r="B483" s="1"/>
      <c r="F483" s="1"/>
    </row>
    <row r="484" spans="2:6" ht="12.75" customHeight="1" x14ac:dyDescent="0.2">
      <c r="B484" s="1"/>
      <c r="F484" s="1"/>
    </row>
    <row r="485" spans="2:6" ht="12.75" customHeight="1" x14ac:dyDescent="0.2">
      <c r="B485" s="1"/>
      <c r="F485" s="1"/>
    </row>
    <row r="486" spans="2:6" ht="12.75" customHeight="1" x14ac:dyDescent="0.2">
      <c r="B486" s="1"/>
      <c r="F486" s="1"/>
    </row>
    <row r="487" spans="2:6" ht="12.75" customHeight="1" x14ac:dyDescent="0.2">
      <c r="B487" s="1"/>
      <c r="F487" s="1"/>
    </row>
    <row r="488" spans="2:6" ht="12.75" customHeight="1" x14ac:dyDescent="0.2">
      <c r="B488" s="1"/>
      <c r="F488" s="1"/>
    </row>
    <row r="489" spans="2:6" ht="12.75" customHeight="1" x14ac:dyDescent="0.2">
      <c r="B489" s="1"/>
      <c r="F489" s="1"/>
    </row>
    <row r="490" spans="2:6" ht="12.75" customHeight="1" x14ac:dyDescent="0.2">
      <c r="B490" s="1"/>
      <c r="F490" s="1"/>
    </row>
    <row r="491" spans="2:6" ht="12.75" customHeight="1" x14ac:dyDescent="0.2">
      <c r="B491" s="1"/>
      <c r="F491" s="1"/>
    </row>
    <row r="492" spans="2:6" ht="12.75" customHeight="1" x14ac:dyDescent="0.2">
      <c r="B492" s="1"/>
      <c r="F492" s="1"/>
    </row>
    <row r="493" spans="2:6" ht="12.75" customHeight="1" x14ac:dyDescent="0.2">
      <c r="B493" s="1"/>
      <c r="F493" s="1"/>
    </row>
    <row r="494" spans="2:6" ht="12.75" customHeight="1" x14ac:dyDescent="0.2">
      <c r="B494" s="1"/>
      <c r="F494" s="1"/>
    </row>
    <row r="495" spans="2:6" ht="12.75" customHeight="1" x14ac:dyDescent="0.2">
      <c r="B495" s="1"/>
      <c r="F495" s="1"/>
    </row>
    <row r="496" spans="2:6" ht="12.75" customHeight="1" x14ac:dyDescent="0.2">
      <c r="B496" s="1"/>
      <c r="F496" s="1"/>
    </row>
    <row r="497" spans="2:6" ht="12.75" customHeight="1" x14ac:dyDescent="0.2">
      <c r="B497" s="1"/>
      <c r="F497" s="1"/>
    </row>
    <row r="498" spans="2:6" ht="12.75" customHeight="1" x14ac:dyDescent="0.2">
      <c r="B498" s="1"/>
      <c r="F498" s="1"/>
    </row>
    <row r="499" spans="2:6" ht="12.75" customHeight="1" x14ac:dyDescent="0.2">
      <c r="B499" s="1"/>
      <c r="F499" s="1"/>
    </row>
    <row r="500" spans="2:6" ht="12.75" customHeight="1" x14ac:dyDescent="0.2">
      <c r="B500" s="1"/>
      <c r="F500" s="1"/>
    </row>
    <row r="501" spans="2:6" ht="12.75" customHeight="1" x14ac:dyDescent="0.2">
      <c r="B501" s="1"/>
      <c r="F501" s="1"/>
    </row>
    <row r="502" spans="2:6" ht="12.75" customHeight="1" x14ac:dyDescent="0.2">
      <c r="B502" s="1"/>
      <c r="F502" s="1"/>
    </row>
    <row r="503" spans="2:6" ht="12.75" customHeight="1" x14ac:dyDescent="0.2">
      <c r="B503" s="1"/>
      <c r="F503" s="1"/>
    </row>
    <row r="504" spans="2:6" ht="12.75" customHeight="1" x14ac:dyDescent="0.2">
      <c r="B504" s="1"/>
      <c r="F504" s="1"/>
    </row>
    <row r="505" spans="2:6" ht="12.75" customHeight="1" x14ac:dyDescent="0.2">
      <c r="B505" s="1"/>
      <c r="F505" s="1"/>
    </row>
    <row r="506" spans="2:6" ht="12.75" customHeight="1" x14ac:dyDescent="0.2">
      <c r="B506" s="1"/>
      <c r="F506" s="1"/>
    </row>
    <row r="507" spans="2:6" ht="12.75" customHeight="1" x14ac:dyDescent="0.2">
      <c r="B507" s="1"/>
      <c r="F507" s="1"/>
    </row>
    <row r="508" spans="2:6" ht="12.75" customHeight="1" x14ac:dyDescent="0.2">
      <c r="B508" s="1"/>
      <c r="F508" s="1"/>
    </row>
    <row r="509" spans="2:6" ht="12.75" customHeight="1" x14ac:dyDescent="0.2">
      <c r="B509" s="1"/>
      <c r="F509" s="1"/>
    </row>
    <row r="510" spans="2:6" ht="12.75" customHeight="1" x14ac:dyDescent="0.2">
      <c r="B510" s="1"/>
      <c r="F510" s="1"/>
    </row>
    <row r="511" spans="2:6" ht="12.75" customHeight="1" x14ac:dyDescent="0.2">
      <c r="B511" s="1"/>
      <c r="F511" s="1"/>
    </row>
    <row r="512" spans="2:6" ht="12.75" customHeight="1" x14ac:dyDescent="0.2">
      <c r="B512" s="1"/>
      <c r="F512" s="1"/>
    </row>
    <row r="513" spans="2:6" ht="12.75" customHeight="1" x14ac:dyDescent="0.2">
      <c r="B513" s="1"/>
      <c r="F513" s="1"/>
    </row>
    <row r="514" spans="2:6" ht="12.75" customHeight="1" x14ac:dyDescent="0.2">
      <c r="B514" s="1"/>
      <c r="F514" s="1"/>
    </row>
    <row r="515" spans="2:6" ht="12.75" customHeight="1" x14ac:dyDescent="0.2">
      <c r="B515" s="1"/>
      <c r="F515" s="1"/>
    </row>
    <row r="516" spans="2:6" ht="12.75" customHeight="1" x14ac:dyDescent="0.2">
      <c r="B516" s="1"/>
      <c r="F516" s="1"/>
    </row>
    <row r="517" spans="2:6" ht="12.75" customHeight="1" x14ac:dyDescent="0.2">
      <c r="B517" s="1"/>
      <c r="F517" s="1"/>
    </row>
    <row r="518" spans="2:6" ht="12.75" customHeight="1" x14ac:dyDescent="0.2">
      <c r="B518" s="1"/>
      <c r="F518" s="1"/>
    </row>
    <row r="519" spans="2:6" ht="12.75" customHeight="1" x14ac:dyDescent="0.2">
      <c r="B519" s="1"/>
      <c r="F519" s="1"/>
    </row>
    <row r="520" spans="2:6" ht="12.75" customHeight="1" x14ac:dyDescent="0.2">
      <c r="B520" s="1"/>
      <c r="F520" s="1"/>
    </row>
    <row r="521" spans="2:6" ht="12.75" customHeight="1" x14ac:dyDescent="0.2">
      <c r="B521" s="1"/>
      <c r="F521" s="1"/>
    </row>
    <row r="522" spans="2:6" ht="12.75" customHeight="1" x14ac:dyDescent="0.2">
      <c r="B522" s="1"/>
      <c r="F522" s="1"/>
    </row>
    <row r="523" spans="2:6" ht="12.75" customHeight="1" x14ac:dyDescent="0.2">
      <c r="B523" s="1"/>
      <c r="F523" s="1"/>
    </row>
    <row r="524" spans="2:6" ht="12.75" customHeight="1" x14ac:dyDescent="0.2">
      <c r="B524" s="1"/>
      <c r="F524" s="1"/>
    </row>
    <row r="525" spans="2:6" ht="12.75" customHeight="1" x14ac:dyDescent="0.2">
      <c r="B525" s="1"/>
      <c r="F525" s="1"/>
    </row>
    <row r="526" spans="2:6" ht="12.75" customHeight="1" x14ac:dyDescent="0.2">
      <c r="B526" s="1"/>
      <c r="F526" s="1"/>
    </row>
    <row r="527" spans="2:6" ht="12.75" customHeight="1" x14ac:dyDescent="0.2">
      <c r="B527" s="1"/>
      <c r="F527" s="1"/>
    </row>
    <row r="528" spans="2:6" ht="12.75" customHeight="1" x14ac:dyDescent="0.2">
      <c r="B528" s="1"/>
      <c r="F528" s="1"/>
    </row>
    <row r="529" spans="2:6" ht="12.75" customHeight="1" x14ac:dyDescent="0.2">
      <c r="B529" s="1"/>
      <c r="F529" s="1"/>
    </row>
    <row r="530" spans="2:6" ht="12.75" customHeight="1" x14ac:dyDescent="0.2">
      <c r="B530" s="1"/>
      <c r="F530" s="1"/>
    </row>
    <row r="531" spans="2:6" ht="12.75" customHeight="1" x14ac:dyDescent="0.2">
      <c r="B531" s="1"/>
      <c r="F531" s="1"/>
    </row>
    <row r="532" spans="2:6" ht="12.75" customHeight="1" x14ac:dyDescent="0.2">
      <c r="B532" s="1"/>
      <c r="F532" s="1"/>
    </row>
    <row r="533" spans="2:6" ht="12.75" customHeight="1" x14ac:dyDescent="0.2">
      <c r="B533" s="1"/>
      <c r="F533" s="1"/>
    </row>
    <row r="534" spans="2:6" ht="12.75" customHeight="1" x14ac:dyDescent="0.2">
      <c r="B534" s="1"/>
      <c r="F534" s="1"/>
    </row>
    <row r="535" spans="2:6" ht="12.75" customHeight="1" x14ac:dyDescent="0.2">
      <c r="B535" s="1"/>
      <c r="F535" s="1"/>
    </row>
    <row r="536" spans="2:6" ht="12.75" customHeight="1" x14ac:dyDescent="0.2">
      <c r="B536" s="1"/>
      <c r="F536" s="1"/>
    </row>
    <row r="537" spans="2:6" ht="12.75" customHeight="1" x14ac:dyDescent="0.2">
      <c r="B537" s="1"/>
      <c r="F537" s="1"/>
    </row>
    <row r="538" spans="2:6" ht="12.75" customHeight="1" x14ac:dyDescent="0.2">
      <c r="B538" s="1"/>
      <c r="F538" s="1"/>
    </row>
    <row r="539" spans="2:6" ht="12.75" customHeight="1" x14ac:dyDescent="0.2">
      <c r="B539" s="1"/>
      <c r="F539" s="1"/>
    </row>
    <row r="540" spans="2:6" ht="12.75" customHeight="1" x14ac:dyDescent="0.2">
      <c r="B540" s="1"/>
      <c r="F540" s="1"/>
    </row>
    <row r="541" spans="2:6" ht="12.75" customHeight="1" x14ac:dyDescent="0.2">
      <c r="B541" s="1"/>
      <c r="F541" s="1"/>
    </row>
    <row r="542" spans="2:6" ht="12.75" customHeight="1" x14ac:dyDescent="0.2">
      <c r="B542" s="1"/>
      <c r="F542" s="1"/>
    </row>
    <row r="543" spans="2:6" ht="12.75" customHeight="1" x14ac:dyDescent="0.2">
      <c r="B543" s="1"/>
      <c r="F543" s="1"/>
    </row>
    <row r="544" spans="2:6" ht="12.75" customHeight="1" x14ac:dyDescent="0.2">
      <c r="B544" s="1"/>
      <c r="F544" s="1"/>
    </row>
    <row r="545" spans="2:6" ht="12.75" customHeight="1" x14ac:dyDescent="0.2">
      <c r="B545" s="1"/>
      <c r="F545" s="1"/>
    </row>
    <row r="546" spans="2:6" ht="12.75" customHeight="1" x14ac:dyDescent="0.2">
      <c r="B546" s="1"/>
      <c r="F546" s="1"/>
    </row>
    <row r="547" spans="2:6" ht="12.75" customHeight="1" x14ac:dyDescent="0.2">
      <c r="B547" s="1"/>
      <c r="F547" s="1"/>
    </row>
    <row r="548" spans="2:6" ht="12.75" customHeight="1" x14ac:dyDescent="0.2">
      <c r="B548" s="1"/>
      <c r="F548" s="1"/>
    </row>
    <row r="549" spans="2:6" ht="12.75" customHeight="1" x14ac:dyDescent="0.2">
      <c r="B549" s="1"/>
      <c r="F549" s="1"/>
    </row>
    <row r="550" spans="2:6" ht="12.75" customHeight="1" x14ac:dyDescent="0.2">
      <c r="B550" s="1"/>
      <c r="F550" s="1"/>
    </row>
    <row r="551" spans="2:6" ht="12.75" customHeight="1" x14ac:dyDescent="0.2">
      <c r="B551" s="1"/>
      <c r="F551" s="1"/>
    </row>
    <row r="552" spans="2:6" ht="12.75" customHeight="1" x14ac:dyDescent="0.2">
      <c r="B552" s="1"/>
      <c r="F552" s="1"/>
    </row>
    <row r="553" spans="2:6" ht="12.75" customHeight="1" x14ac:dyDescent="0.2">
      <c r="B553" s="1"/>
      <c r="F553" s="1"/>
    </row>
    <row r="554" spans="2:6" ht="12.75" customHeight="1" x14ac:dyDescent="0.2">
      <c r="B554" s="1"/>
      <c r="F554" s="1"/>
    </row>
    <row r="555" spans="2:6" ht="12.75" customHeight="1" x14ac:dyDescent="0.2">
      <c r="B555" s="1"/>
      <c r="F555" s="1"/>
    </row>
    <row r="556" spans="2:6" ht="12.75" customHeight="1" x14ac:dyDescent="0.2">
      <c r="B556" s="1"/>
      <c r="F556" s="1"/>
    </row>
    <row r="557" spans="2:6" ht="12.75" customHeight="1" x14ac:dyDescent="0.2">
      <c r="B557" s="1"/>
      <c r="F557" s="1"/>
    </row>
    <row r="558" spans="2:6" ht="12.75" customHeight="1" x14ac:dyDescent="0.2">
      <c r="B558" s="1"/>
      <c r="F558" s="1"/>
    </row>
    <row r="559" spans="2:6" ht="12.75" customHeight="1" x14ac:dyDescent="0.2">
      <c r="B559" s="1"/>
      <c r="F559" s="1"/>
    </row>
    <row r="560" spans="2:6" ht="12.75" customHeight="1" x14ac:dyDescent="0.2">
      <c r="B560" s="1"/>
      <c r="F560" s="1"/>
    </row>
    <row r="561" spans="2:6" ht="12.75" customHeight="1" x14ac:dyDescent="0.2">
      <c r="B561" s="1"/>
      <c r="F561" s="1"/>
    </row>
    <row r="562" spans="2:6" ht="12.75" customHeight="1" x14ac:dyDescent="0.2">
      <c r="B562" s="1"/>
      <c r="F562" s="1"/>
    </row>
    <row r="563" spans="2:6" ht="12.75" customHeight="1" x14ac:dyDescent="0.2">
      <c r="B563" s="1"/>
      <c r="F563" s="1"/>
    </row>
    <row r="564" spans="2:6" ht="12.75" customHeight="1" x14ac:dyDescent="0.2">
      <c r="B564" s="1"/>
      <c r="F564" s="1"/>
    </row>
    <row r="565" spans="2:6" ht="12.75" customHeight="1" x14ac:dyDescent="0.2">
      <c r="B565" s="1"/>
      <c r="F565" s="1"/>
    </row>
    <row r="566" spans="2:6" ht="12.75" customHeight="1" x14ac:dyDescent="0.2">
      <c r="B566" s="1"/>
      <c r="F566" s="1"/>
    </row>
    <row r="567" spans="2:6" ht="12.75" customHeight="1" x14ac:dyDescent="0.2">
      <c r="B567" s="1"/>
      <c r="F567" s="1"/>
    </row>
    <row r="568" spans="2:6" ht="12.75" customHeight="1" x14ac:dyDescent="0.2">
      <c r="B568" s="1"/>
      <c r="F568" s="1"/>
    </row>
    <row r="569" spans="2:6" ht="12.75" customHeight="1" x14ac:dyDescent="0.2">
      <c r="B569" s="1"/>
      <c r="F569" s="1"/>
    </row>
    <row r="570" spans="2:6" ht="12.75" customHeight="1" x14ac:dyDescent="0.2">
      <c r="B570" s="1"/>
      <c r="F570" s="1"/>
    </row>
    <row r="571" spans="2:6" ht="12.75" customHeight="1" x14ac:dyDescent="0.2">
      <c r="B571" s="1"/>
      <c r="F571" s="1"/>
    </row>
    <row r="572" spans="2:6" ht="12.75" customHeight="1" x14ac:dyDescent="0.2">
      <c r="B572" s="1"/>
      <c r="F572" s="1"/>
    </row>
    <row r="573" spans="2:6" ht="12.75" customHeight="1" x14ac:dyDescent="0.2">
      <c r="B573" s="1"/>
      <c r="F573" s="1"/>
    </row>
    <row r="574" spans="2:6" ht="12.75" customHeight="1" x14ac:dyDescent="0.2">
      <c r="B574" s="1"/>
      <c r="F574" s="1"/>
    </row>
    <row r="575" spans="2:6" ht="12.75" customHeight="1" x14ac:dyDescent="0.2">
      <c r="B575" s="1"/>
      <c r="F575" s="1"/>
    </row>
    <row r="576" spans="2:6" ht="12.75" customHeight="1" x14ac:dyDescent="0.2">
      <c r="B576" s="1"/>
      <c r="F576" s="1"/>
    </row>
    <row r="577" spans="2:6" ht="12.75" customHeight="1" x14ac:dyDescent="0.2">
      <c r="B577" s="1"/>
      <c r="F577" s="1"/>
    </row>
    <row r="578" spans="2:6" ht="12.75" customHeight="1" x14ac:dyDescent="0.2">
      <c r="B578" s="1"/>
      <c r="F578" s="1"/>
    </row>
    <row r="579" spans="2:6" ht="12.75" customHeight="1" x14ac:dyDescent="0.2">
      <c r="B579" s="1"/>
      <c r="F579" s="1"/>
    </row>
    <row r="580" spans="2:6" ht="12.75" customHeight="1" x14ac:dyDescent="0.2">
      <c r="B580" s="1"/>
      <c r="F580" s="1"/>
    </row>
    <row r="581" spans="2:6" ht="12.75" customHeight="1" x14ac:dyDescent="0.2">
      <c r="B581" s="1"/>
      <c r="F581" s="1"/>
    </row>
    <row r="582" spans="2:6" ht="12.75" customHeight="1" x14ac:dyDescent="0.2">
      <c r="B582" s="1"/>
      <c r="F582" s="1"/>
    </row>
    <row r="583" spans="2:6" ht="12.75" customHeight="1" x14ac:dyDescent="0.2">
      <c r="B583" s="1"/>
      <c r="F583" s="1"/>
    </row>
    <row r="584" spans="2:6" ht="12.75" customHeight="1" x14ac:dyDescent="0.2">
      <c r="B584" s="1"/>
      <c r="F584" s="1"/>
    </row>
    <row r="585" spans="2:6" ht="12.75" customHeight="1" x14ac:dyDescent="0.2">
      <c r="B585" s="1"/>
      <c r="F585" s="1"/>
    </row>
    <row r="586" spans="2:6" ht="12.75" customHeight="1" x14ac:dyDescent="0.2">
      <c r="B586" s="1"/>
      <c r="F586" s="1"/>
    </row>
    <row r="587" spans="2:6" ht="12.75" customHeight="1" x14ac:dyDescent="0.2">
      <c r="B587" s="1"/>
      <c r="F587" s="1"/>
    </row>
    <row r="588" spans="2:6" ht="12.75" customHeight="1" x14ac:dyDescent="0.2">
      <c r="B588" s="1"/>
      <c r="F588" s="1"/>
    </row>
    <row r="589" spans="2:6" ht="12.75" customHeight="1" x14ac:dyDescent="0.2">
      <c r="B589" s="1"/>
      <c r="F589" s="1"/>
    </row>
    <row r="590" spans="2:6" ht="12.75" customHeight="1" x14ac:dyDescent="0.2">
      <c r="B590" s="1"/>
      <c r="F590" s="1"/>
    </row>
    <row r="591" spans="2:6" ht="12.75" customHeight="1" x14ac:dyDescent="0.2">
      <c r="B591" s="1"/>
      <c r="F591" s="1"/>
    </row>
    <row r="592" spans="2:6" ht="12.75" customHeight="1" x14ac:dyDescent="0.2">
      <c r="B592" s="1"/>
      <c r="F592" s="1"/>
    </row>
    <row r="593" spans="2:6" ht="12.75" customHeight="1" x14ac:dyDescent="0.2">
      <c r="B593" s="1"/>
      <c r="F593" s="1"/>
    </row>
    <row r="594" spans="2:6" ht="12.75" customHeight="1" x14ac:dyDescent="0.2">
      <c r="B594" s="1"/>
      <c r="F594" s="1"/>
    </row>
    <row r="595" spans="2:6" ht="12.75" customHeight="1" x14ac:dyDescent="0.2">
      <c r="B595" s="1"/>
      <c r="F595" s="1"/>
    </row>
    <row r="596" spans="2:6" ht="12.75" customHeight="1" x14ac:dyDescent="0.2">
      <c r="B596" s="1"/>
      <c r="F596" s="1"/>
    </row>
    <row r="597" spans="2:6" ht="12.75" customHeight="1" x14ac:dyDescent="0.2">
      <c r="B597" s="1"/>
      <c r="F597" s="1"/>
    </row>
    <row r="598" spans="2:6" ht="12.75" customHeight="1" x14ac:dyDescent="0.2">
      <c r="B598" s="1"/>
      <c r="F598" s="1"/>
    </row>
    <row r="599" spans="2:6" ht="12.75" customHeight="1" x14ac:dyDescent="0.2">
      <c r="B599" s="1"/>
      <c r="F599" s="1"/>
    </row>
    <row r="600" spans="2:6" ht="12.75" customHeight="1" x14ac:dyDescent="0.2">
      <c r="B600" s="1"/>
      <c r="F600" s="1"/>
    </row>
    <row r="601" spans="2:6" ht="12.75" customHeight="1" x14ac:dyDescent="0.2">
      <c r="B601" s="1"/>
      <c r="F601" s="1"/>
    </row>
    <row r="602" spans="2:6" ht="12.75" customHeight="1" x14ac:dyDescent="0.2">
      <c r="B602" s="1"/>
      <c r="F602" s="1"/>
    </row>
    <row r="603" spans="2:6" ht="12.75" customHeight="1" x14ac:dyDescent="0.2">
      <c r="B603" s="1"/>
      <c r="F603" s="1"/>
    </row>
    <row r="604" spans="2:6" ht="12.75" customHeight="1" x14ac:dyDescent="0.2">
      <c r="B604" s="1"/>
      <c r="F604" s="1"/>
    </row>
    <row r="605" spans="2:6" ht="12.75" customHeight="1" x14ac:dyDescent="0.2">
      <c r="B605" s="1"/>
      <c r="F605" s="1"/>
    </row>
    <row r="606" spans="2:6" ht="12.75" customHeight="1" x14ac:dyDescent="0.2">
      <c r="B606" s="1"/>
      <c r="F606" s="1"/>
    </row>
    <row r="607" spans="2:6" ht="12.75" customHeight="1" x14ac:dyDescent="0.2">
      <c r="B607" s="1"/>
      <c r="F607" s="1"/>
    </row>
    <row r="608" spans="2:6" ht="12.75" customHeight="1" x14ac:dyDescent="0.2">
      <c r="B608" s="1"/>
      <c r="F608" s="1"/>
    </row>
    <row r="609" spans="2:6" ht="12.75" customHeight="1" x14ac:dyDescent="0.2">
      <c r="B609" s="1"/>
      <c r="F609" s="1"/>
    </row>
    <row r="610" spans="2:6" ht="12.75" customHeight="1" x14ac:dyDescent="0.2">
      <c r="B610" s="1"/>
      <c r="F610" s="1"/>
    </row>
    <row r="611" spans="2:6" ht="12.75" customHeight="1" x14ac:dyDescent="0.2">
      <c r="B611" s="1"/>
      <c r="F611" s="1"/>
    </row>
    <row r="612" spans="2:6" ht="12.75" customHeight="1" x14ac:dyDescent="0.2">
      <c r="B612" s="1"/>
      <c r="F612" s="1"/>
    </row>
    <row r="613" spans="2:6" ht="12.75" customHeight="1" x14ac:dyDescent="0.2">
      <c r="B613" s="1"/>
      <c r="F613" s="1"/>
    </row>
    <row r="614" spans="2:6" ht="12.75" customHeight="1" x14ac:dyDescent="0.2">
      <c r="B614" s="1"/>
      <c r="F614" s="1"/>
    </row>
    <row r="615" spans="2:6" ht="12.75" customHeight="1" x14ac:dyDescent="0.2">
      <c r="B615" s="1"/>
      <c r="F615" s="1"/>
    </row>
    <row r="616" spans="2:6" ht="12.75" customHeight="1" x14ac:dyDescent="0.2">
      <c r="B616" s="1"/>
      <c r="F616" s="1"/>
    </row>
    <row r="617" spans="2:6" ht="12.75" customHeight="1" x14ac:dyDescent="0.2">
      <c r="B617" s="1"/>
      <c r="F617" s="1"/>
    </row>
    <row r="618" spans="2:6" ht="12.75" customHeight="1" x14ac:dyDescent="0.2">
      <c r="B618" s="1"/>
      <c r="F618" s="1"/>
    </row>
    <row r="619" spans="2:6" ht="12.75" customHeight="1" x14ac:dyDescent="0.2">
      <c r="B619" s="1"/>
      <c r="F619" s="1"/>
    </row>
    <row r="620" spans="2:6" ht="12.75" customHeight="1" x14ac:dyDescent="0.2">
      <c r="B620" s="1"/>
      <c r="F620" s="1"/>
    </row>
    <row r="621" spans="2:6" ht="12.75" customHeight="1" x14ac:dyDescent="0.2">
      <c r="B621" s="1"/>
      <c r="F621" s="1"/>
    </row>
    <row r="622" spans="2:6" ht="12.75" customHeight="1" x14ac:dyDescent="0.2">
      <c r="B622" s="1"/>
      <c r="F622" s="1"/>
    </row>
    <row r="623" spans="2:6" ht="12.75" customHeight="1" x14ac:dyDescent="0.2">
      <c r="B623" s="1"/>
      <c r="F623" s="1"/>
    </row>
    <row r="624" spans="2:6" ht="12.75" customHeight="1" x14ac:dyDescent="0.2">
      <c r="B624" s="1"/>
      <c r="F624" s="1"/>
    </row>
    <row r="625" spans="2:6" ht="12.75" customHeight="1" x14ac:dyDescent="0.2">
      <c r="B625" s="1"/>
      <c r="F625" s="1"/>
    </row>
    <row r="626" spans="2:6" ht="12.75" customHeight="1" x14ac:dyDescent="0.2">
      <c r="B626" s="1"/>
      <c r="F626" s="1"/>
    </row>
    <row r="627" spans="2:6" ht="12.75" customHeight="1" x14ac:dyDescent="0.2">
      <c r="B627" s="1"/>
      <c r="F627" s="1"/>
    </row>
    <row r="628" spans="2:6" ht="12.75" customHeight="1" x14ac:dyDescent="0.2">
      <c r="B628" s="1"/>
      <c r="F628" s="1"/>
    </row>
    <row r="629" spans="2:6" ht="12.75" customHeight="1" x14ac:dyDescent="0.2">
      <c r="B629" s="1"/>
      <c r="F629" s="1"/>
    </row>
    <row r="630" spans="2:6" ht="12.75" customHeight="1" x14ac:dyDescent="0.2">
      <c r="B630" s="1"/>
      <c r="F630" s="1"/>
    </row>
    <row r="631" spans="2:6" ht="12.75" customHeight="1" x14ac:dyDescent="0.2">
      <c r="B631" s="1"/>
      <c r="F631" s="1"/>
    </row>
    <row r="632" spans="2:6" ht="12.75" customHeight="1" x14ac:dyDescent="0.2">
      <c r="B632" s="1"/>
      <c r="F632" s="1"/>
    </row>
    <row r="633" spans="2:6" ht="12.75" customHeight="1" x14ac:dyDescent="0.2">
      <c r="B633" s="1"/>
      <c r="F633" s="1"/>
    </row>
    <row r="634" spans="2:6" ht="12.75" customHeight="1" x14ac:dyDescent="0.2">
      <c r="B634" s="1"/>
      <c r="F634" s="1"/>
    </row>
    <row r="635" spans="2:6" ht="12.75" customHeight="1" x14ac:dyDescent="0.2">
      <c r="B635" s="1"/>
      <c r="F635" s="1"/>
    </row>
    <row r="636" spans="2:6" ht="12.75" customHeight="1" x14ac:dyDescent="0.2">
      <c r="B636" s="1"/>
      <c r="F636" s="1"/>
    </row>
    <row r="637" spans="2:6" ht="12.75" customHeight="1" x14ac:dyDescent="0.2">
      <c r="B637" s="1"/>
      <c r="F637" s="1"/>
    </row>
    <row r="638" spans="2:6" ht="12.75" customHeight="1" x14ac:dyDescent="0.2">
      <c r="B638" s="1"/>
      <c r="F638" s="1"/>
    </row>
    <row r="639" spans="2:6" ht="12.75" customHeight="1" x14ac:dyDescent="0.2">
      <c r="B639" s="1"/>
      <c r="F639" s="1"/>
    </row>
    <row r="640" spans="2:6" ht="12.75" customHeight="1" x14ac:dyDescent="0.2">
      <c r="B640" s="1"/>
      <c r="F640" s="1"/>
    </row>
    <row r="641" spans="2:6" ht="12.75" customHeight="1" x14ac:dyDescent="0.2">
      <c r="B641" s="1"/>
      <c r="F641" s="1"/>
    </row>
    <row r="642" spans="2:6" ht="12.75" customHeight="1" x14ac:dyDescent="0.2">
      <c r="B642" s="1"/>
      <c r="F642" s="1"/>
    </row>
    <row r="643" spans="2:6" ht="12.75" customHeight="1" x14ac:dyDescent="0.2">
      <c r="B643" s="1"/>
      <c r="F643" s="1"/>
    </row>
    <row r="644" spans="2:6" ht="12.75" customHeight="1" x14ac:dyDescent="0.2">
      <c r="B644" s="1"/>
      <c r="F644" s="1"/>
    </row>
    <row r="645" spans="2:6" ht="12.75" customHeight="1" x14ac:dyDescent="0.2">
      <c r="B645" s="1"/>
      <c r="F645" s="1"/>
    </row>
    <row r="646" spans="2:6" ht="12.75" customHeight="1" x14ac:dyDescent="0.2">
      <c r="B646" s="1"/>
      <c r="F646" s="1"/>
    </row>
    <row r="647" spans="2:6" ht="12.75" customHeight="1" x14ac:dyDescent="0.2">
      <c r="B647" s="1"/>
      <c r="F647" s="1"/>
    </row>
    <row r="648" spans="2:6" ht="12.75" customHeight="1" x14ac:dyDescent="0.2">
      <c r="B648" s="1"/>
      <c r="F648" s="1"/>
    </row>
    <row r="649" spans="2:6" ht="12.75" customHeight="1" x14ac:dyDescent="0.2">
      <c r="B649" s="1"/>
      <c r="F649" s="1"/>
    </row>
    <row r="650" spans="2:6" ht="12.75" customHeight="1" x14ac:dyDescent="0.2">
      <c r="B650" s="1"/>
      <c r="F650" s="1"/>
    </row>
    <row r="651" spans="2:6" ht="12.75" customHeight="1" x14ac:dyDescent="0.2">
      <c r="B651" s="1"/>
      <c r="F651" s="1"/>
    </row>
    <row r="652" spans="2:6" ht="12.75" customHeight="1" x14ac:dyDescent="0.2">
      <c r="B652" s="1"/>
      <c r="F652" s="1"/>
    </row>
    <row r="653" spans="2:6" ht="12.75" customHeight="1" x14ac:dyDescent="0.2">
      <c r="B653" s="1"/>
      <c r="F653" s="1"/>
    </row>
    <row r="654" spans="2:6" ht="12.75" customHeight="1" x14ac:dyDescent="0.2">
      <c r="B654" s="1"/>
      <c r="F654" s="1"/>
    </row>
    <row r="655" spans="2:6" ht="12.75" customHeight="1" x14ac:dyDescent="0.2">
      <c r="B655" s="1"/>
      <c r="F655" s="1"/>
    </row>
    <row r="656" spans="2:6" ht="12.75" customHeight="1" x14ac:dyDescent="0.2">
      <c r="B656" s="1"/>
      <c r="F656" s="1"/>
    </row>
    <row r="657" spans="2:6" ht="12.75" customHeight="1" x14ac:dyDescent="0.2">
      <c r="B657" s="1"/>
      <c r="F657" s="1"/>
    </row>
    <row r="658" spans="2:6" ht="12.75" customHeight="1" x14ac:dyDescent="0.2">
      <c r="B658" s="1"/>
      <c r="F658" s="1"/>
    </row>
    <row r="659" spans="2:6" ht="12.75" customHeight="1" x14ac:dyDescent="0.2">
      <c r="B659" s="1"/>
      <c r="F659" s="1"/>
    </row>
    <row r="660" spans="2:6" ht="12.75" customHeight="1" x14ac:dyDescent="0.2">
      <c r="B660" s="1"/>
      <c r="F660" s="1"/>
    </row>
    <row r="661" spans="2:6" ht="12.75" customHeight="1" x14ac:dyDescent="0.2">
      <c r="B661" s="1"/>
      <c r="F661" s="1"/>
    </row>
    <row r="662" spans="2:6" ht="12.75" customHeight="1" x14ac:dyDescent="0.2">
      <c r="B662" s="1"/>
      <c r="F662" s="1"/>
    </row>
    <row r="663" spans="2:6" ht="12.75" customHeight="1" x14ac:dyDescent="0.2">
      <c r="B663" s="1"/>
      <c r="F663" s="1"/>
    </row>
    <row r="664" spans="2:6" ht="12.75" customHeight="1" x14ac:dyDescent="0.2">
      <c r="B664" s="1"/>
      <c r="F664" s="1"/>
    </row>
    <row r="665" spans="2:6" ht="12.75" customHeight="1" x14ac:dyDescent="0.2">
      <c r="B665" s="1"/>
      <c r="F665" s="1"/>
    </row>
    <row r="666" spans="2:6" ht="12.75" customHeight="1" x14ac:dyDescent="0.2">
      <c r="B666" s="1"/>
      <c r="F666" s="1"/>
    </row>
    <row r="667" spans="2:6" ht="12.75" customHeight="1" x14ac:dyDescent="0.2">
      <c r="B667" s="1"/>
      <c r="F667" s="1"/>
    </row>
    <row r="668" spans="2:6" ht="12.75" customHeight="1" x14ac:dyDescent="0.2">
      <c r="B668" s="1"/>
      <c r="F668" s="1"/>
    </row>
    <row r="669" spans="2:6" ht="12.75" customHeight="1" x14ac:dyDescent="0.2">
      <c r="B669" s="1"/>
      <c r="F669" s="1"/>
    </row>
    <row r="670" spans="2:6" ht="12.75" customHeight="1" x14ac:dyDescent="0.2">
      <c r="B670" s="1"/>
      <c r="F670" s="1"/>
    </row>
    <row r="671" spans="2:6" ht="12.75" customHeight="1" x14ac:dyDescent="0.2">
      <c r="B671" s="1"/>
      <c r="F671" s="1"/>
    </row>
    <row r="672" spans="2:6" ht="12.75" customHeight="1" x14ac:dyDescent="0.2">
      <c r="B672" s="1"/>
      <c r="F672" s="1"/>
    </row>
    <row r="673" spans="2:6" ht="12.75" customHeight="1" x14ac:dyDescent="0.2">
      <c r="B673" s="1"/>
      <c r="F673" s="1"/>
    </row>
    <row r="674" spans="2:6" ht="12.75" customHeight="1" x14ac:dyDescent="0.2">
      <c r="B674" s="1"/>
      <c r="F674" s="1"/>
    </row>
    <row r="675" spans="2:6" ht="12.75" customHeight="1" x14ac:dyDescent="0.2">
      <c r="B675" s="1"/>
      <c r="F675" s="1"/>
    </row>
    <row r="676" spans="2:6" ht="12.75" customHeight="1" x14ac:dyDescent="0.2">
      <c r="B676" s="1"/>
      <c r="F676" s="1"/>
    </row>
    <row r="677" spans="2:6" ht="12.75" customHeight="1" x14ac:dyDescent="0.2">
      <c r="B677" s="1"/>
      <c r="F677" s="1"/>
    </row>
    <row r="678" spans="2:6" ht="12.75" customHeight="1" x14ac:dyDescent="0.2">
      <c r="B678" s="1"/>
      <c r="F678" s="1"/>
    </row>
    <row r="679" spans="2:6" ht="12.75" customHeight="1" x14ac:dyDescent="0.2">
      <c r="B679" s="1"/>
      <c r="F679" s="1"/>
    </row>
    <row r="680" spans="2:6" ht="12.75" customHeight="1" x14ac:dyDescent="0.2">
      <c r="B680" s="1"/>
      <c r="F680" s="1"/>
    </row>
    <row r="681" spans="2:6" ht="12.75" customHeight="1" x14ac:dyDescent="0.2">
      <c r="B681" s="1"/>
      <c r="F681" s="1"/>
    </row>
    <row r="682" spans="2:6" ht="12.75" customHeight="1" x14ac:dyDescent="0.2">
      <c r="B682" s="1"/>
      <c r="F682" s="1"/>
    </row>
    <row r="683" spans="2:6" ht="12.75" customHeight="1" x14ac:dyDescent="0.2">
      <c r="B683" s="1"/>
      <c r="F683" s="1"/>
    </row>
    <row r="684" spans="2:6" ht="12.75" customHeight="1" x14ac:dyDescent="0.2">
      <c r="B684" s="1"/>
      <c r="F684" s="1"/>
    </row>
    <row r="685" spans="2:6" ht="12.75" customHeight="1" x14ac:dyDescent="0.2">
      <c r="B685" s="1"/>
      <c r="F685" s="1"/>
    </row>
    <row r="686" spans="2:6" ht="12.75" customHeight="1" x14ac:dyDescent="0.2">
      <c r="B686" s="1"/>
      <c r="F686" s="1"/>
    </row>
    <row r="687" spans="2:6" ht="12.75" customHeight="1" x14ac:dyDescent="0.2">
      <c r="B687" s="1"/>
      <c r="F687" s="1"/>
    </row>
    <row r="688" spans="2:6" ht="12.75" customHeight="1" x14ac:dyDescent="0.2">
      <c r="B688" s="1"/>
      <c r="F688" s="1"/>
    </row>
    <row r="689" spans="2:6" ht="12.75" customHeight="1" x14ac:dyDescent="0.2">
      <c r="B689" s="1"/>
      <c r="F689" s="1"/>
    </row>
    <row r="690" spans="2:6" ht="12.75" customHeight="1" x14ac:dyDescent="0.2">
      <c r="B690" s="1"/>
      <c r="F690" s="1"/>
    </row>
    <row r="691" spans="2:6" ht="12.75" customHeight="1" x14ac:dyDescent="0.2">
      <c r="B691" s="1"/>
      <c r="F691" s="1"/>
    </row>
    <row r="692" spans="2:6" ht="12.75" customHeight="1" x14ac:dyDescent="0.2">
      <c r="B692" s="1"/>
      <c r="F692" s="1"/>
    </row>
    <row r="693" spans="2:6" ht="12.75" customHeight="1" x14ac:dyDescent="0.2">
      <c r="B693" s="1"/>
      <c r="F693" s="1"/>
    </row>
    <row r="694" spans="2:6" ht="12.75" customHeight="1" x14ac:dyDescent="0.2">
      <c r="B694" s="1"/>
      <c r="F694" s="1"/>
    </row>
    <row r="695" spans="2:6" ht="12.75" customHeight="1" x14ac:dyDescent="0.2">
      <c r="B695" s="1"/>
      <c r="F695" s="1"/>
    </row>
    <row r="696" spans="2:6" ht="12.75" customHeight="1" x14ac:dyDescent="0.2">
      <c r="B696" s="1"/>
      <c r="F696" s="1"/>
    </row>
    <row r="697" spans="2:6" ht="12.75" customHeight="1" x14ac:dyDescent="0.2">
      <c r="B697" s="1"/>
      <c r="F697" s="1"/>
    </row>
    <row r="698" spans="2:6" ht="12.75" customHeight="1" x14ac:dyDescent="0.2">
      <c r="B698" s="1"/>
      <c r="F698" s="1"/>
    </row>
    <row r="699" spans="2:6" ht="12.75" customHeight="1" x14ac:dyDescent="0.2">
      <c r="B699" s="1"/>
      <c r="F699" s="1"/>
    </row>
    <row r="700" spans="2:6" ht="12.75" customHeight="1" x14ac:dyDescent="0.2">
      <c r="B700" s="1"/>
      <c r="F700" s="1"/>
    </row>
    <row r="701" spans="2:6" ht="12.75" customHeight="1" x14ac:dyDescent="0.2">
      <c r="B701" s="1"/>
      <c r="F701" s="1"/>
    </row>
    <row r="702" spans="2:6" ht="12.75" customHeight="1" x14ac:dyDescent="0.2">
      <c r="B702" s="1"/>
      <c r="F702" s="1"/>
    </row>
    <row r="703" spans="2:6" ht="12.75" customHeight="1" x14ac:dyDescent="0.2">
      <c r="B703" s="1"/>
      <c r="F703" s="1"/>
    </row>
    <row r="704" spans="2:6" ht="12.75" customHeight="1" x14ac:dyDescent="0.2">
      <c r="B704" s="1"/>
      <c r="F704" s="1"/>
    </row>
    <row r="705" spans="2:6" ht="12.75" customHeight="1" x14ac:dyDescent="0.2">
      <c r="B705" s="1"/>
      <c r="F705" s="1"/>
    </row>
    <row r="706" spans="2:6" ht="12.75" customHeight="1" x14ac:dyDescent="0.2">
      <c r="B706" s="1"/>
      <c r="F706" s="1"/>
    </row>
    <row r="707" spans="2:6" ht="12.75" customHeight="1" x14ac:dyDescent="0.2">
      <c r="B707" s="1"/>
      <c r="F707" s="1"/>
    </row>
    <row r="708" spans="2:6" ht="12.75" customHeight="1" x14ac:dyDescent="0.2">
      <c r="B708" s="1"/>
      <c r="F708" s="1"/>
    </row>
    <row r="709" spans="2:6" ht="12.75" customHeight="1" x14ac:dyDescent="0.2">
      <c r="B709" s="1"/>
      <c r="F709" s="1"/>
    </row>
    <row r="710" spans="2:6" ht="12.75" customHeight="1" x14ac:dyDescent="0.2">
      <c r="B710" s="1"/>
      <c r="F710" s="1"/>
    </row>
    <row r="711" spans="2:6" ht="12.75" customHeight="1" x14ac:dyDescent="0.2">
      <c r="B711" s="1"/>
      <c r="F711" s="1"/>
    </row>
    <row r="712" spans="2:6" ht="12.75" customHeight="1" x14ac:dyDescent="0.2">
      <c r="B712" s="1"/>
      <c r="F712" s="1"/>
    </row>
    <row r="713" spans="2:6" ht="12.75" customHeight="1" x14ac:dyDescent="0.2">
      <c r="B713" s="1"/>
      <c r="F713" s="1"/>
    </row>
    <row r="714" spans="2:6" ht="12.75" customHeight="1" x14ac:dyDescent="0.2">
      <c r="B714" s="1"/>
      <c r="F714" s="1"/>
    </row>
    <row r="715" spans="2:6" ht="12.75" customHeight="1" x14ac:dyDescent="0.2">
      <c r="B715" s="1"/>
      <c r="F715" s="1"/>
    </row>
    <row r="716" spans="2:6" ht="12.75" customHeight="1" x14ac:dyDescent="0.2">
      <c r="B716" s="1"/>
      <c r="F716" s="1"/>
    </row>
    <row r="717" spans="2:6" ht="12.75" customHeight="1" x14ac:dyDescent="0.2">
      <c r="B717" s="1"/>
      <c r="F717" s="1"/>
    </row>
    <row r="718" spans="2:6" ht="12.75" customHeight="1" x14ac:dyDescent="0.2">
      <c r="B718" s="1"/>
      <c r="F718" s="1"/>
    </row>
    <row r="719" spans="2:6" ht="12.75" customHeight="1" x14ac:dyDescent="0.2">
      <c r="B719" s="1"/>
      <c r="F719" s="1"/>
    </row>
    <row r="720" spans="2:6" ht="12.75" customHeight="1" x14ac:dyDescent="0.2">
      <c r="B720" s="1"/>
      <c r="F720" s="1"/>
    </row>
    <row r="721" spans="2:6" ht="12.75" customHeight="1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17" type="noConversion"/>
  <hyperlinks>
    <hyperlink ref="A3" r:id="rId1" xr:uid="{00000000-0004-0000-0100-000000000000}"/>
    <hyperlink ref="P186" r:id="rId2" display="http://www.konkoly.hu/cgi-bin/IBVS?2344" xr:uid="{00000000-0004-0000-0100-000001000000}"/>
    <hyperlink ref="P187" r:id="rId3" display="http://www.konkoly.hu/cgi-bin/IBVS?2344" xr:uid="{00000000-0004-0000-0100-000002000000}"/>
    <hyperlink ref="P299" r:id="rId4" display="http://www.konkoly.hu/cgi-bin/IBVS?4534" xr:uid="{00000000-0004-0000-0100-000003000000}"/>
    <hyperlink ref="P300" r:id="rId5" display="http://www.konkoly.hu/cgi-bin/IBVS?4534" xr:uid="{00000000-0004-0000-0100-000004000000}"/>
    <hyperlink ref="P308" r:id="rId6" display="http://www.konkoly.hu/cgi-bin/IBVS?4888" xr:uid="{00000000-0004-0000-0100-000005000000}"/>
    <hyperlink ref="P313" r:id="rId7" display="http://www.konkoly.hu/cgi-bin/IBVS?5027" xr:uid="{00000000-0004-0000-0100-000006000000}"/>
    <hyperlink ref="P314" r:id="rId8" display="http://www.konkoly.hu/cgi-bin/IBVS?5263" xr:uid="{00000000-0004-0000-0100-000007000000}"/>
    <hyperlink ref="P315" r:id="rId9" display="http://www.bav-astro.de/sfs/BAVM_link.php?BAVMnr=128" xr:uid="{00000000-0004-0000-0100-000008000000}"/>
    <hyperlink ref="P316" r:id="rId10" display="http://www.konkoly.hu/cgi-bin/IBVS?5027" xr:uid="{00000000-0004-0000-0100-000009000000}"/>
    <hyperlink ref="P319" r:id="rId11" display="http://var.astro.cz/oejv/issues/oejv0074.pdf" xr:uid="{00000000-0004-0000-0100-00000A000000}"/>
    <hyperlink ref="P322" r:id="rId12" display="http://www.bav-astro.de/sfs/BAVM_link.php?BAVMnr=152" xr:uid="{00000000-0004-0000-0100-00000B000000}"/>
    <hyperlink ref="P330" r:id="rId13" display="http://www.konkoly.hu/cgi-bin/IBVS?5583" xr:uid="{00000000-0004-0000-0100-00000C000000}"/>
    <hyperlink ref="P338" r:id="rId14" display="http://vsolj.cetus-net.org/no42.pdf" xr:uid="{00000000-0004-0000-0100-00000D000000}"/>
    <hyperlink ref="P340" r:id="rId15" display="http://www.konkoly.hu/cgi-bin/IBVS?5583" xr:uid="{00000000-0004-0000-0100-00000E000000}"/>
    <hyperlink ref="P341" r:id="rId16" display="http://www.konkoly.hu/cgi-bin/IBVS?5493" xr:uid="{00000000-0004-0000-0100-00000F000000}"/>
    <hyperlink ref="P343" r:id="rId17" display="http://www.bav-astro.de/sfs/BAVM_link.php?BAVMnr=172" xr:uid="{00000000-0004-0000-0100-000010000000}"/>
    <hyperlink ref="P346" r:id="rId18" display="http://www.bav-astro.de/sfs/BAVM_link.php?BAVMnr=172" xr:uid="{00000000-0004-0000-0100-000011000000}"/>
    <hyperlink ref="P348" r:id="rId19" display="http://www.bav-astro.de/sfs/BAVM_link.php?BAVMnr=173" xr:uid="{00000000-0004-0000-0100-000012000000}"/>
    <hyperlink ref="P350" r:id="rId20" display="http://www.konkoly.hu/cgi-bin/IBVS?5592" xr:uid="{00000000-0004-0000-0100-000013000000}"/>
    <hyperlink ref="P353" r:id="rId21" display="http://www.bav-astro.de/sfs/BAVM_link.php?BAVMnr=173" xr:uid="{00000000-0004-0000-0100-000014000000}"/>
    <hyperlink ref="P354" r:id="rId22" display="http://var.astro.cz/oejv/issues/oejv0003.pdf" xr:uid="{00000000-0004-0000-0100-000015000000}"/>
    <hyperlink ref="P355" r:id="rId23" display="http://www.bav-astro.de/sfs/BAVM_link.php?BAVMnr=178" xr:uid="{00000000-0004-0000-0100-000016000000}"/>
    <hyperlink ref="P356" r:id="rId24" display="http://www.bav-astro.de/sfs/BAVM_link.php?BAVMnr=173" xr:uid="{00000000-0004-0000-0100-000017000000}"/>
    <hyperlink ref="P357" r:id="rId25" display="http://www.bav-astro.de/sfs/BAVM_link.php?BAVMnr=173" xr:uid="{00000000-0004-0000-0100-000018000000}"/>
    <hyperlink ref="P358" r:id="rId26" display="http://www.konkoly.hu/cgi-bin/IBVS?5653" xr:uid="{00000000-0004-0000-0100-000019000000}"/>
    <hyperlink ref="P359" r:id="rId27" display="http://www.konkoly.hu/cgi-bin/IBVS?5653" xr:uid="{00000000-0004-0000-0100-00001A000000}"/>
    <hyperlink ref="P360" r:id="rId28" display="http://www.bav-astro.de/sfs/BAVM_link.php?BAVMnr=173" xr:uid="{00000000-0004-0000-0100-00001B000000}"/>
    <hyperlink ref="P361" r:id="rId29" display="http://www.bav-astro.de/sfs/BAVM_link.php?BAVMnr=178" xr:uid="{00000000-0004-0000-0100-00001C000000}"/>
    <hyperlink ref="P363" r:id="rId30" display="http://www.bav-astro.de/sfs/BAVM_link.php?BAVMnr=178" xr:uid="{00000000-0004-0000-0100-00001D000000}"/>
    <hyperlink ref="P405" r:id="rId31" display="http://www.konkoly.hu/cgi-bin/IBVS?5707" xr:uid="{00000000-0004-0000-0100-00001E000000}"/>
    <hyperlink ref="P406" r:id="rId32" display="http://www.bav-astro.de/sfs/BAVM_link.php?BAVMnr=186" xr:uid="{00000000-0004-0000-0100-00001F000000}"/>
    <hyperlink ref="P408" r:id="rId33" display="http://www.bav-astro.de/sfs/BAVM_link.php?BAVMnr=234" xr:uid="{00000000-0004-0000-0100-000020000000}"/>
    <hyperlink ref="P409" r:id="rId34" display="http://var.astro.cz/oejv/issues/oejv0074.pdf" xr:uid="{00000000-0004-0000-0100-000021000000}"/>
    <hyperlink ref="P410" r:id="rId35" display="http://www.konkoly.hu/cgi-bin/IBVS?5795" xr:uid="{00000000-0004-0000-0100-000022000000}"/>
    <hyperlink ref="P412" r:id="rId36" display="http://www.bav-astro.de/sfs/BAVM_link.php?BAVMnr=201" xr:uid="{00000000-0004-0000-0100-000023000000}"/>
    <hyperlink ref="P414" r:id="rId37" display="http://www.aavso.org/sites/default/files/jaavso/v36n2/171.pdf" xr:uid="{00000000-0004-0000-0100-000024000000}"/>
    <hyperlink ref="P415" r:id="rId38" display="http://www.aavso.org/sites/default/files/jaavso/v36n2/186.pdf" xr:uid="{00000000-0004-0000-0100-000025000000}"/>
    <hyperlink ref="P416" r:id="rId39" display="http://www.aavso.org/sites/default/files/jaavso/v36n2/186.pdf" xr:uid="{00000000-0004-0000-0100-000026000000}"/>
    <hyperlink ref="P417" r:id="rId40" display="http://www.aavso.org/sites/default/files/jaavso/v36n2/186.pdf" xr:uid="{00000000-0004-0000-0100-000027000000}"/>
    <hyperlink ref="P418" r:id="rId41" display="http://www.aavso.org/sites/default/files/jaavso/v36n2/186.pdf" xr:uid="{00000000-0004-0000-0100-000028000000}"/>
    <hyperlink ref="P419" r:id="rId42" display="http://www.aavso.org/sites/default/files/jaavso/v37n1/44.pdf" xr:uid="{00000000-0004-0000-0100-000029000000}"/>
    <hyperlink ref="P420" r:id="rId43" display="http://www.konkoly.hu/cgi-bin/IBVS?5929" xr:uid="{00000000-0004-0000-0100-00002A000000}"/>
    <hyperlink ref="P422" r:id="rId44" display="http://www.bav-astro.de/sfs/BAVM_link.php?BAVMnr=209" xr:uid="{00000000-0004-0000-0100-00002B000000}"/>
    <hyperlink ref="P423" r:id="rId45" display="http://www.bav-astro.de/sfs/BAVM_link.php?BAVMnr=209" xr:uid="{00000000-0004-0000-0100-00002C000000}"/>
    <hyperlink ref="P424" r:id="rId46" display="http://www.konkoly.hu/cgi-bin/IBVS?5894" xr:uid="{00000000-0004-0000-0100-00002D000000}"/>
    <hyperlink ref="P428" r:id="rId47" display="http://www.bav-astro.de/sfs/BAVM_link.php?BAVMnr=225" xr:uid="{00000000-0004-0000-0100-00002E000000}"/>
    <hyperlink ref="P429" r:id="rId48" display="http://www.bav-astro.de/sfs/BAVM_link.php?BAVMnr=225" xr:uid="{00000000-0004-0000-0100-00002F000000}"/>
    <hyperlink ref="P431" r:id="rId49" display="http://www.konkoly.hu/cgi-bin/IBVS?5992" xr:uid="{00000000-0004-0000-0100-000030000000}"/>
    <hyperlink ref="P434" r:id="rId50" display="http://www.bav-astro.de/sfs/BAVM_link.php?BAVMnr=220" xr:uid="{00000000-0004-0000-0100-000031000000}"/>
    <hyperlink ref="P435" r:id="rId51" display="http://www.bav-astro.de/sfs/BAVM_link.php?BAVMnr=220" xr:uid="{00000000-0004-0000-0100-000032000000}"/>
    <hyperlink ref="P436" r:id="rId52" display="http://www.konkoly.hu/cgi-bin/IBVS?5992" xr:uid="{00000000-0004-0000-0100-000033000000}"/>
    <hyperlink ref="P438" r:id="rId53" display="http://www.konkoly.hu/cgi-bin/IBVS?6033" xr:uid="{00000000-0004-0000-0100-000034000000}"/>
    <hyperlink ref="P441" r:id="rId54" display="http://www.konkoly.hu/cgi-bin/IBVS?6029" xr:uid="{00000000-0004-0000-0100-000035000000}"/>
    <hyperlink ref="P443" r:id="rId55" display="http://www.bav-astro.de/sfs/BAVM_link.php?BAVMnr=231" xr:uid="{00000000-0004-0000-0100-000036000000}"/>
    <hyperlink ref="P444" r:id="rId56" display="http://www.konkoly.hu/cgi-bin/IBVS?6029" xr:uid="{00000000-0004-0000-0100-000037000000}"/>
    <hyperlink ref="P448" r:id="rId57" display="http://var.astro.cz/oejv/issues/oejv0160.pdf" xr:uid="{00000000-0004-0000-0100-00003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2025-01-03T05:33:12Z</dcterms:modified>
</cp:coreProperties>
</file>