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3A5EC6-9851-4B49-A9BC-FEB6D015A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33" i="1" l="1"/>
  <c r="F333" i="1" s="1"/>
  <c r="G333" i="1" s="1"/>
  <c r="Q333" i="1"/>
  <c r="E331" i="1"/>
  <c r="F331" i="1" s="1"/>
  <c r="G331" i="1" s="1"/>
  <c r="Q331" i="1"/>
  <c r="E332" i="1"/>
  <c r="F332" i="1" s="1"/>
  <c r="G332" i="1" s="1"/>
  <c r="Q332" i="1"/>
  <c r="E182" i="1"/>
  <c r="F182" i="1" s="1"/>
  <c r="G182" i="1" s="1"/>
  <c r="Q182" i="1"/>
  <c r="F12" i="1"/>
  <c r="F13" i="1" s="1"/>
  <c r="E330" i="1"/>
  <c r="F330" i="1" s="1"/>
  <c r="G330" i="1" s="1"/>
  <c r="Q330" i="1"/>
  <c r="E324" i="1"/>
  <c r="F324" i="1" s="1"/>
  <c r="G324" i="1" s="1"/>
  <c r="Q324" i="1"/>
  <c r="E325" i="1"/>
  <c r="F325" i="1" s="1"/>
  <c r="G325" i="1" s="1"/>
  <c r="Q325" i="1"/>
  <c r="E326" i="1"/>
  <c r="F326" i="1" s="1"/>
  <c r="G326" i="1" s="1"/>
  <c r="Q326" i="1"/>
  <c r="E327" i="1"/>
  <c r="F327" i="1" s="1"/>
  <c r="G327" i="1" s="1"/>
  <c r="Q327" i="1"/>
  <c r="E328" i="1"/>
  <c r="F328" i="1" s="1"/>
  <c r="G328" i="1" s="1"/>
  <c r="Q328" i="1"/>
  <c r="E329" i="1"/>
  <c r="F329" i="1" s="1"/>
  <c r="G329" i="1" s="1"/>
  <c r="Q329" i="1"/>
  <c r="E318" i="1"/>
  <c r="F318" i="1" s="1"/>
  <c r="G318" i="1" s="1"/>
  <c r="E323" i="1"/>
  <c r="F323" i="1"/>
  <c r="G323" i="1" s="1"/>
  <c r="J323" i="1" s="1"/>
  <c r="E319" i="1"/>
  <c r="F319" i="1" s="1"/>
  <c r="G319" i="1" s="1"/>
  <c r="E322" i="1"/>
  <c r="F322" i="1" s="1"/>
  <c r="G322" i="1" s="1"/>
  <c r="Q318" i="1"/>
  <c r="Q323" i="1"/>
  <c r="Q319" i="1"/>
  <c r="Q322" i="1"/>
  <c r="E320" i="1"/>
  <c r="F320" i="1"/>
  <c r="G320" i="1" s="1"/>
  <c r="R320" i="1" s="1"/>
  <c r="E321" i="1"/>
  <c r="F321" i="1" s="1"/>
  <c r="G321" i="1" s="1"/>
  <c r="C13" i="1"/>
  <c r="Q320" i="1"/>
  <c r="Q321" i="1"/>
  <c r="E316" i="1"/>
  <c r="F316" i="1" s="1"/>
  <c r="G316" i="1" s="1"/>
  <c r="E309" i="1"/>
  <c r="F309" i="1" s="1"/>
  <c r="G309" i="1" s="1"/>
  <c r="E310" i="1"/>
  <c r="F310" i="1" s="1"/>
  <c r="G310" i="1" s="1"/>
  <c r="R310" i="1" s="1"/>
  <c r="E311" i="1"/>
  <c r="F311" i="1" s="1"/>
  <c r="G311" i="1" s="1"/>
  <c r="E313" i="1"/>
  <c r="F313" i="1" s="1"/>
  <c r="G313" i="1" s="1"/>
  <c r="R313" i="1" s="1"/>
  <c r="E317" i="1"/>
  <c r="F317" i="1" s="1"/>
  <c r="G317" i="1" s="1"/>
  <c r="E307" i="1"/>
  <c r="F307" i="1" s="1"/>
  <c r="G307" i="1" s="1"/>
  <c r="E308" i="1"/>
  <c r="F308" i="1" s="1"/>
  <c r="G308" i="1" s="1"/>
  <c r="S308" i="1" s="1"/>
  <c r="E312" i="1"/>
  <c r="F312" i="1"/>
  <c r="G312" i="1" s="1"/>
  <c r="S312" i="1" s="1"/>
  <c r="E314" i="1"/>
  <c r="F314" i="1"/>
  <c r="G314" i="1" s="1"/>
  <c r="S314" i="1" s="1"/>
  <c r="E315" i="1"/>
  <c r="F315" i="1" s="1"/>
  <c r="G315" i="1" s="1"/>
  <c r="Q316" i="1"/>
  <c r="E305" i="1"/>
  <c r="F305" i="1" s="1"/>
  <c r="G305" i="1" s="1"/>
  <c r="S305" i="1" s="1"/>
  <c r="Q305" i="1"/>
  <c r="Q312" i="1"/>
  <c r="Q315" i="1"/>
  <c r="E284" i="1"/>
  <c r="F284" i="1"/>
  <c r="G284" i="1" s="1"/>
  <c r="Q284" i="1"/>
  <c r="Q317" i="1"/>
  <c r="D14" i="1"/>
  <c r="D13" i="1"/>
  <c r="C14" i="1"/>
  <c r="E95" i="1"/>
  <c r="F95" i="1" s="1"/>
  <c r="G95" i="1" s="1"/>
  <c r="E99" i="1"/>
  <c r="F99" i="1" s="1"/>
  <c r="G99" i="1" s="1"/>
  <c r="E100" i="1"/>
  <c r="F100" i="1" s="1"/>
  <c r="G100" i="1" s="1"/>
  <c r="E101" i="1"/>
  <c r="F101" i="1" s="1"/>
  <c r="G101" i="1" s="1"/>
  <c r="R101" i="1" s="1"/>
  <c r="E102" i="1"/>
  <c r="F102" i="1" s="1"/>
  <c r="G102" i="1" s="1"/>
  <c r="E104" i="1"/>
  <c r="F104" i="1" s="1"/>
  <c r="E124" i="1"/>
  <c r="F124" i="1" s="1"/>
  <c r="G124" i="1" s="1"/>
  <c r="E129" i="1"/>
  <c r="F129" i="1" s="1"/>
  <c r="G129" i="1" s="1"/>
  <c r="E131" i="1"/>
  <c r="F131" i="1" s="1"/>
  <c r="G131" i="1" s="1"/>
  <c r="E105" i="1"/>
  <c r="F105" i="1" s="1"/>
  <c r="G105" i="1" s="1"/>
  <c r="E122" i="1"/>
  <c r="F122" i="1" s="1"/>
  <c r="G122" i="1" s="1"/>
  <c r="E123" i="1"/>
  <c r="F123" i="1" s="1"/>
  <c r="G123" i="1" s="1"/>
  <c r="E98" i="1"/>
  <c r="F98" i="1" s="1"/>
  <c r="G98" i="1" s="1"/>
  <c r="E133" i="1"/>
  <c r="F133" i="1" s="1"/>
  <c r="E159" i="1"/>
  <c r="F159" i="1" s="1"/>
  <c r="G159" i="1" s="1"/>
  <c r="R159" i="1" s="1"/>
  <c r="E156" i="1"/>
  <c r="F156" i="1" s="1"/>
  <c r="G156" i="1" s="1"/>
  <c r="E161" i="1"/>
  <c r="F161" i="1" s="1"/>
  <c r="G161" i="1" s="1"/>
  <c r="S161" i="1" s="1"/>
  <c r="E64" i="1"/>
  <c r="F64" i="1" s="1"/>
  <c r="G64" i="1" s="1"/>
  <c r="E67" i="1"/>
  <c r="F67" i="1" s="1"/>
  <c r="G67" i="1" s="1"/>
  <c r="E69" i="1"/>
  <c r="F69" i="1" s="1"/>
  <c r="G69" i="1" s="1"/>
  <c r="H69" i="1" s="1"/>
  <c r="E70" i="1"/>
  <c r="F70" i="1" s="1"/>
  <c r="G70" i="1" s="1"/>
  <c r="E83" i="1"/>
  <c r="F83" i="1" s="1"/>
  <c r="G83" i="1" s="1"/>
  <c r="E134" i="1"/>
  <c r="F134" i="1" s="1"/>
  <c r="G134" i="1" s="1"/>
  <c r="H134" i="1" s="1"/>
  <c r="E135" i="1"/>
  <c r="F135" i="1" s="1"/>
  <c r="G135" i="1" s="1"/>
  <c r="H135" i="1" s="1"/>
  <c r="E136" i="1"/>
  <c r="F136" i="1" s="1"/>
  <c r="G136" i="1" s="1"/>
  <c r="H136" i="1" s="1"/>
  <c r="E74" i="1"/>
  <c r="F74" i="1" s="1"/>
  <c r="G74" i="1" s="1"/>
  <c r="E76" i="1"/>
  <c r="F76" i="1" s="1"/>
  <c r="G76" i="1" s="1"/>
  <c r="S76" i="1" s="1"/>
  <c r="E79" i="1"/>
  <c r="F79" i="1" s="1"/>
  <c r="G79" i="1" s="1"/>
  <c r="E81" i="1"/>
  <c r="F81" i="1" s="1"/>
  <c r="G81" i="1" s="1"/>
  <c r="E86" i="1"/>
  <c r="F86" i="1" s="1"/>
  <c r="E97" i="1"/>
  <c r="F97" i="1" s="1"/>
  <c r="G97" i="1" s="1"/>
  <c r="E132" i="1"/>
  <c r="F132" i="1" s="1"/>
  <c r="G132" i="1" s="1"/>
  <c r="H132" i="1" s="1"/>
  <c r="E137" i="1"/>
  <c r="F137" i="1" s="1"/>
  <c r="G137" i="1" s="1"/>
  <c r="E139" i="1"/>
  <c r="F139" i="1" s="1"/>
  <c r="G139" i="1" s="1"/>
  <c r="E143" i="1"/>
  <c r="F143" i="1" s="1"/>
  <c r="G143" i="1" s="1"/>
  <c r="E144" i="1"/>
  <c r="F144" i="1" s="1"/>
  <c r="G144" i="1" s="1"/>
  <c r="E151" i="1"/>
  <c r="F151" i="1"/>
  <c r="E152" i="1"/>
  <c r="F152" i="1" s="1"/>
  <c r="G152" i="1" s="1"/>
  <c r="E153" i="1"/>
  <c r="F153" i="1" s="1"/>
  <c r="G153" i="1" s="1"/>
  <c r="S153" i="1" s="1"/>
  <c r="E155" i="1"/>
  <c r="F155" i="1" s="1"/>
  <c r="G155" i="1" s="1"/>
  <c r="E163" i="1"/>
  <c r="F163" i="1" s="1"/>
  <c r="G163" i="1" s="1"/>
  <c r="E164" i="1"/>
  <c r="F164" i="1" s="1"/>
  <c r="G164" i="1" s="1"/>
  <c r="E167" i="1"/>
  <c r="F167" i="1" s="1"/>
  <c r="G167" i="1" s="1"/>
  <c r="E171" i="1"/>
  <c r="F171" i="1" s="1"/>
  <c r="G171" i="1" s="1"/>
  <c r="E185" i="1"/>
  <c r="F185" i="1" s="1"/>
  <c r="G185" i="1" s="1"/>
  <c r="E186" i="1"/>
  <c r="F186" i="1" s="1"/>
  <c r="E188" i="1"/>
  <c r="F188" i="1" s="1"/>
  <c r="G188" i="1" s="1"/>
  <c r="S188" i="1" s="1"/>
  <c r="E138" i="1"/>
  <c r="F138" i="1" s="1"/>
  <c r="G138" i="1" s="1"/>
  <c r="E140" i="1"/>
  <c r="F140" i="1" s="1"/>
  <c r="G140" i="1" s="1"/>
  <c r="E141" i="1"/>
  <c r="F141" i="1" s="1"/>
  <c r="G141" i="1" s="1"/>
  <c r="E142" i="1"/>
  <c r="F142" i="1" s="1"/>
  <c r="G142" i="1" s="1"/>
  <c r="E145" i="1"/>
  <c r="F145" i="1"/>
  <c r="G145" i="1" s="1"/>
  <c r="E146" i="1"/>
  <c r="F146" i="1"/>
  <c r="G146" i="1" s="1"/>
  <c r="E147" i="1"/>
  <c r="F147" i="1" s="1"/>
  <c r="G147" i="1" s="1"/>
  <c r="E148" i="1"/>
  <c r="F148" i="1" s="1"/>
  <c r="G148" i="1" s="1"/>
  <c r="I148" i="1" s="1"/>
  <c r="E149" i="1"/>
  <c r="F149" i="1" s="1"/>
  <c r="G149" i="1" s="1"/>
  <c r="E150" i="1"/>
  <c r="F150" i="1" s="1"/>
  <c r="G150" i="1" s="1"/>
  <c r="I150" i="1" s="1"/>
  <c r="E154" i="1"/>
  <c r="F154" i="1" s="1"/>
  <c r="G154" i="1" s="1"/>
  <c r="R154" i="1" s="1"/>
  <c r="E158" i="1"/>
  <c r="F158" i="1" s="1"/>
  <c r="G158" i="1" s="1"/>
  <c r="E160" i="1"/>
  <c r="F160" i="1" s="1"/>
  <c r="G160" i="1" s="1"/>
  <c r="E162" i="1"/>
  <c r="F162" i="1" s="1"/>
  <c r="G162" i="1" s="1"/>
  <c r="E165" i="1"/>
  <c r="F165" i="1" s="1"/>
  <c r="G165" i="1" s="1"/>
  <c r="E166" i="1"/>
  <c r="F166" i="1" s="1"/>
  <c r="G166" i="1" s="1"/>
  <c r="E168" i="1"/>
  <c r="F168" i="1" s="1"/>
  <c r="G168" i="1" s="1"/>
  <c r="E21" i="1"/>
  <c r="F21" i="1" s="1"/>
  <c r="E22" i="1"/>
  <c r="F22" i="1"/>
  <c r="G22" i="1" s="1"/>
  <c r="R22" i="1" s="1"/>
  <c r="E25" i="1"/>
  <c r="F25" i="1"/>
  <c r="G25" i="1" s="1"/>
  <c r="H25" i="1" s="1"/>
  <c r="E28" i="1"/>
  <c r="F28" i="1" s="1"/>
  <c r="G28" i="1" s="1"/>
  <c r="E29" i="1"/>
  <c r="F29" i="1" s="1"/>
  <c r="G29" i="1" s="1"/>
  <c r="E30" i="1"/>
  <c r="F30" i="1" s="1"/>
  <c r="E34" i="1"/>
  <c r="F34" i="1"/>
  <c r="G34" i="1" s="1"/>
  <c r="E35" i="1"/>
  <c r="F35" i="1" s="1"/>
  <c r="G35" i="1" s="1"/>
  <c r="R35" i="1" s="1"/>
  <c r="E43" i="1"/>
  <c r="F43" i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2" i="1"/>
  <c r="F52" i="1" s="1"/>
  <c r="G52" i="1" s="1"/>
  <c r="E53" i="1"/>
  <c r="F53" i="1" s="1"/>
  <c r="E54" i="1"/>
  <c r="F54" i="1" s="1"/>
  <c r="G54" i="1" s="1"/>
  <c r="E55" i="1"/>
  <c r="F55" i="1" s="1"/>
  <c r="G55" i="1" s="1"/>
  <c r="R55" i="1" s="1"/>
  <c r="E56" i="1"/>
  <c r="F56" i="1" s="1"/>
  <c r="G56" i="1" s="1"/>
  <c r="E57" i="1"/>
  <c r="F57" i="1" s="1"/>
  <c r="G57" i="1" s="1"/>
  <c r="E58" i="1"/>
  <c r="F58" i="1"/>
  <c r="G58" i="1" s="1"/>
  <c r="R58" i="1" s="1"/>
  <c r="E59" i="1"/>
  <c r="F59" i="1" s="1"/>
  <c r="G59" i="1" s="1"/>
  <c r="E65" i="1"/>
  <c r="F65" i="1" s="1"/>
  <c r="G65" i="1" s="1"/>
  <c r="E68" i="1"/>
  <c r="F68" i="1" s="1"/>
  <c r="G68" i="1" s="1"/>
  <c r="E71" i="1"/>
  <c r="F71" i="1"/>
  <c r="E72" i="1"/>
  <c r="F72" i="1" s="1"/>
  <c r="G72" i="1" s="1"/>
  <c r="H72" i="1" s="1"/>
  <c r="E73" i="1"/>
  <c r="F73" i="1" s="1"/>
  <c r="G73" i="1" s="1"/>
  <c r="H73" i="1" s="1"/>
  <c r="E75" i="1"/>
  <c r="F75" i="1" s="1"/>
  <c r="G75" i="1" s="1"/>
  <c r="H75" i="1" s="1"/>
  <c r="E77" i="1"/>
  <c r="F77" i="1" s="1"/>
  <c r="G77" i="1" s="1"/>
  <c r="E78" i="1"/>
  <c r="F78" i="1" s="1"/>
  <c r="G78" i="1" s="1"/>
  <c r="E88" i="1"/>
  <c r="F88" i="1" s="1"/>
  <c r="G88" i="1" s="1"/>
  <c r="H88" i="1" s="1"/>
  <c r="E91" i="1"/>
  <c r="F91" i="1"/>
  <c r="E93" i="1"/>
  <c r="F93" i="1"/>
  <c r="G93" i="1" s="1"/>
  <c r="E96" i="1"/>
  <c r="F96" i="1" s="1"/>
  <c r="G96" i="1" s="1"/>
  <c r="E111" i="1"/>
  <c r="F111" i="1" s="1"/>
  <c r="G111" i="1" s="1"/>
  <c r="H111" i="1" s="1"/>
  <c r="E114" i="1"/>
  <c r="F114" i="1"/>
  <c r="G114" i="1" s="1"/>
  <c r="E115" i="1"/>
  <c r="F115" i="1" s="1"/>
  <c r="G115" i="1" s="1"/>
  <c r="R115" i="1" s="1"/>
  <c r="E116" i="1"/>
  <c r="F116" i="1" s="1"/>
  <c r="G116" i="1" s="1"/>
  <c r="E117" i="1"/>
  <c r="F117" i="1" s="1"/>
  <c r="E118" i="1"/>
  <c r="F118" i="1" s="1"/>
  <c r="G118" i="1" s="1"/>
  <c r="R118" i="1" s="1"/>
  <c r="E119" i="1"/>
  <c r="F119" i="1" s="1"/>
  <c r="G119" i="1" s="1"/>
  <c r="R119" i="1" s="1"/>
  <c r="E120" i="1"/>
  <c r="F120" i="1"/>
  <c r="G120" i="1" s="1"/>
  <c r="E121" i="1"/>
  <c r="F121" i="1" s="1"/>
  <c r="G121" i="1" s="1"/>
  <c r="E125" i="1"/>
  <c r="F125" i="1" s="1"/>
  <c r="G125" i="1" s="1"/>
  <c r="E126" i="1"/>
  <c r="F126" i="1" s="1"/>
  <c r="G126" i="1" s="1"/>
  <c r="H126" i="1" s="1"/>
  <c r="E127" i="1"/>
  <c r="F127" i="1" s="1"/>
  <c r="G127" i="1" s="1"/>
  <c r="E130" i="1"/>
  <c r="F130" i="1" s="1"/>
  <c r="G130" i="1" s="1"/>
  <c r="E23" i="1"/>
  <c r="F23" i="1" s="1"/>
  <c r="E24" i="1"/>
  <c r="F24" i="1" s="1"/>
  <c r="G24" i="1" s="1"/>
  <c r="E26" i="1"/>
  <c r="F26" i="1" s="1"/>
  <c r="G26" i="1" s="1"/>
  <c r="E27" i="1"/>
  <c r="F27" i="1" s="1"/>
  <c r="G27" i="1" s="1"/>
  <c r="I27" i="1" s="1"/>
  <c r="E31" i="1"/>
  <c r="F31" i="1"/>
  <c r="G31" i="1" s="1"/>
  <c r="E32" i="1"/>
  <c r="F32" i="1" s="1"/>
  <c r="G32" i="1" s="1"/>
  <c r="E33" i="1"/>
  <c r="F33" i="1" s="1"/>
  <c r="E36" i="1"/>
  <c r="F36" i="1" s="1"/>
  <c r="G36" i="1" s="1"/>
  <c r="E37" i="1"/>
  <c r="F37" i="1" s="1"/>
  <c r="G37" i="1" s="1"/>
  <c r="E38" i="1"/>
  <c r="F38" i="1"/>
  <c r="E39" i="1"/>
  <c r="F39" i="1" s="1"/>
  <c r="G39" i="1" s="1"/>
  <c r="I39" i="1" s="1"/>
  <c r="E40" i="1"/>
  <c r="F40" i="1" s="1"/>
  <c r="G40" i="1" s="1"/>
  <c r="S40" i="1" s="1"/>
  <c r="E41" i="1"/>
  <c r="F41" i="1"/>
  <c r="G41" i="1" s="1"/>
  <c r="S41" i="1" s="1"/>
  <c r="E42" i="1"/>
  <c r="F42" i="1" s="1"/>
  <c r="G42" i="1" s="1"/>
  <c r="E46" i="1"/>
  <c r="F46" i="1" s="1"/>
  <c r="G46" i="1" s="1"/>
  <c r="E50" i="1"/>
  <c r="F50" i="1" s="1"/>
  <c r="G50" i="1" s="1"/>
  <c r="E51" i="1"/>
  <c r="F51" i="1" s="1"/>
  <c r="G51" i="1" s="1"/>
  <c r="E60" i="1"/>
  <c r="F60" i="1" s="1"/>
  <c r="G60" i="1" s="1"/>
  <c r="S60" i="1" s="1"/>
  <c r="E61" i="1"/>
  <c r="F61" i="1" s="1"/>
  <c r="G61" i="1" s="1"/>
  <c r="E62" i="1"/>
  <c r="F62" i="1" s="1"/>
  <c r="G62" i="1" s="1"/>
  <c r="E63" i="1"/>
  <c r="F63" i="1" s="1"/>
  <c r="G63" i="1" s="1"/>
  <c r="E66" i="1"/>
  <c r="F66" i="1" s="1"/>
  <c r="G66" i="1" s="1"/>
  <c r="S66" i="1" s="1"/>
  <c r="E80" i="1"/>
  <c r="F80" i="1" s="1"/>
  <c r="E82" i="1"/>
  <c r="F82" i="1" s="1"/>
  <c r="G82" i="1" s="1"/>
  <c r="E84" i="1"/>
  <c r="F84" i="1"/>
  <c r="G84" i="1" s="1"/>
  <c r="E85" i="1"/>
  <c r="F85" i="1" s="1"/>
  <c r="E87" i="1"/>
  <c r="F87" i="1" s="1"/>
  <c r="G87" i="1" s="1"/>
  <c r="E89" i="1"/>
  <c r="F89" i="1" s="1"/>
  <c r="G89" i="1" s="1"/>
  <c r="E90" i="1"/>
  <c r="F90" i="1" s="1"/>
  <c r="G90" i="1" s="1"/>
  <c r="E94" i="1"/>
  <c r="F94" i="1"/>
  <c r="E103" i="1"/>
  <c r="F103" i="1" s="1"/>
  <c r="G103" i="1" s="1"/>
  <c r="S103" i="1" s="1"/>
  <c r="E106" i="1"/>
  <c r="F106" i="1" s="1"/>
  <c r="E107" i="1"/>
  <c r="F107" i="1" s="1"/>
  <c r="G107" i="1" s="1"/>
  <c r="S107" i="1" s="1"/>
  <c r="E108" i="1"/>
  <c r="F108" i="1" s="1"/>
  <c r="G108" i="1" s="1"/>
  <c r="E109" i="1"/>
  <c r="F109" i="1" s="1"/>
  <c r="G109" i="1" s="1"/>
  <c r="E110" i="1"/>
  <c r="F110" i="1" s="1"/>
  <c r="G110" i="1" s="1"/>
  <c r="E112" i="1"/>
  <c r="F112" i="1" s="1"/>
  <c r="G112" i="1" s="1"/>
  <c r="E113" i="1"/>
  <c r="F113" i="1" s="1"/>
  <c r="G113" i="1" s="1"/>
  <c r="I113" i="1" s="1"/>
  <c r="E128" i="1"/>
  <c r="F128" i="1" s="1"/>
  <c r="G128" i="1" s="1"/>
  <c r="E183" i="1"/>
  <c r="F183" i="1" s="1"/>
  <c r="G183" i="1" s="1"/>
  <c r="E209" i="1"/>
  <c r="F209" i="1" s="1"/>
  <c r="G209" i="1" s="1"/>
  <c r="R209" i="1" s="1"/>
  <c r="E210" i="1"/>
  <c r="F210" i="1" s="1"/>
  <c r="E246" i="1"/>
  <c r="F246" i="1" s="1"/>
  <c r="G246" i="1" s="1"/>
  <c r="E247" i="1"/>
  <c r="F247" i="1" s="1"/>
  <c r="G247" i="1" s="1"/>
  <c r="E250" i="1"/>
  <c r="F250" i="1"/>
  <c r="G250" i="1" s="1"/>
  <c r="E180" i="1"/>
  <c r="F180" i="1" s="1"/>
  <c r="G180" i="1" s="1"/>
  <c r="R180" i="1" s="1"/>
  <c r="E176" i="1"/>
  <c r="F176" i="1" s="1"/>
  <c r="G176" i="1" s="1"/>
  <c r="E178" i="1"/>
  <c r="F178" i="1" s="1"/>
  <c r="G178" i="1" s="1"/>
  <c r="I178" i="1" s="1"/>
  <c r="E216" i="1"/>
  <c r="F216" i="1" s="1"/>
  <c r="G216" i="1" s="1"/>
  <c r="E223" i="1"/>
  <c r="F223" i="1" s="1"/>
  <c r="E225" i="1"/>
  <c r="F225" i="1" s="1"/>
  <c r="G225" i="1" s="1"/>
  <c r="E201" i="1"/>
  <c r="F201" i="1" s="1"/>
  <c r="G201" i="1" s="1"/>
  <c r="E157" i="1"/>
  <c r="F157" i="1" s="1"/>
  <c r="G157" i="1" s="1"/>
  <c r="I157" i="1" s="1"/>
  <c r="E206" i="1"/>
  <c r="F206" i="1" s="1"/>
  <c r="G206" i="1" s="1"/>
  <c r="E207" i="1"/>
  <c r="F207" i="1" s="1"/>
  <c r="G207" i="1" s="1"/>
  <c r="E229" i="1"/>
  <c r="F229" i="1" s="1"/>
  <c r="G229" i="1" s="1"/>
  <c r="E230" i="1"/>
  <c r="F230" i="1" s="1"/>
  <c r="G230" i="1" s="1"/>
  <c r="E231" i="1"/>
  <c r="F231" i="1" s="1"/>
  <c r="G231" i="1" s="1"/>
  <c r="E233" i="1"/>
  <c r="F233" i="1"/>
  <c r="G233" i="1" s="1"/>
  <c r="R233" i="1" s="1"/>
  <c r="E234" i="1"/>
  <c r="F234" i="1" s="1"/>
  <c r="G234" i="1" s="1"/>
  <c r="E235" i="1"/>
  <c r="F235" i="1" s="1"/>
  <c r="G235" i="1" s="1"/>
  <c r="E236" i="1"/>
  <c r="F236" i="1" s="1"/>
  <c r="G236" i="1" s="1"/>
  <c r="R236" i="1" s="1"/>
  <c r="E239" i="1"/>
  <c r="F239" i="1" s="1"/>
  <c r="G239" i="1" s="1"/>
  <c r="R239" i="1" s="1"/>
  <c r="E242" i="1"/>
  <c r="F242" i="1" s="1"/>
  <c r="G242" i="1" s="1"/>
  <c r="R242" i="1" s="1"/>
  <c r="E169" i="1"/>
  <c r="F169" i="1" s="1"/>
  <c r="E238" i="1"/>
  <c r="F238" i="1"/>
  <c r="G238" i="1" s="1"/>
  <c r="E248" i="1"/>
  <c r="F248" i="1" s="1"/>
  <c r="G248" i="1" s="1"/>
  <c r="R248" i="1" s="1"/>
  <c r="E189" i="1"/>
  <c r="F189" i="1" s="1"/>
  <c r="G189" i="1" s="1"/>
  <c r="E190" i="1"/>
  <c r="F190" i="1" s="1"/>
  <c r="G190" i="1" s="1"/>
  <c r="E212" i="1"/>
  <c r="F212" i="1" s="1"/>
  <c r="G212" i="1" s="1"/>
  <c r="E227" i="1"/>
  <c r="F227" i="1"/>
  <c r="G227" i="1"/>
  <c r="R227" i="1" s="1"/>
  <c r="E237" i="1"/>
  <c r="F237" i="1" s="1"/>
  <c r="G237" i="1" s="1"/>
  <c r="E217" i="1"/>
  <c r="F217" i="1" s="1"/>
  <c r="G217" i="1" s="1"/>
  <c r="E224" i="1"/>
  <c r="F224" i="1" s="1"/>
  <c r="G224" i="1" s="1"/>
  <c r="E226" i="1"/>
  <c r="F226" i="1" s="1"/>
  <c r="G226" i="1" s="1"/>
  <c r="E177" i="1"/>
  <c r="F177" i="1"/>
  <c r="G177" i="1" s="1"/>
  <c r="E179" i="1"/>
  <c r="F179" i="1" s="1"/>
  <c r="G179" i="1" s="1"/>
  <c r="E181" i="1"/>
  <c r="F181" i="1" s="1"/>
  <c r="G181" i="1" s="1"/>
  <c r="R181" i="1" s="1"/>
  <c r="E170" i="1"/>
  <c r="F170" i="1" s="1"/>
  <c r="G170" i="1" s="1"/>
  <c r="I170" i="1" s="1"/>
  <c r="E172" i="1"/>
  <c r="F172" i="1" s="1"/>
  <c r="G172" i="1" s="1"/>
  <c r="R172" i="1" s="1"/>
  <c r="E173" i="1"/>
  <c r="F173" i="1" s="1"/>
  <c r="E174" i="1"/>
  <c r="F174" i="1" s="1"/>
  <c r="G174" i="1" s="1"/>
  <c r="E175" i="1"/>
  <c r="F175" i="1" s="1"/>
  <c r="G175" i="1" s="1"/>
  <c r="E184" i="1"/>
  <c r="F184" i="1" s="1"/>
  <c r="G184" i="1" s="1"/>
  <c r="E187" i="1"/>
  <c r="F187" i="1" s="1"/>
  <c r="G187" i="1" s="1"/>
  <c r="E240" i="1"/>
  <c r="F240" i="1" s="1"/>
  <c r="G240" i="1" s="1"/>
  <c r="E241" i="1"/>
  <c r="F241" i="1" s="1"/>
  <c r="E243" i="1"/>
  <c r="F243" i="1" s="1"/>
  <c r="G243" i="1" s="1"/>
  <c r="E244" i="1"/>
  <c r="F244" i="1"/>
  <c r="G244" i="1" s="1"/>
  <c r="S244" i="1" s="1"/>
  <c r="E245" i="1"/>
  <c r="F245" i="1" s="1"/>
  <c r="G245" i="1" s="1"/>
  <c r="I245" i="1" s="1"/>
  <c r="E253" i="1"/>
  <c r="F253" i="1" s="1"/>
  <c r="G253" i="1" s="1"/>
  <c r="E254" i="1"/>
  <c r="F254" i="1" s="1"/>
  <c r="G254" i="1" s="1"/>
  <c r="E257" i="1"/>
  <c r="F257" i="1" s="1"/>
  <c r="G257" i="1" s="1"/>
  <c r="E252" i="1"/>
  <c r="F252" i="1" s="1"/>
  <c r="E255" i="1"/>
  <c r="F255" i="1" s="1"/>
  <c r="G255" i="1" s="1"/>
  <c r="E256" i="1"/>
  <c r="F256" i="1" s="1"/>
  <c r="G256" i="1" s="1"/>
  <c r="I256" i="1" s="1"/>
  <c r="E258" i="1"/>
  <c r="F258" i="1" s="1"/>
  <c r="G258" i="1" s="1"/>
  <c r="E259" i="1"/>
  <c r="F259" i="1" s="1"/>
  <c r="G259" i="1" s="1"/>
  <c r="R259" i="1" s="1"/>
  <c r="E260" i="1"/>
  <c r="F260" i="1" s="1"/>
  <c r="G260" i="1" s="1"/>
  <c r="E261" i="1"/>
  <c r="F261" i="1" s="1"/>
  <c r="E264" i="1"/>
  <c r="F264" i="1" s="1"/>
  <c r="G264" i="1" s="1"/>
  <c r="E265" i="1"/>
  <c r="F265" i="1" s="1"/>
  <c r="G265" i="1" s="1"/>
  <c r="E268" i="1"/>
  <c r="F268" i="1" s="1"/>
  <c r="E269" i="1"/>
  <c r="F269" i="1" s="1"/>
  <c r="G269" i="1" s="1"/>
  <c r="E280" i="1"/>
  <c r="F280" i="1" s="1"/>
  <c r="G280" i="1" s="1"/>
  <c r="E270" i="1"/>
  <c r="F270" i="1" s="1"/>
  <c r="G270" i="1" s="1"/>
  <c r="E271" i="1"/>
  <c r="F271" i="1" s="1"/>
  <c r="E273" i="1"/>
  <c r="F273" i="1" s="1"/>
  <c r="G273" i="1" s="1"/>
  <c r="R273" i="1" s="1"/>
  <c r="E281" i="1"/>
  <c r="F281" i="1" s="1"/>
  <c r="G281" i="1" s="1"/>
  <c r="E274" i="1"/>
  <c r="F274" i="1" s="1"/>
  <c r="G274" i="1" s="1"/>
  <c r="E282" i="1"/>
  <c r="F282" i="1" s="1"/>
  <c r="G282" i="1" s="1"/>
  <c r="E287" i="1"/>
  <c r="F287" i="1"/>
  <c r="G287" i="1" s="1"/>
  <c r="R287" i="1" s="1"/>
  <c r="E286" i="1"/>
  <c r="F286" i="1" s="1"/>
  <c r="E288" i="1"/>
  <c r="F288" i="1" s="1"/>
  <c r="G288" i="1" s="1"/>
  <c r="E291" i="1"/>
  <c r="F291" i="1" s="1"/>
  <c r="G291" i="1" s="1"/>
  <c r="E292" i="1"/>
  <c r="F292" i="1"/>
  <c r="G292" i="1" s="1"/>
  <c r="E294" i="1"/>
  <c r="F294" i="1" s="1"/>
  <c r="G294" i="1" s="1"/>
  <c r="E296" i="1"/>
  <c r="F296" i="1" s="1"/>
  <c r="G296" i="1" s="1"/>
  <c r="E290" i="1"/>
  <c r="F290" i="1" s="1"/>
  <c r="G290" i="1" s="1"/>
  <c r="E295" i="1"/>
  <c r="F295" i="1" s="1"/>
  <c r="G295" i="1" s="1"/>
  <c r="E298" i="1"/>
  <c r="F298" i="1" s="1"/>
  <c r="G298" i="1" s="1"/>
  <c r="J298" i="1" s="1"/>
  <c r="E297" i="1"/>
  <c r="F297" i="1" s="1"/>
  <c r="G297" i="1" s="1"/>
  <c r="I297" i="1" s="1"/>
  <c r="E299" i="1"/>
  <c r="F299" i="1" s="1"/>
  <c r="G299" i="1" s="1"/>
  <c r="E300" i="1"/>
  <c r="F300" i="1" s="1"/>
  <c r="G300" i="1" s="1"/>
  <c r="E301" i="1"/>
  <c r="F301" i="1" s="1"/>
  <c r="G301" i="1" s="1"/>
  <c r="E302" i="1"/>
  <c r="F302" i="1" s="1"/>
  <c r="G302" i="1" s="1"/>
  <c r="E303" i="1"/>
  <c r="F303" i="1" s="1"/>
  <c r="G303" i="1" s="1"/>
  <c r="E304" i="1"/>
  <c r="F304" i="1" s="1"/>
  <c r="G304" i="1" s="1"/>
  <c r="E293" i="1"/>
  <c r="F293" i="1" s="1"/>
  <c r="E306" i="1"/>
  <c r="F306" i="1" s="1"/>
  <c r="G306" i="1" s="1"/>
  <c r="J306" i="1" s="1"/>
  <c r="E191" i="1"/>
  <c r="F191" i="1" s="1"/>
  <c r="G191" i="1" s="1"/>
  <c r="E192" i="1"/>
  <c r="F192" i="1" s="1"/>
  <c r="G192" i="1" s="1"/>
  <c r="E272" i="1"/>
  <c r="F272" i="1" s="1"/>
  <c r="G272" i="1" s="1"/>
  <c r="E283" i="1"/>
  <c r="F283" i="1" s="1"/>
  <c r="G283" i="1" s="1"/>
  <c r="E285" i="1"/>
  <c r="F285" i="1" s="1"/>
  <c r="G285" i="1" s="1"/>
  <c r="E262" i="1"/>
  <c r="F262" i="1" s="1"/>
  <c r="G262" i="1" s="1"/>
  <c r="E263" i="1"/>
  <c r="F263" i="1" s="1"/>
  <c r="G263" i="1" s="1"/>
  <c r="S263" i="1" s="1"/>
  <c r="E266" i="1"/>
  <c r="F266" i="1" s="1"/>
  <c r="G266" i="1" s="1"/>
  <c r="E267" i="1"/>
  <c r="F267" i="1" s="1"/>
  <c r="G267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E278" i="1"/>
  <c r="F278" i="1" s="1"/>
  <c r="G278" i="1" s="1"/>
  <c r="S278" i="1" s="1"/>
  <c r="E279" i="1"/>
  <c r="F279" i="1" s="1"/>
  <c r="G279" i="1" s="1"/>
  <c r="E289" i="1"/>
  <c r="F289" i="1" s="1"/>
  <c r="G289" i="1" s="1"/>
  <c r="E193" i="1"/>
  <c r="F193" i="1" s="1"/>
  <c r="E194" i="1"/>
  <c r="F194" i="1" s="1"/>
  <c r="G194" i="1" s="1"/>
  <c r="I194" i="1" s="1"/>
  <c r="E195" i="1"/>
  <c r="F195" i="1" s="1"/>
  <c r="G195" i="1" s="1"/>
  <c r="E196" i="1"/>
  <c r="F196" i="1" s="1"/>
  <c r="G196" i="1" s="1"/>
  <c r="E197" i="1"/>
  <c r="F197" i="1" s="1"/>
  <c r="G197" i="1" s="1"/>
  <c r="E198" i="1"/>
  <c r="F198" i="1" s="1"/>
  <c r="E199" i="1"/>
  <c r="F199" i="1" s="1"/>
  <c r="G199" i="1" s="1"/>
  <c r="E200" i="1"/>
  <c r="F200" i="1"/>
  <c r="G200" i="1" s="1"/>
  <c r="E202" i="1"/>
  <c r="F202" i="1" s="1"/>
  <c r="G202" i="1" s="1"/>
  <c r="E203" i="1"/>
  <c r="F203" i="1" s="1"/>
  <c r="G203" i="1" s="1"/>
  <c r="E204" i="1"/>
  <c r="F204" i="1" s="1"/>
  <c r="G204" i="1" s="1"/>
  <c r="E205" i="1"/>
  <c r="F205" i="1" s="1"/>
  <c r="G205" i="1" s="1"/>
  <c r="E208" i="1"/>
  <c r="F208" i="1" s="1"/>
  <c r="G208" i="1" s="1"/>
  <c r="E211" i="1"/>
  <c r="F211" i="1" s="1"/>
  <c r="G211" i="1" s="1"/>
  <c r="E213" i="1"/>
  <c r="F213" i="1" s="1"/>
  <c r="G213" i="1" s="1"/>
  <c r="I213" i="1" s="1"/>
  <c r="E214" i="1"/>
  <c r="F214" i="1" s="1"/>
  <c r="G214" i="1" s="1"/>
  <c r="E215" i="1"/>
  <c r="F215" i="1" s="1"/>
  <c r="G215" i="1" s="1"/>
  <c r="E218" i="1"/>
  <c r="F218" i="1" s="1"/>
  <c r="G218" i="1" s="1"/>
  <c r="E219" i="1"/>
  <c r="F219" i="1" s="1"/>
  <c r="G219" i="1" s="1"/>
  <c r="E220" i="1"/>
  <c r="F220" i="1" s="1"/>
  <c r="G220" i="1" s="1"/>
  <c r="E221" i="1"/>
  <c r="F221" i="1"/>
  <c r="G221" i="1" s="1"/>
  <c r="E222" i="1"/>
  <c r="F222" i="1" s="1"/>
  <c r="G222" i="1" s="1"/>
  <c r="E228" i="1"/>
  <c r="F228" i="1" s="1"/>
  <c r="G228" i="1" s="1"/>
  <c r="E232" i="1"/>
  <c r="F232" i="1" s="1"/>
  <c r="G232" i="1" s="1"/>
  <c r="E249" i="1"/>
  <c r="F249" i="1" s="1"/>
  <c r="G249" i="1" s="1"/>
  <c r="E251" i="1"/>
  <c r="F251" i="1" s="1"/>
  <c r="G251" i="1" s="1"/>
  <c r="E92" i="1"/>
  <c r="F92" i="1" s="1"/>
  <c r="G92" i="1" s="1"/>
  <c r="G104" i="1"/>
  <c r="R104" i="1" s="1"/>
  <c r="U133" i="1"/>
  <c r="R64" i="1"/>
  <c r="R135" i="1"/>
  <c r="G86" i="1"/>
  <c r="S86" i="1" s="1"/>
  <c r="G151" i="1"/>
  <c r="S151" i="1" s="1"/>
  <c r="G186" i="1"/>
  <c r="S186" i="1" s="1"/>
  <c r="R148" i="1"/>
  <c r="G21" i="1"/>
  <c r="R21" i="1" s="1"/>
  <c r="R29" i="1"/>
  <c r="G30" i="1"/>
  <c r="R30" i="1" s="1"/>
  <c r="G43" i="1"/>
  <c r="R43" i="1" s="1"/>
  <c r="R48" i="1"/>
  <c r="G53" i="1"/>
  <c r="H53" i="1" s="1"/>
  <c r="R54" i="1"/>
  <c r="G71" i="1"/>
  <c r="R71" i="1" s="1"/>
  <c r="R77" i="1"/>
  <c r="G91" i="1"/>
  <c r="R91" i="1" s="1"/>
  <c r="R111" i="1"/>
  <c r="G117" i="1"/>
  <c r="R117" i="1" s="1"/>
  <c r="G23" i="1"/>
  <c r="S24" i="1"/>
  <c r="G33" i="1"/>
  <c r="S33" i="1" s="1"/>
  <c r="G38" i="1"/>
  <c r="S38" i="1" s="1"/>
  <c r="G80" i="1"/>
  <c r="S80" i="1" s="1"/>
  <c r="G85" i="1"/>
  <c r="S85" i="1" s="1"/>
  <c r="G94" i="1"/>
  <c r="S94" i="1" s="1"/>
  <c r="G106" i="1"/>
  <c r="S106" i="1" s="1"/>
  <c r="G210" i="1"/>
  <c r="S210" i="1" s="1"/>
  <c r="S246" i="1"/>
  <c r="G223" i="1"/>
  <c r="R223" i="1" s="1"/>
  <c r="G169" i="1"/>
  <c r="R169" i="1" s="1"/>
  <c r="S238" i="1"/>
  <c r="G173" i="1"/>
  <c r="R173" i="1" s="1"/>
  <c r="G241" i="1"/>
  <c r="I241" i="1" s="1"/>
  <c r="G252" i="1"/>
  <c r="I252" i="1"/>
  <c r="R260" i="1"/>
  <c r="G261" i="1"/>
  <c r="R261" i="1" s="1"/>
  <c r="G268" i="1"/>
  <c r="R268" i="1" s="1"/>
  <c r="G271" i="1"/>
  <c r="S271" i="1"/>
  <c r="G286" i="1"/>
  <c r="R286" i="1" s="1"/>
  <c r="S292" i="1"/>
  <c r="G293" i="1"/>
  <c r="J293" i="1" s="1"/>
  <c r="G193" i="1"/>
  <c r="R193" i="1"/>
  <c r="G198" i="1"/>
  <c r="R198" i="1" s="1"/>
  <c r="Q95" i="1"/>
  <c r="Q99" i="1"/>
  <c r="Q100" i="1"/>
  <c r="Q101" i="1"/>
  <c r="Q102" i="1"/>
  <c r="H104" i="1"/>
  <c r="Q104" i="1"/>
  <c r="Q124" i="1"/>
  <c r="Q129" i="1"/>
  <c r="Q131" i="1"/>
  <c r="Q105" i="1"/>
  <c r="Q122" i="1"/>
  <c r="Q123" i="1"/>
  <c r="Q98" i="1"/>
  <c r="Q133" i="1"/>
  <c r="Q159" i="1"/>
  <c r="Q156" i="1"/>
  <c r="Q161" i="1"/>
  <c r="H64" i="1"/>
  <c r="Q64" i="1"/>
  <c r="Q67" i="1"/>
  <c r="Q69" i="1"/>
  <c r="Q70" i="1"/>
  <c r="Q83" i="1"/>
  <c r="Q134" i="1"/>
  <c r="Q135" i="1"/>
  <c r="Q136" i="1"/>
  <c r="Q74" i="1"/>
  <c r="Q76" i="1"/>
  <c r="Q79" i="1"/>
  <c r="Q81" i="1"/>
  <c r="Q86" i="1"/>
  <c r="Q97" i="1"/>
  <c r="Q132" i="1"/>
  <c r="Q137" i="1"/>
  <c r="Q139" i="1"/>
  <c r="Q143" i="1"/>
  <c r="Q144" i="1"/>
  <c r="Q151" i="1"/>
  <c r="Q152" i="1"/>
  <c r="Q153" i="1"/>
  <c r="Q155" i="1"/>
  <c r="Q163" i="1"/>
  <c r="Q164" i="1"/>
  <c r="Q167" i="1"/>
  <c r="Q171" i="1"/>
  <c r="Q185" i="1"/>
  <c r="Q186" i="1"/>
  <c r="Q188" i="1"/>
  <c r="Q138" i="1"/>
  <c r="Q140" i="1"/>
  <c r="Q141" i="1"/>
  <c r="Q142" i="1"/>
  <c r="Q145" i="1"/>
  <c r="Q146" i="1"/>
  <c r="Q147" i="1"/>
  <c r="Q148" i="1"/>
  <c r="Q149" i="1"/>
  <c r="Q150" i="1"/>
  <c r="Q154" i="1"/>
  <c r="Q158" i="1"/>
  <c r="Q160" i="1"/>
  <c r="Q162" i="1"/>
  <c r="Q165" i="1"/>
  <c r="Q166" i="1"/>
  <c r="Q168" i="1"/>
  <c r="Q21" i="1"/>
  <c r="Q22" i="1"/>
  <c r="Q25" i="1"/>
  <c r="Q28" i="1"/>
  <c r="H29" i="1"/>
  <c r="Q29" i="1"/>
  <c r="H30" i="1"/>
  <c r="Q30" i="1"/>
  <c r="Q34" i="1"/>
  <c r="Q35" i="1"/>
  <c r="H43" i="1"/>
  <c r="Q43" i="1"/>
  <c r="Q44" i="1"/>
  <c r="Q45" i="1"/>
  <c r="Q47" i="1"/>
  <c r="H48" i="1"/>
  <c r="Q48" i="1"/>
  <c r="Q49" i="1"/>
  <c r="Q52" i="1"/>
  <c r="Q53" i="1"/>
  <c r="H54" i="1"/>
  <c r="Q54" i="1"/>
  <c r="Q55" i="1"/>
  <c r="Q56" i="1"/>
  <c r="Q57" i="1"/>
  <c r="Q58" i="1"/>
  <c r="Q59" i="1"/>
  <c r="Q65" i="1"/>
  <c r="Q68" i="1"/>
  <c r="H71" i="1"/>
  <c r="Q71" i="1"/>
  <c r="Q72" i="1"/>
  <c r="Q73" i="1"/>
  <c r="Q75" i="1"/>
  <c r="H77" i="1"/>
  <c r="Q77" i="1"/>
  <c r="Q78" i="1"/>
  <c r="Q88" i="1"/>
  <c r="Q91" i="1"/>
  <c r="Q93" i="1"/>
  <c r="Q96" i="1"/>
  <c r="Q111" i="1"/>
  <c r="Q114" i="1"/>
  <c r="Q115" i="1"/>
  <c r="Q116" i="1"/>
  <c r="Q117" i="1"/>
  <c r="Q118" i="1"/>
  <c r="Q119" i="1"/>
  <c r="Q120" i="1"/>
  <c r="Q121" i="1"/>
  <c r="Q125" i="1"/>
  <c r="Q126" i="1"/>
  <c r="Q127" i="1"/>
  <c r="Q130" i="1"/>
  <c r="Q23" i="1"/>
  <c r="I24" i="1"/>
  <c r="Q24" i="1"/>
  <c r="Q26" i="1"/>
  <c r="Q27" i="1"/>
  <c r="Q31" i="1"/>
  <c r="Q32" i="1"/>
  <c r="Q33" i="1"/>
  <c r="Q36" i="1"/>
  <c r="Q37" i="1"/>
  <c r="I38" i="1"/>
  <c r="Q38" i="1"/>
  <c r="Q39" i="1"/>
  <c r="Q40" i="1"/>
  <c r="Q41" i="1"/>
  <c r="Q42" i="1"/>
  <c r="Q46" i="1"/>
  <c r="Q50" i="1"/>
  <c r="Q51" i="1"/>
  <c r="Q60" i="1"/>
  <c r="Q61" i="1"/>
  <c r="Q62" i="1"/>
  <c r="Q63" i="1"/>
  <c r="I66" i="1"/>
  <c r="Q66" i="1"/>
  <c r="I80" i="1"/>
  <c r="Q80" i="1"/>
  <c r="Q82" i="1"/>
  <c r="Q84" i="1"/>
  <c r="Q85" i="1"/>
  <c r="Q87" i="1"/>
  <c r="Q89" i="1"/>
  <c r="Q90" i="1"/>
  <c r="I94" i="1"/>
  <c r="Q94" i="1"/>
  <c r="Q103" i="1"/>
  <c r="Q106" i="1"/>
  <c r="Q107" i="1"/>
  <c r="Q108" i="1"/>
  <c r="Q109" i="1"/>
  <c r="Q110" i="1"/>
  <c r="Q112" i="1"/>
  <c r="Q113" i="1"/>
  <c r="Q128" i="1"/>
  <c r="Q183" i="1"/>
  <c r="Q209" i="1"/>
  <c r="Q210" i="1"/>
  <c r="I246" i="1"/>
  <c r="Q246" i="1"/>
  <c r="Q247" i="1"/>
  <c r="Q250" i="1"/>
  <c r="Q180" i="1"/>
  <c r="Q176" i="1"/>
  <c r="Q178" i="1"/>
  <c r="Q216" i="1"/>
  <c r="Q223" i="1"/>
  <c r="Q225" i="1"/>
  <c r="Q201" i="1"/>
  <c r="Q157" i="1"/>
  <c r="Q206" i="1"/>
  <c r="Q207" i="1"/>
  <c r="Q229" i="1"/>
  <c r="Q230" i="1"/>
  <c r="Q231" i="1"/>
  <c r="I233" i="1"/>
  <c r="Q233" i="1"/>
  <c r="Q234" i="1"/>
  <c r="Q235" i="1"/>
  <c r="Q236" i="1"/>
  <c r="Q239" i="1"/>
  <c r="Q242" i="1"/>
  <c r="Q169" i="1"/>
  <c r="I238" i="1"/>
  <c r="Q238" i="1"/>
  <c r="Q248" i="1"/>
  <c r="Q189" i="1"/>
  <c r="Q190" i="1"/>
  <c r="Q212" i="1"/>
  <c r="Q227" i="1"/>
  <c r="Q237" i="1"/>
  <c r="Q217" i="1"/>
  <c r="Q224" i="1"/>
  <c r="Q226" i="1"/>
  <c r="Q177" i="1"/>
  <c r="Q179" i="1"/>
  <c r="Q181" i="1"/>
  <c r="Q170" i="1"/>
  <c r="Q172" i="1"/>
  <c r="Q173" i="1"/>
  <c r="Q174" i="1"/>
  <c r="Q175" i="1"/>
  <c r="Q184" i="1"/>
  <c r="Q187" i="1"/>
  <c r="Q240" i="1"/>
  <c r="Q241" i="1"/>
  <c r="Q243" i="1"/>
  <c r="Q244" i="1"/>
  <c r="Q245" i="1"/>
  <c r="Q253" i="1"/>
  <c r="Q254" i="1"/>
  <c r="Q257" i="1"/>
  <c r="Q252" i="1"/>
  <c r="Q255" i="1"/>
  <c r="Q256" i="1"/>
  <c r="Q258" i="1"/>
  <c r="Q259" i="1"/>
  <c r="I260" i="1"/>
  <c r="Q260" i="1"/>
  <c r="Q261" i="1"/>
  <c r="Q264" i="1"/>
  <c r="Q265" i="1"/>
  <c r="I268" i="1"/>
  <c r="Q268" i="1"/>
  <c r="Q269" i="1"/>
  <c r="Q280" i="1"/>
  <c r="Q270" i="1"/>
  <c r="Q271" i="1"/>
  <c r="Q273" i="1"/>
  <c r="Q281" i="1"/>
  <c r="Q274" i="1"/>
  <c r="Q282" i="1"/>
  <c r="Q287" i="1"/>
  <c r="Q286" i="1"/>
  <c r="Q288" i="1"/>
  <c r="Q291" i="1"/>
  <c r="Q292" i="1"/>
  <c r="Q294" i="1"/>
  <c r="Q296" i="1"/>
  <c r="Q290" i="1"/>
  <c r="Q295" i="1"/>
  <c r="Q298" i="1"/>
  <c r="Q297" i="1"/>
  <c r="Q299" i="1"/>
  <c r="Q300" i="1"/>
  <c r="Q301" i="1"/>
  <c r="Q302" i="1"/>
  <c r="Q303" i="1"/>
  <c r="Q304" i="1"/>
  <c r="Q313" i="1"/>
  <c r="Q293" i="1"/>
  <c r="Q309" i="1"/>
  <c r="Q314" i="1"/>
  <c r="Q310" i="1"/>
  <c r="Q308" i="1"/>
  <c r="Q307" i="1"/>
  <c r="Q306" i="1"/>
  <c r="Q311" i="1"/>
  <c r="Q191" i="1"/>
  <c r="Q192" i="1"/>
  <c r="Q272" i="1"/>
  <c r="Q283" i="1"/>
  <c r="Q285" i="1"/>
  <c r="Q262" i="1"/>
  <c r="Q263" i="1"/>
  <c r="Q266" i="1"/>
  <c r="Q267" i="1"/>
  <c r="Q275" i="1"/>
  <c r="Q276" i="1"/>
  <c r="Q277" i="1"/>
  <c r="Q278" i="1"/>
  <c r="Q279" i="1"/>
  <c r="Q289" i="1"/>
  <c r="I193" i="1"/>
  <c r="Q193" i="1"/>
  <c r="Q194" i="1"/>
  <c r="Q195" i="1"/>
  <c r="Q196" i="1"/>
  <c r="Q197" i="1"/>
  <c r="Q198" i="1"/>
  <c r="Q199" i="1"/>
  <c r="Q200" i="1"/>
  <c r="Q202" i="1"/>
  <c r="Q203" i="1"/>
  <c r="Q204" i="1"/>
  <c r="Q205" i="1"/>
  <c r="Q208" i="1"/>
  <c r="Q211" i="1"/>
  <c r="Q213" i="1"/>
  <c r="Q214" i="1"/>
  <c r="Q215" i="1"/>
  <c r="Q218" i="1"/>
  <c r="Q219" i="1"/>
  <c r="Q220" i="1"/>
  <c r="Q221" i="1"/>
  <c r="Q222" i="1"/>
  <c r="Q228" i="1"/>
  <c r="Q232" i="1"/>
  <c r="Q249" i="1"/>
  <c r="Q251" i="1"/>
  <c r="C17" i="1"/>
  <c r="Q92" i="1"/>
  <c r="J292" i="1"/>
  <c r="I313" i="1"/>
  <c r="J312" i="1"/>
  <c r="I181" i="1"/>
  <c r="I236" i="1"/>
  <c r="R132" i="1"/>
  <c r="S293" i="1"/>
  <c r="R96" i="1"/>
  <c r="H96" i="1"/>
  <c r="I166" i="1"/>
  <c r="R166" i="1"/>
  <c r="R75" i="1"/>
  <c r="S23" i="1"/>
  <c r="I23" i="1"/>
  <c r="S275" i="1"/>
  <c r="R237" i="1"/>
  <c r="I237" i="1"/>
  <c r="S307" i="1"/>
  <c r="J307" i="1"/>
  <c r="R252" i="1"/>
  <c r="R141" i="1"/>
  <c r="I141" i="1"/>
  <c r="S79" i="1"/>
  <c r="I79" i="1"/>
  <c r="S322" i="1"/>
  <c r="J322" i="1"/>
  <c r="J271" i="1"/>
  <c r="H45" i="1"/>
  <c r="R45" i="1"/>
  <c r="I107" i="1"/>
  <c r="R53" i="1"/>
  <c r="S63" i="1"/>
  <c r="I63" i="1"/>
  <c r="I50" i="1"/>
  <c r="S50" i="1"/>
  <c r="I143" i="1"/>
  <c r="S143" i="1"/>
  <c r="I261" i="1"/>
  <c r="R257" i="1"/>
  <c r="I257" i="1"/>
  <c r="H121" i="1"/>
  <c r="R121" i="1"/>
  <c r="R216" i="1"/>
  <c r="I216" i="1"/>
  <c r="R28" i="1"/>
  <c r="H28" i="1"/>
  <c r="R319" i="1"/>
  <c r="J319" i="1"/>
  <c r="J321" i="1"/>
  <c r="R321" i="1"/>
  <c r="J333" i="1" l="1"/>
  <c r="R333" i="1"/>
  <c r="R231" i="1"/>
  <c r="I231" i="1"/>
  <c r="J288" i="1"/>
  <c r="S288" i="1"/>
  <c r="S253" i="1"/>
  <c r="I253" i="1"/>
  <c r="H100" i="1"/>
  <c r="R100" i="1"/>
  <c r="S61" i="1"/>
  <c r="I61" i="1"/>
  <c r="S31" i="1"/>
  <c r="I31" i="1"/>
  <c r="S84" i="1"/>
  <c r="I84" i="1"/>
  <c r="R125" i="1"/>
  <c r="H125" i="1"/>
  <c r="R147" i="1"/>
  <c r="I147" i="1"/>
  <c r="R224" i="1"/>
  <c r="I224" i="1"/>
  <c r="R68" i="1"/>
  <c r="H68" i="1"/>
  <c r="R146" i="1"/>
  <c r="I146" i="1"/>
  <c r="S255" i="1"/>
  <c r="I255" i="1"/>
  <c r="R165" i="1"/>
  <c r="I165" i="1"/>
  <c r="R59" i="1"/>
  <c r="H59" i="1"/>
  <c r="S128" i="1"/>
  <c r="I128" i="1"/>
  <c r="R267" i="1"/>
  <c r="I267" i="1"/>
  <c r="I299" i="1"/>
  <c r="S299" i="1"/>
  <c r="S281" i="1"/>
  <c r="I281" i="1"/>
  <c r="S110" i="1"/>
  <c r="I110" i="1"/>
  <c r="R34" i="1"/>
  <c r="H34" i="1"/>
  <c r="R93" i="1"/>
  <c r="H93" i="1"/>
  <c r="I287" i="1"/>
  <c r="I103" i="1"/>
  <c r="I286" i="1"/>
  <c r="I33" i="1"/>
  <c r="I198" i="1"/>
  <c r="I169" i="1"/>
  <c r="I310" i="1"/>
  <c r="I186" i="1"/>
  <c r="H117" i="1"/>
  <c r="I86" i="1"/>
  <c r="J314" i="1"/>
  <c r="I173" i="1"/>
  <c r="R182" i="1"/>
  <c r="J182" i="1"/>
  <c r="S332" i="1"/>
  <c r="J332" i="1"/>
  <c r="J331" i="1"/>
  <c r="R331" i="1"/>
  <c r="I228" i="1"/>
  <c r="R228" i="1"/>
  <c r="S269" i="1"/>
  <c r="J269" i="1"/>
  <c r="R116" i="1"/>
  <c r="H116" i="1"/>
  <c r="I158" i="1"/>
  <c r="R158" i="1"/>
  <c r="S274" i="1"/>
  <c r="J274" i="1"/>
  <c r="S212" i="1"/>
  <c r="I212" i="1"/>
  <c r="R225" i="1"/>
  <c r="I225" i="1"/>
  <c r="S26" i="1"/>
  <c r="I26" i="1"/>
  <c r="R120" i="1"/>
  <c r="H120" i="1"/>
  <c r="R168" i="1"/>
  <c r="I168" i="1"/>
  <c r="S185" i="1"/>
  <c r="I185" i="1"/>
  <c r="R83" i="1"/>
  <c r="H83" i="1"/>
  <c r="S295" i="1"/>
  <c r="I295" i="1"/>
  <c r="S264" i="1"/>
  <c r="J264" i="1"/>
  <c r="S109" i="1"/>
  <c r="I109" i="1"/>
  <c r="S42" i="1"/>
  <c r="I42" i="1"/>
  <c r="R149" i="1"/>
  <c r="I149" i="1"/>
  <c r="S123" i="1"/>
  <c r="I123" i="1"/>
  <c r="S205" i="1"/>
  <c r="I205" i="1"/>
  <c r="S108" i="1"/>
  <c r="I108" i="1"/>
  <c r="S87" i="1"/>
  <c r="I87" i="1"/>
  <c r="S164" i="1"/>
  <c r="I164" i="1"/>
  <c r="R70" i="1"/>
  <c r="H70" i="1"/>
  <c r="I204" i="1"/>
  <c r="S204" i="1"/>
  <c r="S183" i="1"/>
  <c r="I183" i="1"/>
  <c r="S163" i="1"/>
  <c r="I163" i="1"/>
  <c r="S249" i="1"/>
  <c r="I249" i="1"/>
  <c r="R206" i="1"/>
  <c r="I206" i="1"/>
  <c r="H52" i="1"/>
  <c r="R52" i="1"/>
  <c r="R138" i="1"/>
  <c r="I138" i="1"/>
  <c r="I137" i="1"/>
  <c r="S137" i="1"/>
  <c r="R311" i="1"/>
  <c r="I311" i="1"/>
  <c r="S156" i="1"/>
  <c r="I156" i="1"/>
  <c r="I248" i="1"/>
  <c r="H91" i="1"/>
  <c r="S306" i="1"/>
  <c r="H101" i="1"/>
  <c r="R136" i="1"/>
  <c r="I106" i="1"/>
  <c r="I180" i="1"/>
  <c r="I259" i="1"/>
  <c r="I273" i="1"/>
  <c r="J330" i="1"/>
  <c r="S330" i="1"/>
  <c r="R199" i="1"/>
  <c r="I199" i="1"/>
  <c r="I222" i="1"/>
  <c r="S222" i="1"/>
  <c r="S214" i="1"/>
  <c r="I214" i="1"/>
  <c r="R197" i="1"/>
  <c r="I197" i="1"/>
  <c r="I294" i="1"/>
  <c r="R294" i="1"/>
  <c r="S270" i="1"/>
  <c r="J270" i="1"/>
  <c r="I240" i="1"/>
  <c r="R240" i="1"/>
  <c r="I190" i="1"/>
  <c r="R190" i="1"/>
  <c r="R44" i="1"/>
  <c r="H44" i="1"/>
  <c r="R124" i="1"/>
  <c r="H124" i="1"/>
  <c r="H95" i="1"/>
  <c r="R95" i="1"/>
  <c r="S221" i="1"/>
  <c r="I221" i="1"/>
  <c r="S282" i="1"/>
  <c r="J282" i="1"/>
  <c r="I280" i="1"/>
  <c r="R280" i="1"/>
  <c r="R187" i="1"/>
  <c r="I187" i="1"/>
  <c r="R189" i="1"/>
  <c r="I189" i="1"/>
  <c r="R201" i="1"/>
  <c r="I201" i="1"/>
  <c r="S250" i="1"/>
  <c r="I250" i="1"/>
  <c r="S90" i="1"/>
  <c r="I90" i="1"/>
  <c r="S46" i="1"/>
  <c r="I46" i="1"/>
  <c r="R65" i="1"/>
  <c r="H65" i="1"/>
  <c r="R145" i="1"/>
  <c r="I145" i="1"/>
  <c r="I139" i="1"/>
  <c r="S139" i="1"/>
  <c r="S195" i="1"/>
  <c r="I195" i="1"/>
  <c r="I89" i="1"/>
  <c r="S89" i="1"/>
  <c r="S155" i="1"/>
  <c r="I155" i="1"/>
  <c r="S74" i="1"/>
  <c r="I74" i="1"/>
  <c r="R98" i="1"/>
  <c r="H98" i="1"/>
  <c r="R102" i="1"/>
  <c r="H102" i="1"/>
  <c r="S251" i="1"/>
  <c r="I251" i="1"/>
  <c r="R184" i="1"/>
  <c r="I184" i="1"/>
  <c r="R247" i="1"/>
  <c r="I247" i="1"/>
  <c r="I62" i="1"/>
  <c r="S62" i="1"/>
  <c r="S37" i="1"/>
  <c r="I37" i="1"/>
  <c r="R162" i="1"/>
  <c r="I162" i="1"/>
  <c r="I142" i="1"/>
  <c r="R142" i="1"/>
  <c r="R67" i="1"/>
  <c r="H67" i="1"/>
  <c r="R309" i="1"/>
  <c r="I309" i="1"/>
  <c r="S318" i="1"/>
  <c r="J318" i="1"/>
  <c r="S220" i="1"/>
  <c r="I220" i="1"/>
  <c r="S303" i="1"/>
  <c r="I303" i="1"/>
  <c r="R179" i="1"/>
  <c r="I179" i="1"/>
  <c r="S283" i="1"/>
  <c r="K283" i="1"/>
  <c r="R177" i="1"/>
  <c r="I177" i="1"/>
  <c r="I229" i="1"/>
  <c r="R229" i="1"/>
  <c r="S112" i="1"/>
  <c r="I112" i="1"/>
  <c r="S36" i="1"/>
  <c r="I36" i="1"/>
  <c r="R49" i="1"/>
  <c r="H49" i="1"/>
  <c r="I171" i="1"/>
  <c r="S171" i="1"/>
  <c r="S152" i="1"/>
  <c r="I152" i="1"/>
  <c r="I122" i="1"/>
  <c r="S122" i="1"/>
  <c r="J316" i="1"/>
  <c r="R316" i="1"/>
  <c r="I202" i="1"/>
  <c r="S202" i="1"/>
  <c r="R291" i="1"/>
  <c r="I291" i="1"/>
  <c r="I258" i="1"/>
  <c r="R258" i="1"/>
  <c r="R230" i="1"/>
  <c r="I230" i="1"/>
  <c r="R218" i="1"/>
  <c r="I218" i="1"/>
  <c r="I208" i="1"/>
  <c r="S208" i="1"/>
  <c r="S272" i="1"/>
  <c r="K272" i="1"/>
  <c r="S301" i="1"/>
  <c r="I301" i="1"/>
  <c r="I290" i="1"/>
  <c r="R290" i="1"/>
  <c r="R265" i="1"/>
  <c r="I265" i="1"/>
  <c r="I174" i="1"/>
  <c r="R174" i="1"/>
  <c r="R235" i="1"/>
  <c r="I235" i="1"/>
  <c r="R207" i="1"/>
  <c r="I207" i="1"/>
  <c r="R114" i="1"/>
  <c r="H114" i="1"/>
  <c r="R57" i="1"/>
  <c r="H57" i="1"/>
  <c r="R160" i="1"/>
  <c r="I160" i="1"/>
  <c r="I167" i="1"/>
  <c r="S167" i="1"/>
  <c r="R97" i="1"/>
  <c r="H97" i="1"/>
  <c r="S105" i="1"/>
  <c r="H105" i="1"/>
  <c r="R317" i="1"/>
  <c r="J317" i="1"/>
  <c r="R289" i="1"/>
  <c r="I289" i="1"/>
  <c r="R243" i="1"/>
  <c r="I243" i="1"/>
  <c r="I226" i="1"/>
  <c r="R226" i="1"/>
  <c r="I234" i="1"/>
  <c r="R234" i="1"/>
  <c r="I32" i="1"/>
  <c r="S32" i="1"/>
  <c r="H130" i="1"/>
  <c r="R130" i="1"/>
  <c r="H56" i="1"/>
  <c r="R56" i="1"/>
  <c r="R47" i="1"/>
  <c r="H47" i="1"/>
  <c r="R131" i="1"/>
  <c r="H131" i="1"/>
  <c r="S315" i="1"/>
  <c r="J315" i="1"/>
  <c r="S215" i="1"/>
  <c r="I215" i="1"/>
  <c r="S191" i="1"/>
  <c r="I191" i="1"/>
  <c r="S300" i="1"/>
  <c r="I300" i="1"/>
  <c r="R176" i="1"/>
  <c r="I176" i="1"/>
  <c r="S82" i="1"/>
  <c r="I82" i="1"/>
  <c r="S51" i="1"/>
  <c r="I51" i="1"/>
  <c r="H127" i="1"/>
  <c r="R127" i="1"/>
  <c r="R78" i="1"/>
  <c r="H78" i="1"/>
  <c r="S144" i="1"/>
  <c r="I144" i="1"/>
  <c r="S81" i="1"/>
  <c r="I81" i="1"/>
  <c r="R129" i="1"/>
  <c r="H129" i="1"/>
  <c r="H99" i="1"/>
  <c r="R99" i="1"/>
  <c r="J284" i="1"/>
  <c r="S284" i="1"/>
  <c r="R88" i="1"/>
  <c r="I239" i="1"/>
  <c r="I85" i="1"/>
  <c r="I188" i="1"/>
  <c r="H22" i="1"/>
  <c r="I244" i="1"/>
  <c r="R323" i="1"/>
  <c r="I227" i="1"/>
  <c r="I210" i="1"/>
  <c r="I40" i="1"/>
  <c r="H118" i="1"/>
  <c r="R297" i="1"/>
  <c r="I278" i="1"/>
  <c r="H58" i="1"/>
  <c r="I172" i="1"/>
  <c r="J320" i="1"/>
  <c r="I263" i="1"/>
  <c r="R134" i="1"/>
  <c r="I223" i="1"/>
  <c r="H119" i="1"/>
  <c r="I153" i="1"/>
  <c r="I161" i="1"/>
  <c r="I140" i="1"/>
  <c r="R140" i="1"/>
  <c r="R219" i="1"/>
  <c r="I219" i="1"/>
  <c r="K285" i="1"/>
  <c r="S285" i="1"/>
  <c r="I175" i="1"/>
  <c r="R175" i="1"/>
  <c r="H92" i="1"/>
  <c r="R92" i="1"/>
  <c r="R266" i="1"/>
  <c r="I266" i="1"/>
  <c r="I304" i="1"/>
  <c r="S304" i="1"/>
  <c r="I217" i="1"/>
  <c r="R217" i="1"/>
  <c r="I254" i="1"/>
  <c r="R254" i="1"/>
  <c r="R211" i="1"/>
  <c r="I211" i="1"/>
  <c r="S196" i="1"/>
  <c r="I196" i="1"/>
  <c r="I279" i="1"/>
  <c r="S279" i="1"/>
  <c r="I200" i="1"/>
  <c r="R200" i="1"/>
  <c r="J296" i="1"/>
  <c r="S296" i="1"/>
  <c r="I192" i="1"/>
  <c r="S192" i="1"/>
  <c r="R302" i="1"/>
  <c r="I302" i="1"/>
  <c r="I232" i="1"/>
  <c r="R232" i="1"/>
  <c r="S277" i="1"/>
  <c r="I277" i="1"/>
  <c r="R203" i="1"/>
  <c r="I203" i="1"/>
  <c r="I262" i="1"/>
  <c r="R262" i="1"/>
  <c r="R256" i="1"/>
  <c r="S245" i="1"/>
  <c r="J305" i="1"/>
  <c r="I154" i="1"/>
  <c r="S194" i="1"/>
  <c r="S276" i="1"/>
  <c r="R170" i="1"/>
  <c r="R178" i="1"/>
  <c r="S39" i="1"/>
  <c r="R126" i="1"/>
  <c r="R72" i="1"/>
  <c r="R150" i="1"/>
  <c r="I76" i="1"/>
  <c r="R69" i="1"/>
  <c r="I242" i="1"/>
  <c r="I209" i="1"/>
  <c r="I151" i="1"/>
  <c r="S157" i="1"/>
  <c r="S27" i="1"/>
  <c r="R73" i="1"/>
  <c r="S298" i="1"/>
  <c r="I60" i="1"/>
  <c r="J308" i="1"/>
  <c r="H55" i="1"/>
  <c r="S113" i="1"/>
  <c r="I41" i="1"/>
  <c r="H35" i="1"/>
  <c r="I21" i="1"/>
  <c r="H159" i="1"/>
  <c r="R241" i="1"/>
  <c r="R213" i="1"/>
  <c r="H115" i="1"/>
  <c r="R25" i="1"/>
  <c r="J326" i="1"/>
  <c r="R326" i="1"/>
  <c r="J329" i="1"/>
  <c r="R329" i="1"/>
  <c r="J325" i="1"/>
  <c r="R325" i="1"/>
  <c r="J328" i="1"/>
  <c r="R328" i="1"/>
  <c r="J324" i="1"/>
  <c r="R324" i="1"/>
  <c r="J327" i="1"/>
  <c r="R327" i="1"/>
  <c r="C11" i="1"/>
  <c r="C12" i="1"/>
  <c r="D12" i="1"/>
  <c r="D11" i="1"/>
  <c r="P333" i="1" l="1"/>
  <c r="O333" i="1"/>
  <c r="O331" i="1"/>
  <c r="O332" i="1"/>
  <c r="O182" i="1"/>
  <c r="P182" i="1"/>
  <c r="P332" i="1"/>
  <c r="P331" i="1"/>
  <c r="S19" i="1"/>
  <c r="E19" i="1" s="1"/>
  <c r="O330" i="1"/>
  <c r="P330" i="1"/>
  <c r="R19" i="1"/>
  <c r="E18" i="1" s="1"/>
  <c r="O329" i="1"/>
  <c r="O104" i="1"/>
  <c r="O279" i="1"/>
  <c r="O302" i="1"/>
  <c r="O225" i="1"/>
  <c r="O76" i="1"/>
  <c r="O171" i="1"/>
  <c r="O180" i="1"/>
  <c r="O211" i="1"/>
  <c r="O250" i="1"/>
  <c r="O50" i="1"/>
  <c r="O105" i="1"/>
  <c r="O74" i="1"/>
  <c r="O141" i="1"/>
  <c r="O306" i="1"/>
  <c r="O127" i="1"/>
  <c r="O138" i="1"/>
  <c r="O148" i="1"/>
  <c r="O125" i="1"/>
  <c r="O323" i="1"/>
  <c r="O321" i="1"/>
  <c r="O130" i="1"/>
  <c r="O204" i="1"/>
  <c r="O115" i="1"/>
  <c r="O203" i="1"/>
  <c r="O193" i="1"/>
  <c r="O30" i="1"/>
  <c r="O42" i="1"/>
  <c r="O251" i="1"/>
  <c r="O291" i="1"/>
  <c r="O310" i="1"/>
  <c r="O100" i="1"/>
  <c r="O299" i="1"/>
  <c r="O51" i="1"/>
  <c r="O311" i="1"/>
  <c r="O243" i="1"/>
  <c r="O238" i="1"/>
  <c r="O301" i="1"/>
  <c r="O253" i="1"/>
  <c r="O178" i="1"/>
  <c r="O269" i="1"/>
  <c r="O128" i="1"/>
  <c r="O111" i="1"/>
  <c r="O317" i="1"/>
  <c r="O276" i="1"/>
  <c r="O186" i="1"/>
  <c r="O207" i="1"/>
  <c r="O277" i="1"/>
  <c r="O304" i="1"/>
  <c r="O307" i="1"/>
  <c r="O121" i="1"/>
  <c r="O292" i="1"/>
  <c r="O166" i="1"/>
  <c r="O220" i="1"/>
  <c r="O35" i="1"/>
  <c r="O23" i="1"/>
  <c r="O64" i="1"/>
  <c r="O55" i="1"/>
  <c r="O205" i="1"/>
  <c r="O156" i="1"/>
  <c r="O202" i="1"/>
  <c r="O92" i="1"/>
  <c r="O196" i="1"/>
  <c r="O183" i="1"/>
  <c r="O170" i="1"/>
  <c r="O131" i="1"/>
  <c r="O41" i="1"/>
  <c r="O318" i="1"/>
  <c r="O120" i="1"/>
  <c r="O263" i="1"/>
  <c r="O135" i="1"/>
  <c r="O139" i="1"/>
  <c r="O164" i="1"/>
  <c r="O173" i="1"/>
  <c r="O81" i="1"/>
  <c r="O54" i="1"/>
  <c r="O325" i="1"/>
  <c r="O167" i="1"/>
  <c r="O234" i="1"/>
  <c r="O237" i="1"/>
  <c r="O52" i="1"/>
  <c r="O175" i="1"/>
  <c r="O93" i="1"/>
  <c r="O65" i="1"/>
  <c r="O215" i="1"/>
  <c r="O110" i="1"/>
  <c r="O78" i="1"/>
  <c r="O77" i="1"/>
  <c r="O68" i="1"/>
  <c r="O209" i="1"/>
  <c r="O162" i="1"/>
  <c r="O90" i="1"/>
  <c r="O136" i="1"/>
  <c r="O87" i="1"/>
  <c r="O260" i="1"/>
  <c r="O153" i="1"/>
  <c r="O117" i="1"/>
  <c r="O49" i="1"/>
  <c r="O43" i="1"/>
  <c r="O287" i="1"/>
  <c r="O189" i="1"/>
  <c r="O172" i="1"/>
  <c r="O230" i="1"/>
  <c r="O313" i="1"/>
  <c r="O45" i="1"/>
  <c r="O290" i="1"/>
  <c r="O26" i="1"/>
  <c r="O206" i="1"/>
  <c r="O158" i="1"/>
  <c r="O38" i="1"/>
  <c r="O258" i="1"/>
  <c r="O46" i="1"/>
  <c r="O264" i="1"/>
  <c r="O86" i="1"/>
  <c r="O113" i="1"/>
  <c r="O324" i="1"/>
  <c r="O176" i="1"/>
  <c r="O213" i="1"/>
  <c r="O95" i="1"/>
  <c r="O254" i="1"/>
  <c r="O241" i="1"/>
  <c r="O149" i="1"/>
  <c r="O219" i="1"/>
  <c r="O122" i="1"/>
  <c r="O91" i="1"/>
  <c r="O201" i="1"/>
  <c r="O88" i="1"/>
  <c r="O71" i="1"/>
  <c r="O210" i="1"/>
  <c r="O112" i="1"/>
  <c r="O272" i="1"/>
  <c r="O161" i="1"/>
  <c r="O145" i="1"/>
  <c r="O222" i="1"/>
  <c r="O102" i="1"/>
  <c r="O79" i="1"/>
  <c r="O97" i="1"/>
  <c r="O233" i="1"/>
  <c r="O103" i="1"/>
  <c r="O69" i="1"/>
  <c r="O57" i="1"/>
  <c r="O163" i="1"/>
  <c r="O293" i="1"/>
  <c r="O308" i="1"/>
  <c r="O246" i="1"/>
  <c r="O82" i="1"/>
  <c r="O256" i="1"/>
  <c r="O29" i="1"/>
  <c r="O96" i="1"/>
  <c r="O208" i="1"/>
  <c r="O267" i="1"/>
  <c r="O218" i="1"/>
  <c r="O63" i="1"/>
  <c r="O242" i="1"/>
  <c r="O273" i="1"/>
  <c r="O165" i="1"/>
  <c r="O119" i="1"/>
  <c r="O216" i="1"/>
  <c r="O114" i="1"/>
  <c r="O236" i="1"/>
  <c r="O296" i="1"/>
  <c r="O62" i="1"/>
  <c r="O60" i="1"/>
  <c r="O240" i="1"/>
  <c r="O34" i="1"/>
  <c r="O244" i="1"/>
  <c r="O188" i="1"/>
  <c r="O24" i="1"/>
  <c r="O143" i="1"/>
  <c r="O289" i="1"/>
  <c r="O177" i="1"/>
  <c r="O168" i="1"/>
  <c r="O98" i="1"/>
  <c r="O152" i="1"/>
  <c r="O47" i="1"/>
  <c r="O134" i="1"/>
  <c r="O266" i="1"/>
  <c r="O195" i="1"/>
  <c r="O140" i="1"/>
  <c r="O116" i="1"/>
  <c r="O295" i="1"/>
  <c r="O197" i="1"/>
  <c r="O142" i="1"/>
  <c r="O75" i="1"/>
  <c r="O286" i="1"/>
  <c r="O32" i="1"/>
  <c r="O248" i="1"/>
  <c r="O305" i="1"/>
  <c r="O270" i="1"/>
  <c r="O268" i="1"/>
  <c r="O245" i="1"/>
  <c r="O58" i="1"/>
  <c r="O326" i="1"/>
  <c r="O159" i="1"/>
  <c r="O56" i="1"/>
  <c r="O294" i="1"/>
  <c r="O174" i="1"/>
  <c r="O28" i="1"/>
  <c r="O39" i="1"/>
  <c r="O226" i="1"/>
  <c r="O319" i="1"/>
  <c r="O144" i="1"/>
  <c r="O288" i="1"/>
  <c r="O278" i="1"/>
  <c r="O179" i="1"/>
  <c r="O247" i="1"/>
  <c r="O61" i="1"/>
  <c r="O94" i="1"/>
  <c r="O48" i="1"/>
  <c r="O36" i="1"/>
  <c r="O261" i="1"/>
  <c r="O191" i="1"/>
  <c r="O187" i="1"/>
  <c r="O184" i="1"/>
  <c r="O155" i="1"/>
  <c r="O154" i="1"/>
  <c r="O232" i="1"/>
  <c r="O22" i="1"/>
  <c r="O185" i="1"/>
  <c r="O303" i="1"/>
  <c r="O297" i="1"/>
  <c r="O284" i="1"/>
  <c r="O73" i="1"/>
  <c r="O231" i="1"/>
  <c r="O129" i="1"/>
  <c r="O160" i="1"/>
  <c r="O300" i="1"/>
  <c r="O282" i="1"/>
  <c r="O281" i="1"/>
  <c r="O53" i="1"/>
  <c r="O31" i="1"/>
  <c r="O327" i="1"/>
  <c r="O37" i="1"/>
  <c r="O132" i="1"/>
  <c r="O190" i="1"/>
  <c r="O157" i="1"/>
  <c r="O320" i="1"/>
  <c r="O151" i="1"/>
  <c r="O274" i="1"/>
  <c r="O109" i="1"/>
  <c r="O147" i="1"/>
  <c r="O255" i="1"/>
  <c r="O27" i="1"/>
  <c r="O194" i="1"/>
  <c r="O235" i="1"/>
  <c r="O59" i="1"/>
  <c r="O72" i="1"/>
  <c r="O181" i="1"/>
  <c r="O84" i="1"/>
  <c r="O80" i="1"/>
  <c r="O67" i="1"/>
  <c r="O217" i="1"/>
  <c r="O283" i="1"/>
  <c r="O44" i="1"/>
  <c r="O200" i="1"/>
  <c r="O40" i="1"/>
  <c r="O314" i="1"/>
  <c r="O214" i="1"/>
  <c r="O316" i="1"/>
  <c r="O192" i="1"/>
  <c r="O137" i="1"/>
  <c r="C15" i="1"/>
  <c r="O123" i="1"/>
  <c r="O257" i="1"/>
  <c r="O265" i="1"/>
  <c r="O133" i="1"/>
  <c r="O223" i="1"/>
  <c r="O25" i="1"/>
  <c r="O221" i="1"/>
  <c r="O271" i="1"/>
  <c r="O328" i="1"/>
  <c r="O118" i="1"/>
  <c r="O21" i="1"/>
  <c r="O108" i="1"/>
  <c r="O70" i="1"/>
  <c r="O228" i="1"/>
  <c r="O169" i="1"/>
  <c r="O106" i="1"/>
  <c r="O229" i="1"/>
  <c r="O239" i="1"/>
  <c r="O227" i="1"/>
  <c r="O252" i="1"/>
  <c r="O322" i="1"/>
  <c r="O101" i="1"/>
  <c r="O298" i="1"/>
  <c r="O262" i="1"/>
  <c r="O107" i="1"/>
  <c r="O275" i="1"/>
  <c r="O150" i="1"/>
  <c r="O280" i="1"/>
  <c r="O224" i="1"/>
  <c r="O312" i="1"/>
  <c r="O198" i="1"/>
  <c r="O89" i="1"/>
  <c r="O66" i="1"/>
  <c r="O285" i="1"/>
  <c r="O124" i="1"/>
  <c r="O249" i="1"/>
  <c r="O146" i="1"/>
  <c r="O212" i="1"/>
  <c r="O309" i="1"/>
  <c r="O315" i="1"/>
  <c r="O85" i="1"/>
  <c r="O126" i="1"/>
  <c r="O83" i="1"/>
  <c r="O99" i="1"/>
  <c r="O259" i="1"/>
  <c r="O33" i="1"/>
  <c r="O199" i="1"/>
  <c r="C16" i="1"/>
  <c r="D18" i="1" s="1"/>
  <c r="D16" i="1"/>
  <c r="D19" i="1" s="1"/>
  <c r="P324" i="1"/>
  <c r="P325" i="1"/>
  <c r="P326" i="1"/>
  <c r="P327" i="1"/>
  <c r="P328" i="1"/>
  <c r="P329" i="1"/>
  <c r="P290" i="1"/>
  <c r="P234" i="1"/>
  <c r="P61" i="1"/>
  <c r="P52" i="1"/>
  <c r="P129" i="1"/>
  <c r="P212" i="1"/>
  <c r="P173" i="1"/>
  <c r="P91" i="1"/>
  <c r="P50" i="1"/>
  <c r="P261" i="1"/>
  <c r="P103" i="1"/>
  <c r="P187" i="1"/>
  <c r="P200" i="1"/>
  <c r="P242" i="1"/>
  <c r="P55" i="1"/>
  <c r="P79" i="1"/>
  <c r="P163" i="1"/>
  <c r="P213" i="1"/>
  <c r="P181" i="1"/>
  <c r="P83" i="1"/>
  <c r="P51" i="1"/>
  <c r="P177" i="1"/>
  <c r="P289" i="1"/>
  <c r="P25" i="1"/>
  <c r="P278" i="1"/>
  <c r="P259" i="1"/>
  <c r="P192" i="1"/>
  <c r="P221" i="1"/>
  <c r="P313" i="1"/>
  <c r="P305" i="1"/>
  <c r="P184" i="1"/>
  <c r="P247" i="1"/>
  <c r="P312" i="1"/>
  <c r="P238" i="1"/>
  <c r="P118" i="1"/>
  <c r="P126" i="1"/>
  <c r="P41" i="1"/>
  <c r="P58" i="1"/>
  <c r="P306" i="1"/>
  <c r="P40" i="1"/>
  <c r="P232" i="1"/>
  <c r="P263" i="1"/>
  <c r="P152" i="1"/>
  <c r="P63" i="1"/>
  <c r="P164" i="1"/>
  <c r="P161" i="1"/>
  <c r="P157" i="1"/>
  <c r="P199" i="1"/>
  <c r="P128" i="1"/>
  <c r="P69" i="1"/>
  <c r="P277" i="1"/>
  <c r="P136" i="1"/>
  <c r="P214" i="1"/>
  <c r="P112" i="1"/>
  <c r="P203" i="1"/>
  <c r="P170" i="1"/>
  <c r="P80" i="1"/>
  <c r="P220" i="1"/>
  <c r="P273" i="1"/>
  <c r="P299" i="1"/>
  <c r="P56" i="1"/>
  <c r="P302" i="1"/>
  <c r="P46" i="1"/>
  <c r="P141" i="1"/>
  <c r="P292" i="1"/>
  <c r="P253" i="1"/>
  <c r="P84" i="1"/>
  <c r="P239" i="1"/>
  <c r="P109" i="1"/>
  <c r="P281" i="1"/>
  <c r="P298" i="1"/>
  <c r="P34" i="1"/>
  <c r="P71" i="1"/>
  <c r="P268" i="1"/>
  <c r="P190" i="1"/>
  <c r="P208" i="1"/>
  <c r="P309" i="1"/>
  <c r="P320" i="1"/>
  <c r="P285" i="1"/>
  <c r="P314" i="1"/>
  <c r="P151" i="1"/>
  <c r="P167" i="1"/>
  <c r="P304" i="1"/>
  <c r="P195" i="1"/>
  <c r="P48" i="1"/>
  <c r="P260" i="1"/>
  <c r="P210" i="1"/>
  <c r="P272" i="1"/>
  <c r="P319" i="1"/>
  <c r="P188" i="1"/>
  <c r="P226" i="1"/>
  <c r="P256" i="1"/>
  <c r="P201" i="1"/>
  <c r="P249" i="1"/>
  <c r="P119" i="1"/>
  <c r="P81" i="1"/>
  <c r="P150" i="1"/>
  <c r="P216" i="1"/>
  <c r="P271" i="1"/>
  <c r="P124" i="1"/>
  <c r="P82" i="1"/>
  <c r="P99" i="1"/>
  <c r="P85" i="1"/>
  <c r="P275" i="1"/>
  <c r="P241" i="1"/>
  <c r="P225" i="1"/>
  <c r="P286" i="1"/>
  <c r="P31" i="1"/>
  <c r="P160" i="1"/>
  <c r="P294" i="1"/>
  <c r="P75" i="1"/>
  <c r="P138" i="1"/>
  <c r="P165" i="1"/>
  <c r="P108" i="1"/>
  <c r="P92" i="1"/>
  <c r="P197" i="1"/>
  <c r="P96" i="1"/>
  <c r="P154" i="1"/>
  <c r="P316" i="1"/>
  <c r="P87" i="1"/>
  <c r="P215" i="1"/>
  <c r="P70" i="1"/>
  <c r="P269" i="1"/>
  <c r="P35" i="1"/>
  <c r="P230" i="1"/>
  <c r="P29" i="1"/>
  <c r="P117" i="1"/>
  <c r="P172" i="1"/>
  <c r="P21" i="1"/>
  <c r="P311" i="1"/>
  <c r="P88" i="1"/>
  <c r="P180" i="1"/>
  <c r="P45" i="1"/>
  <c r="P65" i="1"/>
  <c r="P147" i="1"/>
  <c r="P266" i="1"/>
  <c r="P26" i="1"/>
  <c r="P104" i="1"/>
  <c r="P196" i="1"/>
  <c r="P59" i="1"/>
  <c r="P66" i="1"/>
  <c r="P67" i="1"/>
  <c r="P89" i="1"/>
  <c r="P175" i="1"/>
  <c r="P310" i="1"/>
  <c r="P185" i="1"/>
  <c r="P246" i="1"/>
  <c r="P202" i="1"/>
  <c r="P115" i="1"/>
  <c r="P178" i="1"/>
  <c r="P94" i="1"/>
  <c r="P206" i="1"/>
  <c r="P245" i="1"/>
  <c r="P90" i="1"/>
  <c r="P323" i="1"/>
  <c r="P222" i="1"/>
  <c r="P140" i="1"/>
  <c r="P28" i="1"/>
  <c r="P158" i="1"/>
  <c r="P258" i="1"/>
  <c r="P174" i="1"/>
  <c r="P166" i="1"/>
  <c r="P301" i="1"/>
  <c r="P300" i="1"/>
  <c r="P235" i="1"/>
  <c r="P236" i="1"/>
  <c r="P244" i="1"/>
  <c r="P44" i="1"/>
  <c r="P101" i="1"/>
  <c r="P284" i="1"/>
  <c r="P77" i="1"/>
  <c r="P280" i="1"/>
  <c r="P237" i="1"/>
  <c r="P68" i="1"/>
  <c r="P33" i="1"/>
  <c r="P73" i="1"/>
  <c r="P193" i="1"/>
  <c r="P194" i="1"/>
  <c r="P217" i="1"/>
  <c r="P116" i="1"/>
  <c r="P198" i="1"/>
  <c r="P39" i="1"/>
  <c r="P57" i="1"/>
  <c r="P135" i="1"/>
  <c r="P133" i="1"/>
  <c r="P145" i="1"/>
  <c r="P32" i="1"/>
  <c r="D15" i="1"/>
  <c r="P131" i="1"/>
  <c r="P114" i="1"/>
  <c r="P36" i="1"/>
  <c r="P176" i="1"/>
  <c r="P191" i="1"/>
  <c r="P47" i="1"/>
  <c r="P127" i="1"/>
  <c r="P211" i="1"/>
  <c r="P64" i="1"/>
  <c r="P282" i="1"/>
  <c r="P162" i="1"/>
  <c r="P264" i="1"/>
  <c r="P251" i="1"/>
  <c r="P224" i="1"/>
  <c r="P159" i="1"/>
  <c r="P62" i="1"/>
  <c r="P257" i="1"/>
  <c r="P144" i="1"/>
  <c r="P171" i="1"/>
  <c r="P30" i="1"/>
  <c r="P130" i="1"/>
  <c r="P179" i="1"/>
  <c r="P102" i="1"/>
  <c r="P49" i="1"/>
  <c r="P207" i="1"/>
  <c r="P288" i="1"/>
  <c r="P276" i="1"/>
  <c r="P143" i="1"/>
  <c r="P74" i="1"/>
  <c r="P42" i="1"/>
  <c r="P134" i="1"/>
  <c r="P169" i="1"/>
  <c r="P149" i="1"/>
  <c r="P315" i="1"/>
  <c r="P274" i="1"/>
  <c r="P23" i="1"/>
  <c r="P229" i="1"/>
  <c r="P86" i="1"/>
  <c r="P255" i="1"/>
  <c r="P168" i="1"/>
  <c r="P303" i="1"/>
  <c r="P142" i="1"/>
  <c r="P233" i="1"/>
  <c r="P100" i="1"/>
  <c r="P37" i="1"/>
  <c r="P155" i="1"/>
  <c r="P111" i="1"/>
  <c r="P219" i="1"/>
  <c r="P43" i="1"/>
  <c r="P218" i="1"/>
  <c r="P295" i="1"/>
  <c r="P113" i="1"/>
  <c r="P121" i="1"/>
  <c r="P189" i="1"/>
  <c r="P262" i="1"/>
  <c r="P267" i="1"/>
  <c r="P307" i="1"/>
  <c r="P98" i="1"/>
  <c r="P265" i="1"/>
  <c r="P287" i="1"/>
  <c r="P122" i="1"/>
  <c r="P223" i="1"/>
  <c r="P293" i="1"/>
  <c r="P139" i="1"/>
  <c r="P105" i="1"/>
  <c r="P240" i="1"/>
  <c r="P291" i="1"/>
  <c r="P231" i="1"/>
  <c r="P183" i="1"/>
  <c r="P227" i="1"/>
  <c r="P54" i="1"/>
  <c r="P321" i="1"/>
  <c r="P279" i="1"/>
  <c r="P148" i="1"/>
  <c r="P205" i="1"/>
  <c r="P123" i="1"/>
  <c r="P27" i="1"/>
  <c r="P146" i="1"/>
  <c r="P38" i="1"/>
  <c r="P76" i="1"/>
  <c r="P72" i="1"/>
  <c r="P322" i="1"/>
  <c r="P60" i="1"/>
  <c r="P153" i="1"/>
  <c r="P270" i="1"/>
  <c r="P209" i="1"/>
  <c r="P97" i="1"/>
  <c r="P308" i="1"/>
  <c r="P93" i="1"/>
  <c r="P110" i="1"/>
  <c r="P95" i="1"/>
  <c r="P24" i="1"/>
  <c r="P156" i="1"/>
  <c r="P106" i="1"/>
  <c r="P248" i="1"/>
  <c r="P252" i="1"/>
  <c r="P204" i="1"/>
  <c r="P250" i="1"/>
  <c r="P254" i="1"/>
  <c r="P107" i="1"/>
  <c r="P120" i="1"/>
  <c r="P296" i="1"/>
  <c r="P186" i="1"/>
  <c r="P137" i="1"/>
  <c r="P283" i="1"/>
  <c r="P317" i="1"/>
  <c r="P132" i="1"/>
  <c r="P22" i="1"/>
  <c r="P78" i="1"/>
  <c r="P125" i="1"/>
  <c r="P53" i="1"/>
  <c r="P297" i="1"/>
  <c r="P318" i="1"/>
  <c r="P228" i="1"/>
  <c r="P243" i="1"/>
  <c r="C19" i="1" l="1"/>
  <c r="F14" i="1"/>
  <c r="F16" i="1" s="1"/>
  <c r="C18" i="1"/>
  <c r="F15" i="1" l="1"/>
</calcChain>
</file>

<file path=xl/sharedStrings.xml><?xml version="1.0" encoding="utf-8"?>
<sst xmlns="http://schemas.openxmlformats.org/spreadsheetml/2006/main" count="753" uniqueCount="141">
  <si>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</si>
  <si>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</si>
  <si>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</si>
  <si>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</si>
  <si>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</si>
  <si>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</si>
  <si>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</si>
  <si>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</si>
  <si>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</si>
  <si>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</si>
  <si>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</si>
  <si>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</si>
  <si>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</si>
  <si>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</si>
  <si>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</si>
  <si>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</si>
  <si>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</si>
  <si>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</si>
  <si>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</si>
  <si>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</si>
  <si>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</si>
  <si>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</si>
  <si>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</si>
  <si>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</si>
  <si>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</si>
  <si>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</si>
  <si>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</si>
  <si>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</si>
  <si>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</si>
  <si>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</si>
  <si>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</si>
  <si>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</si>
  <si>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</si>
  <si>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</si>
  <si>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</si>
  <si>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</si>
  <si>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</si>
  <si>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</si>
  <si>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</si>
  <si>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OX Cas / GSC 04030-00784</t>
  </si>
  <si>
    <t>EA/DM</t>
  </si>
  <si>
    <t>Crinklaw, G, and Etzel, P.B., 1989, AJ, 98, 1418</t>
  </si>
  <si>
    <t>Frazier, T.H. &amp; Hall D.S., 1975, Acta Astron. 25, 117</t>
  </si>
  <si>
    <t>Wolf, et al, 1997, A&amp;A, 317, 104</t>
  </si>
  <si>
    <t>Period confirmed by ToMcat (period search software)</t>
  </si>
  <si>
    <t> AC 191.20 </t>
  </si>
  <si>
    <t>I</t>
  </si>
  <si>
    <t>pg</t>
  </si>
  <si>
    <t>vis</t>
  </si>
  <si>
    <t>II</t>
  </si>
  <si>
    <t> BTAD 31.34 </t>
  </si>
  <si>
    <t> HABZ 55 </t>
  </si>
  <si>
    <t> KVB 17.1 </t>
  </si>
  <si>
    <t> KVB 25.13 </t>
  </si>
  <si>
    <t> MHAR 13.10 </t>
  </si>
  <si>
    <t> MHAR 13.9 </t>
  </si>
  <si>
    <t> VB 7.72 </t>
  </si>
  <si>
    <t>A AP 317,104</t>
  </si>
  <si>
    <t>S</t>
  </si>
  <si>
    <t>AA 25,117</t>
  </si>
  <si>
    <t>AJ 98,1418</t>
  </si>
  <si>
    <t>AN 302,54</t>
  </si>
  <si>
    <t>BAVM 18 </t>
  </si>
  <si>
    <t>BAV-M 34</t>
  </si>
  <si>
    <t>BAV-M 56</t>
  </si>
  <si>
    <t>BAV-M 59</t>
  </si>
  <si>
    <t>BAV-M 68</t>
  </si>
  <si>
    <t>BAV-M 80</t>
  </si>
  <si>
    <t>BBSAG Bull...23</t>
  </si>
  <si>
    <t>BBSAG Bull.103</t>
  </si>
  <si>
    <t>BBSAG Bull.110</t>
  </si>
  <si>
    <t>BBSAG Bull.23</t>
  </si>
  <si>
    <t>BBSAG Bull.78</t>
  </si>
  <si>
    <t xml:space="preserve">S </t>
  </si>
  <si>
    <t>BBSAG Bull.89</t>
  </si>
  <si>
    <t>BBSAG Bull.99</t>
  </si>
  <si>
    <t>Crinklaw &amp; Etzel</t>
  </si>
  <si>
    <t>Frazier &amp; Hall</t>
  </si>
  <si>
    <t>HARTHA MITT. 13,7</t>
  </si>
  <si>
    <t>IBVS 4222</t>
  </si>
  <si>
    <t>IBVS 4382</t>
  </si>
  <si>
    <t>s</t>
  </si>
  <si>
    <t>IBVS 5296</t>
  </si>
  <si>
    <t>IBVS 5371</t>
  </si>
  <si>
    <t>IBVS 5476</t>
  </si>
  <si>
    <t>IBVS 5484</t>
  </si>
  <si>
    <t>IBVS 5643</t>
  </si>
  <si>
    <t>IBVS 5657</t>
  </si>
  <si>
    <t>IBVS 5684</t>
  </si>
  <si>
    <t>IBVS 5731</t>
  </si>
  <si>
    <t>IBVS 5761</t>
  </si>
  <si>
    <t>IBVS 5835</t>
  </si>
  <si>
    <t>IBVS 5871</t>
  </si>
  <si>
    <t>IBVS 5893</t>
  </si>
  <si>
    <t>IBVS 5918</t>
  </si>
  <si>
    <t>IBVS 5933</t>
  </si>
  <si>
    <t>IBVS 5960</t>
  </si>
  <si>
    <t>IBVS 5984</t>
  </si>
  <si>
    <t>IBVS 5992</t>
  </si>
  <si>
    <t>IBVS 6011</t>
  </si>
  <si>
    <t>IBVS 6042</t>
  </si>
  <si>
    <t>IBVS 6048</t>
  </si>
  <si>
    <t>IBVS 6070</t>
  </si>
  <si>
    <t>IBVS 6093</t>
  </si>
  <si>
    <t>IBVS 6118</t>
  </si>
  <si>
    <t>IBVS 6149</t>
  </si>
  <si>
    <t>IBVS 6152</t>
  </si>
  <si>
    <t>IBVS 6193</t>
  </si>
  <si>
    <t>IBVS 6196</t>
  </si>
  <si>
    <t>IBVS 6202</t>
  </si>
  <si>
    <t>JAAVSO 7,28</t>
  </si>
  <si>
    <t>JAVSO..36..171</t>
  </si>
  <si>
    <t>JAVSO..38..183</t>
  </si>
  <si>
    <t>JAVSO..39...94</t>
  </si>
  <si>
    <t>OEJV 0074</t>
  </si>
  <si>
    <t>OEJV 0094</t>
  </si>
  <si>
    <t>OEJV 0160</t>
  </si>
  <si>
    <t>OMT #3</t>
  </si>
  <si>
    <t>PE</t>
  </si>
  <si>
    <t>CCD</t>
  </si>
  <si>
    <t>BAD?</t>
  </si>
  <si>
    <t>JAVSO 43, 77</t>
  </si>
  <si>
    <t>JAVSO..44…69</t>
  </si>
  <si>
    <t>JAVSO..45..121</t>
  </si>
  <si>
    <t>IBVS 6230</t>
  </si>
  <si>
    <t>JAVSO..46…79 (2018)</t>
  </si>
  <si>
    <t>JAVSO..46..184</t>
  </si>
  <si>
    <t>JAVSO..48…87</t>
  </si>
  <si>
    <t>OEJV 0205</t>
  </si>
  <si>
    <t>JBAV, 60</t>
  </si>
  <si>
    <t>JAVSO, 49, 108</t>
  </si>
  <si>
    <t>JAVSO, 50, 133</t>
  </si>
  <si>
    <t>JAAVSO 51, 134</t>
  </si>
  <si>
    <t>JAAVSO52#1</t>
  </si>
  <si>
    <t xml:space="preserve">Mag </t>
  </si>
  <si>
    <t>Next ToM-P</t>
  </si>
  <si>
    <t>Next ToM-S</t>
  </si>
  <si>
    <t>9.90-10.35</t>
  </si>
  <si>
    <t>VSX</t>
  </si>
  <si>
    <t>`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</si>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</sst>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2" applyNumberFormat="0" applyFont="0" applyFill="0" applyAlignment="0" applyProtection="0"/>
  </cellStyleXfs>
  <cellXfs count="98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1" xfId="0" applyFont="1" applyBorder="1">
      <alignment vertical="top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/>
    </xf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15" xfId="0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22" fontId="10" fillId="0" borderId="15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22" fontId="10" fillId="0" borderId="17" xfId="0" applyNumberFormat="1" applyFont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/>
    <xf numFmtId="0" fontId="20" fillId="0" borderId="0" xfId="0" applyFont="1" applyAlignment="1" applyProtection="1">
      <alignment horizontal="left" vertical="center"/>
      <protection locked="0"/>
    </xf>
    <xf numFmtId="165" fontId="20" fillId="0" borderId="0" xfId="0" applyNumberFormat="1" applyFont="1" applyAlignment="1" applyProtection="1">
      <alignment horizontal="left" vertical="center" wrapText="1"/>
      <protection locked="0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 (2)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  <c:pt idx="312">
                    <c:v>2.9999999999999997E-4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  <c:pt idx="3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1">
                  <c:v>-0.12434729999768024</c:v>
                </c:pt>
                <c:pt idx="4">
                  <c:v>-7.7241999970283359E-3</c:v>
                </c:pt>
                <c:pt idx="7">
                  <c:v>3.1207400003040675E-2</c:v>
                </c:pt>
                <c:pt idx="8">
                  <c:v>3.9830500001698965E-2</c:v>
                </c:pt>
                <c:pt idx="9">
                  <c:v>-0.1110631999981706</c:v>
                </c:pt>
                <c:pt idx="13">
                  <c:v>3.4226399999170098E-2</c:v>
                </c:pt>
                <c:pt idx="14">
                  <c:v>9.4478700000763638E-2</c:v>
                </c:pt>
                <c:pt idx="22">
                  <c:v>-9.6427799999219133E-2</c:v>
                </c:pt>
                <c:pt idx="23">
                  <c:v>-5.0169399997685105E-2</c:v>
                </c:pt>
                <c:pt idx="24">
                  <c:v>6.522890000269399E-2</c:v>
                </c:pt>
                <c:pt idx="26">
                  <c:v>9.0906400000676513E-2</c:v>
                </c:pt>
                <c:pt idx="27">
                  <c:v>-3.0054499995458173E-2</c:v>
                </c:pt>
                <c:pt idx="28">
                  <c:v>5.6956500004162081E-2</c:v>
                </c:pt>
                <c:pt idx="31">
                  <c:v>-4.3898099997022655E-2</c:v>
                </c:pt>
                <c:pt idx="32">
                  <c:v>9.2556400006287731E-2</c:v>
                </c:pt>
                <c:pt idx="33">
                  <c:v>4.8875000029511284E-3</c:v>
                </c:pt>
                <c:pt idx="34">
                  <c:v>-6.6006199998810189E-2</c:v>
                </c:pt>
                <c:pt idx="35">
                  <c:v>-6.0691599999699974E-2</c:v>
                </c:pt>
                <c:pt idx="36">
                  <c:v>6.2769000003754627E-2</c:v>
                </c:pt>
                <c:pt idx="37">
                  <c:v>-5.4001999960746616E-3</c:v>
                </c:pt>
                <c:pt idx="38">
                  <c:v>9.586920000219834E-2</c:v>
                </c:pt>
                <c:pt idx="43">
                  <c:v>-2.3047099995892495E-2</c:v>
                </c:pt>
                <c:pt idx="44">
                  <c:v>-8.7389799999073148E-2</c:v>
                </c:pt>
                <c:pt idx="46">
                  <c:v>6.5760000034060795E-3</c:v>
                </c:pt>
                <c:pt idx="47">
                  <c:v>4.3266900000162423E-2</c:v>
                </c:pt>
                <c:pt idx="48">
                  <c:v>-2.083449999554432E-2</c:v>
                </c:pt>
                <c:pt idx="49">
                  <c:v>2.0794700001715682E-2</c:v>
                </c:pt>
                <c:pt idx="50">
                  <c:v>-3.5772799998085247E-2</c:v>
                </c:pt>
                <c:pt idx="51">
                  <c:v>-1.5312199997424614E-2</c:v>
                </c:pt>
                <c:pt idx="52">
                  <c:v>1.5002400003140792E-2</c:v>
                </c:pt>
                <c:pt idx="54">
                  <c:v>-1.7778899997210829E-2</c:v>
                </c:pt>
                <c:pt idx="56">
                  <c:v>-1.5204999981506262E-3</c:v>
                </c:pt>
                <c:pt idx="57">
                  <c:v>8.423300001595635E-3</c:v>
                </c:pt>
                <c:pt idx="62">
                  <c:v>-5.3286499998648651E-2</c:v>
                </c:pt>
                <c:pt idx="67">
                  <c:v>0.1032236000028206</c:v>
                </c:pt>
                <c:pt idx="70">
                  <c:v>4.9121600004582433E-2</c:v>
                </c:pt>
                <c:pt idx="71">
                  <c:v>5.6408100004773587E-2</c:v>
                </c:pt>
                <c:pt idx="72">
                  <c:v>0.1016384000031394</c:v>
                </c:pt>
                <c:pt idx="74">
                  <c:v>-2.2058599999581929E-2</c:v>
                </c:pt>
                <c:pt idx="75">
                  <c:v>2.1913300002779579E-2</c:v>
                </c:pt>
                <c:pt idx="76">
                  <c:v>-3.6260999986552633E-3</c:v>
                </c:pt>
                <c:pt idx="77">
                  <c:v>1.7620700000406941E-2</c:v>
                </c:pt>
                <c:pt idx="78">
                  <c:v>5.5935300002602162E-2</c:v>
                </c:pt>
                <c:pt idx="79">
                  <c:v>4.182290000244393E-2</c:v>
                </c:pt>
                <c:pt idx="80">
                  <c:v>5.5137500003183959E-2</c:v>
                </c:pt>
                <c:pt idx="81">
                  <c:v>4.192920000423328E-2</c:v>
                </c:pt>
                <c:pt idx="83">
                  <c:v>-9.6449999546166509E-4</c:v>
                </c:pt>
                <c:pt idx="84">
                  <c:v>-8.5916849995555822E-2</c:v>
                </c:pt>
                <c:pt idx="90">
                  <c:v>-0.10735789999671397</c:v>
                </c:pt>
                <c:pt idx="93">
                  <c:v>-1.0470299996086396E-2</c:v>
                </c:pt>
                <c:pt idx="94">
                  <c:v>0.14247350000368897</c:v>
                </c:pt>
                <c:pt idx="95">
                  <c:v>1.0417300007247832E-2</c:v>
                </c:pt>
                <c:pt idx="96">
                  <c:v>5.7417300005909055E-2</c:v>
                </c:pt>
                <c:pt idx="97">
                  <c:v>8.0417300006956793E-2</c:v>
                </c:pt>
                <c:pt idx="98">
                  <c:v>8.7319000012939796E-3</c:v>
                </c:pt>
                <c:pt idx="99">
                  <c:v>-1.5953499998431653E-2</c:v>
                </c:pt>
                <c:pt idx="100">
                  <c:v>3.8046500001655659E-2</c:v>
                </c:pt>
                <c:pt idx="103">
                  <c:v>4.0483299999323208E-2</c:v>
                </c:pt>
                <c:pt idx="104">
                  <c:v>-4.8753099996247329E-2</c:v>
                </c:pt>
                <c:pt idx="105">
                  <c:v>-1.7809299992222805E-2</c:v>
                </c:pt>
                <c:pt idx="106">
                  <c:v>-4.3815399993036408E-2</c:v>
                </c:pt>
                <c:pt idx="108">
                  <c:v>8.9577400001871865E-2</c:v>
                </c:pt>
                <c:pt idx="109">
                  <c:v>5.6178500002715737E-2</c:v>
                </c:pt>
                <c:pt idx="110">
                  <c:v>6.6936000002897345E-2</c:v>
                </c:pt>
                <c:pt idx="111">
                  <c:v>-1.8631500002811663E-2</c:v>
                </c:pt>
                <c:pt idx="113">
                  <c:v>2.2727099996700417E-2</c:v>
                </c:pt>
                <c:pt idx="114">
                  <c:v>-1.3750599995546509E-2</c:v>
                </c:pt>
                <c:pt idx="115">
                  <c:v>2.4137000000337139E-2</c:v>
                </c:pt>
                <c:pt idx="138">
                  <c:v>3.4823100002540741E-2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2-4B80-97BB-C833B8E9AD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0">
                  <c:v>1.8586100002721651E-2</c:v>
                </c:pt>
                <c:pt idx="2">
                  <c:v>-6.93558499970095E-2</c:v>
                </c:pt>
                <c:pt idx="3">
                  <c:v>5.0033500028803246E-3</c:v>
                </c:pt>
                <c:pt idx="5">
                  <c:v>-5.8901349999359809E-2</c:v>
                </c:pt>
                <c:pt idx="6">
                  <c:v>5.1035500036960002E-3</c:v>
                </c:pt>
                <c:pt idx="10">
                  <c:v>-2.2549449997313786E-2</c:v>
                </c:pt>
                <c:pt idx="11">
                  <c:v>-9.5342949996847892E-2</c:v>
                </c:pt>
                <c:pt idx="12">
                  <c:v>-7.576994999544695E-2</c:v>
                </c:pt>
                <c:pt idx="15">
                  <c:v>-2.1248849996482022E-2</c:v>
                </c:pt>
                <c:pt idx="16">
                  <c:v>-5.3305049998016329E-2</c:v>
                </c:pt>
                <c:pt idx="17">
                  <c:v>1.0009550005634082E-2</c:v>
                </c:pt>
                <c:pt idx="18">
                  <c:v>-0.12614254999789409</c:v>
                </c:pt>
                <c:pt idx="19">
                  <c:v>-8.9940349997050362E-2</c:v>
                </c:pt>
                <c:pt idx="20">
                  <c:v>-0.10753654999643913</c:v>
                </c:pt>
                <c:pt idx="21">
                  <c:v>-3.3587849997275043E-2</c:v>
                </c:pt>
                <c:pt idx="25">
                  <c:v>-2.7692499970726203E-3</c:v>
                </c:pt>
                <c:pt idx="29">
                  <c:v>7.8206350000982638E-2</c:v>
                </c:pt>
                <c:pt idx="30">
                  <c:v>-9.9462549998861505E-2</c:v>
                </c:pt>
                <c:pt idx="39">
                  <c:v>4.3916850001551211E-2</c:v>
                </c:pt>
                <c:pt idx="40">
                  <c:v>5.4175250003027031E-2</c:v>
                </c:pt>
                <c:pt idx="41">
                  <c:v>1.6489850004290929E-2</c:v>
                </c:pt>
                <c:pt idx="42">
                  <c:v>9.9966950001544319E-2</c:v>
                </c:pt>
                <c:pt idx="45">
                  <c:v>0.11859005000223988</c:v>
                </c:pt>
                <c:pt idx="53">
                  <c:v>3.2617550004943041E-2</c:v>
                </c:pt>
                <c:pt idx="55">
                  <c:v>1.1150850001286017E-2</c:v>
                </c:pt>
                <c:pt idx="58">
                  <c:v>-1.4069649998418754E-2</c:v>
                </c:pt>
                <c:pt idx="59">
                  <c:v>5.9935850003967062E-2</c:v>
                </c:pt>
                <c:pt idx="60">
                  <c:v>1.9242500020482112E-3</c:v>
                </c:pt>
                <c:pt idx="61">
                  <c:v>-6.5587049997702707E-2</c:v>
                </c:pt>
                <c:pt idx="63">
                  <c:v>6.0671350005577551E-2</c:v>
                </c:pt>
                <c:pt idx="64">
                  <c:v>6.1446550003893208E-2</c:v>
                </c:pt>
                <c:pt idx="65">
                  <c:v>3.6603550001018448E-2</c:v>
                </c:pt>
                <c:pt idx="66">
                  <c:v>-2.1222349998424761E-2</c:v>
                </c:pt>
                <c:pt idx="68">
                  <c:v>-4.1818549994786736E-2</c:v>
                </c:pt>
                <c:pt idx="69">
                  <c:v>5.2450850002060179E-2</c:v>
                </c:pt>
                <c:pt idx="73">
                  <c:v>1.8809450000844663E-2</c:v>
                </c:pt>
                <c:pt idx="82">
                  <c:v>2.4892550005461089E-2</c:v>
                </c:pt>
                <c:pt idx="85">
                  <c:v>-6.6944949998287484E-2</c:v>
                </c:pt>
                <c:pt idx="86">
                  <c:v>-2.4944949997006916E-2</c:v>
                </c:pt>
                <c:pt idx="87">
                  <c:v>-4.8315749994799262E-2</c:v>
                </c:pt>
                <c:pt idx="88">
                  <c:v>1.4684250003483612E-2</c:v>
                </c:pt>
                <c:pt idx="89">
                  <c:v>0.10068425000281422</c:v>
                </c:pt>
                <c:pt idx="91">
                  <c:v>4.5942650001961738E-2</c:v>
                </c:pt>
                <c:pt idx="92">
                  <c:v>4.0257250002468936E-2</c:v>
                </c:pt>
                <c:pt idx="101">
                  <c:v>-3.749595000044792E-2</c:v>
                </c:pt>
                <c:pt idx="102">
                  <c:v>-3.3957499945245218E-3</c:v>
                </c:pt>
                <c:pt idx="107">
                  <c:v>-1.7823949994635768E-2</c:v>
                </c:pt>
                <c:pt idx="116">
                  <c:v>3.5346550001122523E-2</c:v>
                </c:pt>
                <c:pt idx="117">
                  <c:v>-2.0493399992119521E-2</c:v>
                </c:pt>
                <c:pt idx="118">
                  <c:v>3.2289750000927597E-2</c:v>
                </c:pt>
                <c:pt idx="119">
                  <c:v>-4.7870899994450156E-2</c:v>
                </c:pt>
                <c:pt idx="120">
                  <c:v>-3.1039499997859821E-2</c:v>
                </c:pt>
                <c:pt idx="121">
                  <c:v>-2.3876999992353376E-2</c:v>
                </c:pt>
                <c:pt idx="122">
                  <c:v>2.0170650001091417E-2</c:v>
                </c:pt>
                <c:pt idx="123">
                  <c:v>5.3956850002577994E-2</c:v>
                </c:pt>
                <c:pt idx="124">
                  <c:v>-5.1229999371571466E-4</c:v>
                </c:pt>
                <c:pt idx="125">
                  <c:v>-2.2197699996468145E-2</c:v>
                </c:pt>
                <c:pt idx="126">
                  <c:v>1.8633700005011633E-2</c:v>
                </c:pt>
                <c:pt idx="127">
                  <c:v>3.0470600002445281E-2</c:v>
                </c:pt>
                <c:pt idx="128">
                  <c:v>-3.3776799995393958E-2</c:v>
                </c:pt>
                <c:pt idx="129">
                  <c:v>8.1669999999576248E-3</c:v>
                </c:pt>
                <c:pt idx="130">
                  <c:v>2.2270850007771514E-2</c:v>
                </c:pt>
                <c:pt idx="131">
                  <c:v>-3.1561499927192926E-3</c:v>
                </c:pt>
                <c:pt idx="132">
                  <c:v>3.9158450003014877E-2</c:v>
                </c:pt>
                <c:pt idx="133">
                  <c:v>-5.1310699993337039E-2</c:v>
                </c:pt>
                <c:pt idx="134">
                  <c:v>7.9440499976044521E-3</c:v>
                </c:pt>
                <c:pt idx="135">
                  <c:v>3.4573250006360468E-2</c:v>
                </c:pt>
                <c:pt idx="136">
                  <c:v>2.1831650003150571E-2</c:v>
                </c:pt>
                <c:pt idx="137">
                  <c:v>-4.8060999906738289E-3</c:v>
                </c:pt>
                <c:pt idx="139">
                  <c:v>-2.617140000074869E-2</c:v>
                </c:pt>
                <c:pt idx="140">
                  <c:v>8.1398549998993985E-2</c:v>
                </c:pt>
                <c:pt idx="141">
                  <c:v>3.6041800005477853E-2</c:v>
                </c:pt>
                <c:pt idx="142">
                  <c:v>2.2460250002040993E-2</c:v>
                </c:pt>
                <c:pt idx="143">
                  <c:v>8.0332500001532026E-3</c:v>
                </c:pt>
                <c:pt idx="144">
                  <c:v>-2.3964299994986504E-2</c:v>
                </c:pt>
                <c:pt idx="145">
                  <c:v>-2.349819999653846E-2</c:v>
                </c:pt>
                <c:pt idx="146">
                  <c:v>1.3352750000194646E-2</c:v>
                </c:pt>
                <c:pt idx="147">
                  <c:v>3.7149999989196658E-3</c:v>
                </c:pt>
                <c:pt idx="148">
                  <c:v>6.4489600001252256E-2</c:v>
                </c:pt>
                <c:pt idx="149">
                  <c:v>-4.8701999985496514E-3</c:v>
                </c:pt>
                <c:pt idx="150">
                  <c:v>3.3492050009954255E-2</c:v>
                </c:pt>
                <c:pt idx="151">
                  <c:v>-4.2505499994149432E-2</c:v>
                </c:pt>
                <c:pt idx="152">
                  <c:v>-1.6505499996128492E-2</c:v>
                </c:pt>
                <c:pt idx="153">
                  <c:v>3.2123700002557598E-2</c:v>
                </c:pt>
                <c:pt idx="154">
                  <c:v>-4.3561699996644165E-2</c:v>
                </c:pt>
                <c:pt idx="155">
                  <c:v>-2.472999993187841E-3</c:v>
                </c:pt>
                <c:pt idx="156">
                  <c:v>-2.472999993187841E-3</c:v>
                </c:pt>
                <c:pt idx="157">
                  <c:v>-3.2999999966705218E-3</c:v>
                </c:pt>
                <c:pt idx="158">
                  <c:v>-3.2999999966705218E-3</c:v>
                </c:pt>
                <c:pt idx="159">
                  <c:v>0</c:v>
                </c:pt>
                <c:pt idx="160">
                  <c:v>0</c:v>
                </c:pt>
                <c:pt idx="162">
                  <c:v>3.0476850006380118E-2</c:v>
                </c:pt>
                <c:pt idx="163">
                  <c:v>-3.093999985139817E-4</c:v>
                </c:pt>
                <c:pt idx="164">
                  <c:v>2.2592250003071968E-2</c:v>
                </c:pt>
                <c:pt idx="165">
                  <c:v>1.9900749997759704E-2</c:v>
                </c:pt>
                <c:pt idx="166">
                  <c:v>-5.051599997386802E-3</c:v>
                </c:pt>
                <c:pt idx="167">
                  <c:v>-5.7345499953953549E-3</c:v>
                </c:pt>
                <c:pt idx="168">
                  <c:v>9.0993000048911199E-3</c:v>
                </c:pt>
                <c:pt idx="169">
                  <c:v>2.2413900005631149E-2</c:v>
                </c:pt>
                <c:pt idx="170">
                  <c:v>1.617505000467645E-2</c:v>
                </c:pt>
                <c:pt idx="171">
                  <c:v>3.7489650007046293E-2</c:v>
                </c:pt>
                <c:pt idx="172">
                  <c:v>5.5819000044721179E-3</c:v>
                </c:pt>
                <c:pt idx="173">
                  <c:v>2.4483549997967202E-2</c:v>
                </c:pt>
                <c:pt idx="174">
                  <c:v>2.8483549998782109E-2</c:v>
                </c:pt>
                <c:pt idx="175">
                  <c:v>1.0308850003639236E-2</c:v>
                </c:pt>
                <c:pt idx="176">
                  <c:v>6.821000060881488E-4</c:v>
                </c:pt>
                <c:pt idx="177">
                  <c:v>1.7682100005913526E-2</c:v>
                </c:pt>
                <c:pt idx="178">
                  <c:v>2.8682100004516542E-2</c:v>
                </c:pt>
                <c:pt idx="179">
                  <c:v>8.9405000035185367E-3</c:v>
                </c:pt>
                <c:pt idx="180">
                  <c:v>3.6401100005605258E-2</c:v>
                </c:pt>
                <c:pt idx="181">
                  <c:v>3.3589500017114915E-3</c:v>
                </c:pt>
                <c:pt idx="182">
                  <c:v>4.2148200009251013E-2</c:v>
                </c:pt>
                <c:pt idx="183">
                  <c:v>1.2723650004772935E-2</c:v>
                </c:pt>
                <c:pt idx="184">
                  <c:v>1.2773750007909257E-2</c:v>
                </c:pt>
                <c:pt idx="185">
                  <c:v>6.1690000075032003E-3</c:v>
                </c:pt>
                <c:pt idx="186">
                  <c:v>1.8169000002671964E-2</c:v>
                </c:pt>
                <c:pt idx="187">
                  <c:v>1.1957050002820324E-2</c:v>
                </c:pt>
                <c:pt idx="188">
                  <c:v>4.988900000898866E-2</c:v>
                </c:pt>
                <c:pt idx="189">
                  <c:v>-1.6982349996396806E-2</c:v>
                </c:pt>
                <c:pt idx="190">
                  <c:v>4.3588699998508673E-2</c:v>
                </c:pt>
                <c:pt idx="191">
                  <c:v>-8.4253499953774735E-3</c:v>
                </c:pt>
                <c:pt idx="192">
                  <c:v>4.8369400006777141E-2</c:v>
                </c:pt>
                <c:pt idx="193">
                  <c:v>1.0686449997592717E-2</c:v>
                </c:pt>
                <c:pt idx="194">
                  <c:v>6.6944850004801992E-2</c:v>
                </c:pt>
                <c:pt idx="195">
                  <c:v>4.8073500001919456E-2</c:v>
                </c:pt>
                <c:pt idx="196">
                  <c:v>4.8073500001919456E-2</c:v>
                </c:pt>
                <c:pt idx="197">
                  <c:v>5.8048700004292186E-2</c:v>
                </c:pt>
                <c:pt idx="198">
                  <c:v>6.8048700006329454E-2</c:v>
                </c:pt>
                <c:pt idx="199">
                  <c:v>9.5795500019448809E-3</c:v>
                </c:pt>
                <c:pt idx="200">
                  <c:v>4.4051150005543604E-2</c:v>
                </c:pt>
                <c:pt idx="201">
                  <c:v>2.1365749998949468E-2</c:v>
                </c:pt>
                <c:pt idx="202">
                  <c:v>4.5894400005636271E-2</c:v>
                </c:pt>
                <c:pt idx="203">
                  <c:v>4.5894400005636271E-2</c:v>
                </c:pt>
                <c:pt idx="204">
                  <c:v>4.4855000000097789E-2</c:v>
                </c:pt>
                <c:pt idx="205">
                  <c:v>4.4855000000097789E-2</c:v>
                </c:pt>
                <c:pt idx="206">
                  <c:v>1.8885000004956964E-2</c:v>
                </c:pt>
                <c:pt idx="207">
                  <c:v>3.100290000293171E-2</c:v>
                </c:pt>
                <c:pt idx="208">
                  <c:v>4.1959599999245256E-2</c:v>
                </c:pt>
                <c:pt idx="209">
                  <c:v>4.5359600000665523E-2</c:v>
                </c:pt>
                <c:pt idx="210">
                  <c:v>3.568739999900572E-2</c:v>
                </c:pt>
                <c:pt idx="211">
                  <c:v>3.5507500004314352E-2</c:v>
                </c:pt>
                <c:pt idx="212">
                  <c:v>3.5436700010905042E-2</c:v>
                </c:pt>
                <c:pt idx="213">
                  <c:v>3.553670000837883E-2</c:v>
                </c:pt>
                <c:pt idx="214">
                  <c:v>3.7068099998577964E-2</c:v>
                </c:pt>
                <c:pt idx="215">
                  <c:v>3.7968099997669924E-2</c:v>
                </c:pt>
                <c:pt idx="216">
                  <c:v>2.4962000003142748E-2</c:v>
                </c:pt>
                <c:pt idx="217">
                  <c:v>1.4059750006708782E-2</c:v>
                </c:pt>
                <c:pt idx="218">
                  <c:v>3.032060000259662E-2</c:v>
                </c:pt>
                <c:pt idx="219">
                  <c:v>1.2485300008847844E-2</c:v>
                </c:pt>
                <c:pt idx="220">
                  <c:v>1.2485300008847844E-2</c:v>
                </c:pt>
                <c:pt idx="221">
                  <c:v>1.418530000228202E-2</c:v>
                </c:pt>
                <c:pt idx="222">
                  <c:v>1.418530000228202E-2</c:v>
                </c:pt>
                <c:pt idx="223">
                  <c:v>2.5643150009273086E-2</c:v>
                </c:pt>
                <c:pt idx="224">
                  <c:v>2.8443150004022755E-2</c:v>
                </c:pt>
                <c:pt idx="225">
                  <c:v>3.1602349998138379E-2</c:v>
                </c:pt>
                <c:pt idx="226">
                  <c:v>9.2478000005939975E-3</c:v>
                </c:pt>
                <c:pt idx="227">
                  <c:v>4.364600004919339E-3</c:v>
                </c:pt>
                <c:pt idx="228">
                  <c:v>2.6693250001699198E-2</c:v>
                </c:pt>
                <c:pt idx="229">
                  <c:v>3.086625000287313E-2</c:v>
                </c:pt>
                <c:pt idx="230">
                  <c:v>4.8013350002293009E-2</c:v>
                </c:pt>
                <c:pt idx="231">
                  <c:v>-1.8972999969264492E-3</c:v>
                </c:pt>
                <c:pt idx="232">
                  <c:v>5.4462750005768612E-2</c:v>
                </c:pt>
                <c:pt idx="233">
                  <c:v>-9.3771999963792041E-3</c:v>
                </c:pt>
                <c:pt idx="234">
                  <c:v>5.5342050007311627E-2</c:v>
                </c:pt>
                <c:pt idx="235">
                  <c:v>-7.2748000020510517E-3</c:v>
                </c:pt>
                <c:pt idx="236">
                  <c:v>-7.3984999980893917E-3</c:v>
                </c:pt>
                <c:pt idx="237">
                  <c:v>-1.0024699993664399E-2</c:v>
                </c:pt>
                <c:pt idx="238">
                  <c:v>-1.3610099995275959E-2</c:v>
                </c:pt>
                <c:pt idx="239">
                  <c:v>-6.9469999289140105E-4</c:v>
                </c:pt>
                <c:pt idx="240">
                  <c:v>-1.7208999925060198E-3</c:v>
                </c:pt>
                <c:pt idx="241">
                  <c:v>-1.4206999912858009E-3</c:v>
                </c:pt>
                <c:pt idx="242">
                  <c:v>5.9896149999985937E-2</c:v>
                </c:pt>
                <c:pt idx="244">
                  <c:v>2.8686000077868812E-3</c:v>
                </c:pt>
                <c:pt idx="245">
                  <c:v>4.2495000016060658E-3</c:v>
                </c:pt>
                <c:pt idx="246">
                  <c:v>4.2495000016060658E-3</c:v>
                </c:pt>
                <c:pt idx="247">
                  <c:v>2.8793000019504689E-3</c:v>
                </c:pt>
                <c:pt idx="252">
                  <c:v>1.0787800005346071E-2</c:v>
                </c:pt>
                <c:pt idx="254">
                  <c:v>4.897105000418378E-2</c:v>
                </c:pt>
                <c:pt idx="255">
                  <c:v>5.317105000722222E-2</c:v>
                </c:pt>
                <c:pt idx="256">
                  <c:v>5.6771050003590062E-2</c:v>
                </c:pt>
                <c:pt idx="257">
                  <c:v>5.8871050001471303E-2</c:v>
                </c:pt>
                <c:pt idx="258">
                  <c:v>6.227105000289157E-2</c:v>
                </c:pt>
                <c:pt idx="259">
                  <c:v>1.3912000002164859E-2</c:v>
                </c:pt>
                <c:pt idx="260">
                  <c:v>4.7256350000679959E-2</c:v>
                </c:pt>
                <c:pt idx="265">
                  <c:v>2.5754900008905679E-2</c:v>
                </c:pt>
                <c:pt idx="266">
                  <c:v>2.7385200002754573E-2</c:v>
                </c:pt>
                <c:pt idx="268">
                  <c:v>4.0648200003488455E-2</c:v>
                </c:pt>
                <c:pt idx="269">
                  <c:v>3.0017400000360794E-2</c:v>
                </c:pt>
                <c:pt idx="270">
                  <c:v>3.2591499999398366E-2</c:v>
                </c:pt>
                <c:pt idx="273">
                  <c:v>3.9929200000187848E-2</c:v>
                </c:pt>
                <c:pt idx="274">
                  <c:v>3.7015150010120124E-2</c:v>
                </c:pt>
                <c:pt idx="276">
                  <c:v>3.6862799999653362E-2</c:v>
                </c:pt>
                <c:pt idx="278">
                  <c:v>2.8838250000262633E-2</c:v>
                </c:pt>
                <c:pt idx="279">
                  <c:v>2.9352850004215725E-2</c:v>
                </c:pt>
                <c:pt idx="280">
                  <c:v>3.1352850004623178E-2</c:v>
                </c:pt>
                <c:pt idx="281">
                  <c:v>4.569610000908142E-2</c:v>
                </c:pt>
                <c:pt idx="282">
                  <c:v>3.4472949999326374E-2</c:v>
                </c:pt>
                <c:pt idx="283">
                  <c:v>2.3259150002559181E-2</c:v>
                </c:pt>
                <c:pt idx="288">
                  <c:v>5.6754700010060333E-2</c:v>
                </c:pt>
                <c:pt idx="289">
                  <c:v>5.8242300008714665E-2</c:v>
                </c:pt>
                <c:pt idx="290">
                  <c:v>6.0099599999375641E-2</c:v>
                </c:pt>
                <c:pt idx="292">
                  <c:v>6.6659100004471838E-2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2-4B80-97BB-C833B8E9ADE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  <c:pt idx="161">
                  <c:v>0</c:v>
                </c:pt>
                <c:pt idx="243">
                  <c:v>5.9996150004735682E-2</c:v>
                </c:pt>
                <c:pt idx="248">
                  <c:v>5.4910949998884462E-2</c:v>
                </c:pt>
                <c:pt idx="249">
                  <c:v>5.5569350006408058E-2</c:v>
                </c:pt>
                <c:pt idx="250">
                  <c:v>5.3383950005809311E-2</c:v>
                </c:pt>
                <c:pt idx="253">
                  <c:v>5.432085000211373E-2</c:v>
                </c:pt>
                <c:pt idx="261">
                  <c:v>4.8557150003034621E-2</c:v>
                </c:pt>
                <c:pt idx="263">
                  <c:v>4.2834250009036623E-2</c:v>
                </c:pt>
                <c:pt idx="267">
                  <c:v>4.3374450004193932E-2</c:v>
                </c:pt>
                <c:pt idx="271">
                  <c:v>3.9807750006730203E-2</c:v>
                </c:pt>
                <c:pt idx="272">
                  <c:v>3.5307450001710095E-2</c:v>
                </c:pt>
                <c:pt idx="275">
                  <c:v>3.2489250006619841E-2</c:v>
                </c:pt>
                <c:pt idx="277">
                  <c:v>3.4606850007548928E-2</c:v>
                </c:pt>
                <c:pt idx="284">
                  <c:v>3.4950050008774269E-2</c:v>
                </c:pt>
                <c:pt idx="285">
                  <c:v>2.1865450005861931E-2</c:v>
                </c:pt>
                <c:pt idx="286">
                  <c:v>2.1580050000920892E-2</c:v>
                </c:pt>
                <c:pt idx="287">
                  <c:v>2.5709250003274065E-2</c:v>
                </c:pt>
                <c:pt idx="291">
                  <c:v>2.638555000157794E-2</c:v>
                </c:pt>
                <c:pt idx="293">
                  <c:v>1.9804550007393118E-2</c:v>
                </c:pt>
                <c:pt idx="294">
                  <c:v>2.1418850003101397E-2</c:v>
                </c:pt>
                <c:pt idx="295">
                  <c:v>7.0627900000545196E-2</c:v>
                </c:pt>
                <c:pt idx="296">
                  <c:v>7.4577200008207001E-2</c:v>
                </c:pt>
                <c:pt idx="297">
                  <c:v>1.8422649998683482E-2</c:v>
                </c:pt>
                <c:pt idx="298">
                  <c:v>7.708460000139894E-2</c:v>
                </c:pt>
                <c:pt idx="299">
                  <c:v>7.8171100009058136E-2</c:v>
                </c:pt>
                <c:pt idx="300">
                  <c:v>7.2744100005365908E-2</c:v>
                </c:pt>
                <c:pt idx="301">
                  <c:v>1.5663050005969126E-2</c:v>
                </c:pt>
                <c:pt idx="302">
                  <c:v>7.6906599999347236E-2</c:v>
                </c:pt>
                <c:pt idx="303">
                  <c:v>8.6094999998749699E-2</c:v>
                </c:pt>
                <c:pt idx="304">
                  <c:v>8.4800500000710599E-2</c:v>
                </c:pt>
                <c:pt idx="305">
                  <c:v>1.8219750010757707E-2</c:v>
                </c:pt>
                <c:pt idx="306">
                  <c:v>1.8834350004908629E-2</c:v>
                </c:pt>
                <c:pt idx="307">
                  <c:v>8.9863000001059845E-2</c:v>
                </c:pt>
                <c:pt idx="308">
                  <c:v>8.6892200000875164E-2</c:v>
                </c:pt>
                <c:pt idx="309">
                  <c:v>2.3762950004311278E-2</c:v>
                </c:pt>
                <c:pt idx="310">
                  <c:v>9.056760001112707E-2</c:v>
                </c:pt>
                <c:pt idx="311">
                  <c:v>2.7827650003018789E-2</c:v>
                </c:pt>
                <c:pt idx="312">
                  <c:v>8.9562100140028633E-2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2-4B80-97BB-C833B8E9ADE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  <c:pt idx="251">
                  <c:v>5.6099649998941459E-2</c:v>
                </c:pt>
                <c:pt idx="262">
                  <c:v>4.5943650009576231E-2</c:v>
                </c:pt>
                <c:pt idx="264">
                  <c:v>4.8879150002903771E-2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2-4B80-97BB-C833B8E9ADE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2-4B80-97BB-C833B8E9ADE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2-4B80-97BB-C833B8E9ADE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2-4B80-97BB-C833B8E9ADEF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0.55459574999986216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2-4B80-97BB-C833B8E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2256"/>
        <c:axId val="1"/>
      </c:scatterChart>
      <c:valAx>
        <c:axId val="8829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9677419354839"/>
          <c:y val="0.9204921861831491"/>
          <c:w val="0.47903225806451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1'!$R$21:$R$919</c:f>
              <c:numCache>
                <c:formatCode>General</c:formatCode>
                <c:ptCount val="899"/>
                <c:pt idx="0">
                  <c:v>1.8586100002721651E-2</c:v>
                </c:pt>
                <c:pt idx="1">
                  <c:v>-0.12434729999768024</c:v>
                </c:pt>
                <c:pt idx="4">
                  <c:v>-7.7241999970283359E-3</c:v>
                </c:pt>
                <c:pt idx="7">
                  <c:v>3.1207400003040675E-2</c:v>
                </c:pt>
                <c:pt idx="8">
                  <c:v>3.9830500001698965E-2</c:v>
                </c:pt>
                <c:pt idx="9">
                  <c:v>-0.1110631999981706</c:v>
                </c:pt>
                <c:pt idx="13">
                  <c:v>3.4226399999170098E-2</c:v>
                </c:pt>
                <c:pt idx="14">
                  <c:v>9.4478700000763638E-2</c:v>
                </c:pt>
                <c:pt idx="22">
                  <c:v>-9.6427799999219133E-2</c:v>
                </c:pt>
                <c:pt idx="23">
                  <c:v>-5.0169399997685105E-2</c:v>
                </c:pt>
                <c:pt idx="24">
                  <c:v>6.522890000269399E-2</c:v>
                </c:pt>
                <c:pt idx="26">
                  <c:v>9.0906400000676513E-2</c:v>
                </c:pt>
                <c:pt idx="27">
                  <c:v>-3.0054499995458173E-2</c:v>
                </c:pt>
                <c:pt idx="28">
                  <c:v>5.6956500004162081E-2</c:v>
                </c:pt>
                <c:pt idx="31">
                  <c:v>-4.3898099997022655E-2</c:v>
                </c:pt>
                <c:pt idx="32">
                  <c:v>9.2556400006287731E-2</c:v>
                </c:pt>
                <c:pt idx="33">
                  <c:v>4.8875000029511284E-3</c:v>
                </c:pt>
                <c:pt idx="34">
                  <c:v>-6.6006199998810189E-2</c:v>
                </c:pt>
                <c:pt idx="35">
                  <c:v>-6.0691599999699974E-2</c:v>
                </c:pt>
                <c:pt idx="36">
                  <c:v>6.2769000003754627E-2</c:v>
                </c:pt>
                <c:pt idx="37">
                  <c:v>-5.4001999960746616E-3</c:v>
                </c:pt>
                <c:pt idx="38">
                  <c:v>9.586920000219834E-2</c:v>
                </c:pt>
                <c:pt idx="43">
                  <c:v>-2.3047099995892495E-2</c:v>
                </c:pt>
                <c:pt idx="44">
                  <c:v>-8.7389799999073148E-2</c:v>
                </c:pt>
                <c:pt idx="46">
                  <c:v>6.5760000034060795E-3</c:v>
                </c:pt>
                <c:pt idx="47">
                  <c:v>4.3266900000162423E-2</c:v>
                </c:pt>
                <c:pt idx="48">
                  <c:v>-2.083449999554432E-2</c:v>
                </c:pt>
                <c:pt idx="49">
                  <c:v>2.0794700001715682E-2</c:v>
                </c:pt>
                <c:pt idx="50">
                  <c:v>-3.5772799998085247E-2</c:v>
                </c:pt>
                <c:pt idx="51">
                  <c:v>-1.5312199997424614E-2</c:v>
                </c:pt>
                <c:pt idx="52">
                  <c:v>1.5002400003140792E-2</c:v>
                </c:pt>
                <c:pt idx="54">
                  <c:v>-1.7778899997210829E-2</c:v>
                </c:pt>
                <c:pt idx="56">
                  <c:v>-1.5204999981506262E-3</c:v>
                </c:pt>
                <c:pt idx="57">
                  <c:v>8.423300001595635E-3</c:v>
                </c:pt>
                <c:pt idx="62">
                  <c:v>-5.3286499998648651E-2</c:v>
                </c:pt>
                <c:pt idx="67">
                  <c:v>0.1032236000028206</c:v>
                </c:pt>
                <c:pt idx="70">
                  <c:v>4.9121600004582433E-2</c:v>
                </c:pt>
                <c:pt idx="71">
                  <c:v>5.6408100004773587E-2</c:v>
                </c:pt>
                <c:pt idx="72">
                  <c:v>0.1016384000031394</c:v>
                </c:pt>
                <c:pt idx="74">
                  <c:v>-2.2058599999581929E-2</c:v>
                </c:pt>
                <c:pt idx="75">
                  <c:v>2.1913300002779579E-2</c:v>
                </c:pt>
                <c:pt idx="76">
                  <c:v>-3.6260999986552633E-3</c:v>
                </c:pt>
                <c:pt idx="77">
                  <c:v>1.7620700000406941E-2</c:v>
                </c:pt>
                <c:pt idx="78">
                  <c:v>5.5935300002602162E-2</c:v>
                </c:pt>
                <c:pt idx="79">
                  <c:v>4.182290000244393E-2</c:v>
                </c:pt>
                <c:pt idx="80">
                  <c:v>5.5137500003183959E-2</c:v>
                </c:pt>
                <c:pt idx="81">
                  <c:v>4.192920000423328E-2</c:v>
                </c:pt>
                <c:pt idx="83">
                  <c:v>-9.6449999546166509E-4</c:v>
                </c:pt>
                <c:pt idx="90">
                  <c:v>-0.10735789999671397</c:v>
                </c:pt>
                <c:pt idx="93">
                  <c:v>-1.0470299996086396E-2</c:v>
                </c:pt>
                <c:pt idx="94">
                  <c:v>0.14247350000368897</c:v>
                </c:pt>
                <c:pt idx="95">
                  <c:v>1.0417300007247832E-2</c:v>
                </c:pt>
                <c:pt idx="96">
                  <c:v>5.7417300005909055E-2</c:v>
                </c:pt>
                <c:pt idx="97">
                  <c:v>8.0417300006956793E-2</c:v>
                </c:pt>
                <c:pt idx="98">
                  <c:v>8.7319000012939796E-3</c:v>
                </c:pt>
                <c:pt idx="99">
                  <c:v>-1.5953499998431653E-2</c:v>
                </c:pt>
                <c:pt idx="100">
                  <c:v>3.8046500001655659E-2</c:v>
                </c:pt>
                <c:pt idx="103">
                  <c:v>4.0483299999323208E-2</c:v>
                </c:pt>
                <c:pt idx="104">
                  <c:v>-4.8753099996247329E-2</c:v>
                </c:pt>
                <c:pt idx="105">
                  <c:v>-1.7809299992222805E-2</c:v>
                </c:pt>
                <c:pt idx="106">
                  <c:v>-4.3815399993036408E-2</c:v>
                </c:pt>
                <c:pt idx="108">
                  <c:v>8.9577400001871865E-2</c:v>
                </c:pt>
                <c:pt idx="109">
                  <c:v>5.6178500002715737E-2</c:v>
                </c:pt>
                <c:pt idx="110">
                  <c:v>6.6936000002897345E-2</c:v>
                </c:pt>
                <c:pt idx="111">
                  <c:v>-1.8631500002811663E-2</c:v>
                </c:pt>
                <c:pt idx="113">
                  <c:v>2.2727099996700417E-2</c:v>
                </c:pt>
                <c:pt idx="114">
                  <c:v>-1.3750599995546509E-2</c:v>
                </c:pt>
                <c:pt idx="115">
                  <c:v>2.4137000000337139E-2</c:v>
                </c:pt>
                <c:pt idx="117">
                  <c:v>-2.0493399992119521E-2</c:v>
                </c:pt>
                <c:pt idx="119">
                  <c:v>-4.7870899994450156E-2</c:v>
                </c:pt>
                <c:pt idx="120">
                  <c:v>-3.1039499997859821E-2</c:v>
                </c:pt>
                <c:pt idx="121">
                  <c:v>-2.3876999992353376E-2</c:v>
                </c:pt>
                <c:pt idx="124">
                  <c:v>-5.1229999371571466E-4</c:v>
                </c:pt>
                <c:pt idx="125">
                  <c:v>-2.2197699996468145E-2</c:v>
                </c:pt>
                <c:pt idx="126">
                  <c:v>1.8633700005011633E-2</c:v>
                </c:pt>
                <c:pt idx="127">
                  <c:v>3.0470600002445281E-2</c:v>
                </c:pt>
                <c:pt idx="128">
                  <c:v>-3.3776799995393958E-2</c:v>
                </c:pt>
                <c:pt idx="129">
                  <c:v>8.1669999999576248E-3</c:v>
                </c:pt>
                <c:pt idx="133">
                  <c:v>-5.1310699993337039E-2</c:v>
                </c:pt>
                <c:pt idx="137">
                  <c:v>-4.8060999906738289E-3</c:v>
                </c:pt>
                <c:pt idx="138">
                  <c:v>3.4823100002540741E-2</c:v>
                </c:pt>
                <c:pt idx="139">
                  <c:v>-2.617140000074869E-2</c:v>
                </c:pt>
                <c:pt idx="141">
                  <c:v>3.6041800005477853E-2</c:v>
                </c:pt>
                <c:pt idx="144">
                  <c:v>-2.3964299994986504E-2</c:v>
                </c:pt>
                <c:pt idx="145">
                  <c:v>-2.349819999653846E-2</c:v>
                </c:pt>
                <c:pt idx="147">
                  <c:v>3.7149999989196658E-3</c:v>
                </c:pt>
                <c:pt idx="148">
                  <c:v>6.4489600001252256E-2</c:v>
                </c:pt>
                <c:pt idx="149">
                  <c:v>-4.8701999985496514E-3</c:v>
                </c:pt>
                <c:pt idx="151">
                  <c:v>-4.2505499994149432E-2</c:v>
                </c:pt>
                <c:pt idx="152">
                  <c:v>-1.6505499996128492E-2</c:v>
                </c:pt>
                <c:pt idx="153">
                  <c:v>3.2123700002557598E-2</c:v>
                </c:pt>
                <c:pt idx="154">
                  <c:v>-4.3561699996644165E-2</c:v>
                </c:pt>
                <c:pt idx="155">
                  <c:v>-2.472999993187841E-3</c:v>
                </c:pt>
                <c:pt idx="156">
                  <c:v>-2.472999993187841E-3</c:v>
                </c:pt>
                <c:pt idx="157">
                  <c:v>-3.2999999966705218E-3</c:v>
                </c:pt>
                <c:pt idx="158">
                  <c:v>-3.2999999966705218E-3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3">
                  <c:v>-3.093999985139817E-4</c:v>
                </c:pt>
                <c:pt idx="166">
                  <c:v>-5.051599997386802E-3</c:v>
                </c:pt>
                <c:pt idx="168">
                  <c:v>9.0993000048911199E-3</c:v>
                </c:pt>
                <c:pt idx="169">
                  <c:v>2.2413900005631149E-2</c:v>
                </c:pt>
                <c:pt idx="172">
                  <c:v>5.5819000044721179E-3</c:v>
                </c:pt>
                <c:pt idx="176">
                  <c:v>6.821000060881488E-4</c:v>
                </c:pt>
                <c:pt idx="177">
                  <c:v>1.7682100005913526E-2</c:v>
                </c:pt>
                <c:pt idx="178">
                  <c:v>2.8682100004516542E-2</c:v>
                </c:pt>
                <c:pt idx="179">
                  <c:v>8.9405000035185367E-3</c:v>
                </c:pt>
                <c:pt idx="180">
                  <c:v>3.6401100005605258E-2</c:v>
                </c:pt>
                <c:pt idx="182">
                  <c:v>4.2148200009251013E-2</c:v>
                </c:pt>
                <c:pt idx="185">
                  <c:v>6.1690000075032003E-3</c:v>
                </c:pt>
                <c:pt idx="186">
                  <c:v>1.8169000002671964E-2</c:v>
                </c:pt>
                <c:pt idx="188">
                  <c:v>4.988900000898866E-2</c:v>
                </c:pt>
                <c:pt idx="190">
                  <c:v>4.3588699998508673E-2</c:v>
                </c:pt>
                <c:pt idx="192">
                  <c:v>4.8369400006777141E-2</c:v>
                </c:pt>
                <c:pt idx="195">
                  <c:v>4.8073500001919456E-2</c:v>
                </c:pt>
                <c:pt idx="196">
                  <c:v>4.8073500001919456E-2</c:v>
                </c:pt>
                <c:pt idx="197">
                  <c:v>5.8048700004292186E-2</c:v>
                </c:pt>
                <c:pt idx="198">
                  <c:v>6.8048700006329454E-2</c:v>
                </c:pt>
                <c:pt idx="202">
                  <c:v>4.5894400005636271E-2</c:v>
                </c:pt>
                <c:pt idx="203">
                  <c:v>4.5894400005636271E-2</c:v>
                </c:pt>
                <c:pt idx="204">
                  <c:v>4.4855000000097789E-2</c:v>
                </c:pt>
                <c:pt idx="205">
                  <c:v>4.4855000000097789E-2</c:v>
                </c:pt>
                <c:pt idx="206">
                  <c:v>1.8885000004956964E-2</c:v>
                </c:pt>
                <c:pt idx="207">
                  <c:v>3.100290000293171E-2</c:v>
                </c:pt>
                <c:pt idx="208">
                  <c:v>4.1959599999245256E-2</c:v>
                </c:pt>
                <c:pt idx="209">
                  <c:v>4.5359600000665523E-2</c:v>
                </c:pt>
                <c:pt idx="210">
                  <c:v>3.568739999900572E-2</c:v>
                </c:pt>
                <c:pt idx="211">
                  <c:v>3.5507500004314352E-2</c:v>
                </c:pt>
                <c:pt idx="212">
                  <c:v>3.5436700010905042E-2</c:v>
                </c:pt>
                <c:pt idx="213">
                  <c:v>3.553670000837883E-2</c:v>
                </c:pt>
                <c:pt idx="214">
                  <c:v>3.7068099998577964E-2</c:v>
                </c:pt>
                <c:pt idx="215">
                  <c:v>3.7968099997669924E-2</c:v>
                </c:pt>
                <c:pt idx="216">
                  <c:v>2.4962000003142748E-2</c:v>
                </c:pt>
                <c:pt idx="218">
                  <c:v>3.032060000259662E-2</c:v>
                </c:pt>
                <c:pt idx="219">
                  <c:v>1.2485300008847844E-2</c:v>
                </c:pt>
                <c:pt idx="220">
                  <c:v>1.2485300008847844E-2</c:v>
                </c:pt>
                <c:pt idx="221">
                  <c:v>1.418530000228202E-2</c:v>
                </c:pt>
                <c:pt idx="222">
                  <c:v>1.418530000228202E-2</c:v>
                </c:pt>
                <c:pt idx="226">
                  <c:v>9.2478000005939975E-3</c:v>
                </c:pt>
                <c:pt idx="227">
                  <c:v>4.364600004919339E-3</c:v>
                </c:pt>
                <c:pt idx="231">
                  <c:v>-1.8972999969264492E-3</c:v>
                </c:pt>
                <c:pt idx="233">
                  <c:v>-9.3771999963792041E-3</c:v>
                </c:pt>
                <c:pt idx="235">
                  <c:v>-7.2748000020510517E-3</c:v>
                </c:pt>
                <c:pt idx="236">
                  <c:v>-7.3984999980893917E-3</c:v>
                </c:pt>
                <c:pt idx="237">
                  <c:v>-1.0024699993664399E-2</c:v>
                </c:pt>
                <c:pt idx="238">
                  <c:v>-1.3610099995275959E-2</c:v>
                </c:pt>
                <c:pt idx="239">
                  <c:v>-6.9469999289140105E-4</c:v>
                </c:pt>
                <c:pt idx="240">
                  <c:v>-1.7208999925060198E-3</c:v>
                </c:pt>
                <c:pt idx="241">
                  <c:v>-1.4206999912858009E-3</c:v>
                </c:pt>
                <c:pt idx="244">
                  <c:v>2.8686000077868812E-3</c:v>
                </c:pt>
                <c:pt idx="245">
                  <c:v>4.2495000016060658E-3</c:v>
                </c:pt>
                <c:pt idx="246">
                  <c:v>4.2495000016060658E-3</c:v>
                </c:pt>
                <c:pt idx="247">
                  <c:v>2.8793000019504689E-3</c:v>
                </c:pt>
                <c:pt idx="252">
                  <c:v>1.0787800005346071E-2</c:v>
                </c:pt>
                <c:pt idx="259">
                  <c:v>1.3912000002164859E-2</c:v>
                </c:pt>
                <c:pt idx="265">
                  <c:v>2.5754900008905679E-2</c:v>
                </c:pt>
                <c:pt idx="266">
                  <c:v>2.7385200002754573E-2</c:v>
                </c:pt>
                <c:pt idx="268">
                  <c:v>4.0648200003488455E-2</c:v>
                </c:pt>
                <c:pt idx="269">
                  <c:v>3.0017400000360794E-2</c:v>
                </c:pt>
                <c:pt idx="270">
                  <c:v>3.2591499999398366E-2</c:v>
                </c:pt>
                <c:pt idx="273">
                  <c:v>3.9929200000187848E-2</c:v>
                </c:pt>
                <c:pt idx="276">
                  <c:v>3.6862799999653362E-2</c:v>
                </c:pt>
                <c:pt idx="281">
                  <c:v>4.569610000908142E-2</c:v>
                </c:pt>
                <c:pt idx="288">
                  <c:v>5.6754700010060333E-2</c:v>
                </c:pt>
                <c:pt idx="289">
                  <c:v>5.8242300008714665E-2</c:v>
                </c:pt>
                <c:pt idx="290">
                  <c:v>6.0099599999375641E-2</c:v>
                </c:pt>
                <c:pt idx="292">
                  <c:v>6.6659100004471838E-2</c:v>
                </c:pt>
                <c:pt idx="295">
                  <c:v>7.0627900000545196E-2</c:v>
                </c:pt>
                <c:pt idx="296">
                  <c:v>7.4577200008207001E-2</c:v>
                </c:pt>
                <c:pt idx="298">
                  <c:v>7.708460000139894E-2</c:v>
                </c:pt>
                <c:pt idx="299">
                  <c:v>7.8171100009058136E-2</c:v>
                </c:pt>
                <c:pt idx="300">
                  <c:v>7.2744100005365908E-2</c:v>
                </c:pt>
                <c:pt idx="302">
                  <c:v>7.6906599999347236E-2</c:v>
                </c:pt>
                <c:pt idx="303">
                  <c:v>8.6094999998749699E-2</c:v>
                </c:pt>
                <c:pt idx="304">
                  <c:v>8.4800500000710599E-2</c:v>
                </c:pt>
                <c:pt idx="305">
                  <c:v>1.8219750010757707E-2</c:v>
                </c:pt>
                <c:pt idx="306">
                  <c:v>1.8834350004908629E-2</c:v>
                </c:pt>
                <c:pt idx="307">
                  <c:v>8.9863000001059845E-2</c:v>
                </c:pt>
                <c:pt idx="308">
                  <c:v>8.6892200000875164E-2</c:v>
                </c:pt>
                <c:pt idx="310">
                  <c:v>9.056760001112707E-2</c:v>
                </c:pt>
                <c:pt idx="312">
                  <c:v>8.9562100140028633E-2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B-4A74-B808-71444710F22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-0.49846032445743549</c:v>
                </c:pt>
                <c:pt idx="1">
                  <c:v>-0.49063315932036328</c:v>
                </c:pt>
                <c:pt idx="2">
                  <c:v>-0.4894526158182842</c:v>
                </c:pt>
                <c:pt idx="3">
                  <c:v>-0.48608887542879864</c:v>
                </c:pt>
                <c:pt idx="4">
                  <c:v>-0.48587864165445577</c:v>
                </c:pt>
                <c:pt idx="5">
                  <c:v>-0.48411591231573498</c:v>
                </c:pt>
                <c:pt idx="6">
                  <c:v>-0.47722671324880778</c:v>
                </c:pt>
                <c:pt idx="7">
                  <c:v>-0.47643429363782319</c:v>
                </c:pt>
                <c:pt idx="8">
                  <c:v>-0.47167977597191574</c:v>
                </c:pt>
                <c:pt idx="9">
                  <c:v>-0.46744275682746755</c:v>
                </c:pt>
                <c:pt idx="10">
                  <c:v>-0.46461268678823686</c:v>
                </c:pt>
                <c:pt idx="11">
                  <c:v>-0.45151350546379787</c:v>
                </c:pt>
                <c:pt idx="12">
                  <c:v>-0.45119006888788576</c:v>
                </c:pt>
                <c:pt idx="13">
                  <c:v>-0.44312032631887954</c:v>
                </c:pt>
                <c:pt idx="14">
                  <c:v>-0.4382364340226072</c:v>
                </c:pt>
                <c:pt idx="15">
                  <c:v>-0.43802620024826433</c:v>
                </c:pt>
                <c:pt idx="16">
                  <c:v>-0.43783213830271711</c:v>
                </c:pt>
                <c:pt idx="17">
                  <c:v>-0.43776745098753467</c:v>
                </c:pt>
                <c:pt idx="18">
                  <c:v>-0.4337891811038162</c:v>
                </c:pt>
                <c:pt idx="19">
                  <c:v>-0.43333636989753926</c:v>
                </c:pt>
                <c:pt idx="20">
                  <c:v>-0.42667357643375053</c:v>
                </c:pt>
                <c:pt idx="21">
                  <c:v>-0.41959031542127612</c:v>
                </c:pt>
                <c:pt idx="22">
                  <c:v>-0.41899195775583875</c:v>
                </c:pt>
                <c:pt idx="23">
                  <c:v>-0.41873320849510909</c:v>
                </c:pt>
                <c:pt idx="24">
                  <c:v>-0.41320244304701265</c:v>
                </c:pt>
                <c:pt idx="25">
                  <c:v>-0.40400067246231408</c:v>
                </c:pt>
                <c:pt idx="26">
                  <c:v>-0.39137047417294757</c:v>
                </c:pt>
                <c:pt idx="27">
                  <c:v>-0.38920344911433669</c:v>
                </c:pt>
                <c:pt idx="28">
                  <c:v>-0.38693939308295217</c:v>
                </c:pt>
                <c:pt idx="29">
                  <c:v>-0.38550010032014348</c:v>
                </c:pt>
                <c:pt idx="30">
                  <c:v>-0.38203932895788428</c:v>
                </c:pt>
                <c:pt idx="31">
                  <c:v>-0.3805353488798931</c:v>
                </c:pt>
                <c:pt idx="32">
                  <c:v>-0.37519864537734388</c:v>
                </c:pt>
                <c:pt idx="33">
                  <c:v>-0.37173787401508468</c:v>
                </c:pt>
                <c:pt idx="34">
                  <c:v>-0.3675008548706365</c:v>
                </c:pt>
                <c:pt idx="35">
                  <c:v>-0.36743616755545405</c:v>
                </c:pt>
                <c:pt idx="36">
                  <c:v>-0.36672460708844751</c:v>
                </c:pt>
                <c:pt idx="37">
                  <c:v>-0.36038525020057088</c:v>
                </c:pt>
                <c:pt idx="38">
                  <c:v>-0.35786244490845665</c:v>
                </c:pt>
                <c:pt idx="39">
                  <c:v>-0.35687596335192484</c:v>
                </c:pt>
                <c:pt idx="40">
                  <c:v>-0.35661721409119518</c:v>
                </c:pt>
                <c:pt idx="41">
                  <c:v>-0.35655252677601279</c:v>
                </c:pt>
                <c:pt idx="42">
                  <c:v>-0.35244488226192938</c:v>
                </c:pt>
                <c:pt idx="43">
                  <c:v>-0.35239636677554265</c:v>
                </c:pt>
                <c:pt idx="44">
                  <c:v>-0.3523640231179514</c:v>
                </c:pt>
                <c:pt idx="45">
                  <c:v>-0.34769036459602193</c:v>
                </c:pt>
                <c:pt idx="46">
                  <c:v>-0.34764184910963514</c:v>
                </c:pt>
                <c:pt idx="47">
                  <c:v>-0.34657450840912529</c:v>
                </c:pt>
                <c:pt idx="48">
                  <c:v>-0.34392232848664628</c:v>
                </c:pt>
                <c:pt idx="49">
                  <c:v>-0.34379295385628139</c:v>
                </c:pt>
                <c:pt idx="50">
                  <c:v>-0.34298436241650121</c:v>
                </c:pt>
                <c:pt idx="51">
                  <c:v>-0.34227280194949466</c:v>
                </c:pt>
                <c:pt idx="52">
                  <c:v>-0.34220811463431222</c:v>
                </c:pt>
                <c:pt idx="53">
                  <c:v>-0.3420302245175606</c:v>
                </c:pt>
                <c:pt idx="54">
                  <c:v>-0.33835921938095859</c:v>
                </c:pt>
                <c:pt idx="55">
                  <c:v>-0.33811664194902452</c:v>
                </c:pt>
                <c:pt idx="56">
                  <c:v>-0.33810047012022892</c:v>
                </c:pt>
                <c:pt idx="57">
                  <c:v>-0.33790640817468165</c:v>
                </c:pt>
                <c:pt idx="58">
                  <c:v>-0.32469402404867342</c:v>
                </c:pt>
                <c:pt idx="59">
                  <c:v>-0.32356199603298119</c:v>
                </c:pt>
                <c:pt idx="60">
                  <c:v>-0.32006888101313075</c:v>
                </c:pt>
                <c:pt idx="61">
                  <c:v>-0.31945435151889778</c:v>
                </c:pt>
                <c:pt idx="62">
                  <c:v>-0.31934114871732855</c:v>
                </c:pt>
                <c:pt idx="63">
                  <c:v>-0.31919560225816812</c:v>
                </c:pt>
                <c:pt idx="64">
                  <c:v>-0.31841935447597913</c:v>
                </c:pt>
                <c:pt idx="65">
                  <c:v>-0.31550842529277051</c:v>
                </c:pt>
                <c:pt idx="66">
                  <c:v>-0.31495858311371994</c:v>
                </c:pt>
                <c:pt idx="67">
                  <c:v>-0.30844133610909164</c:v>
                </c:pt>
                <c:pt idx="68">
                  <c:v>-0.30829578964993121</c:v>
                </c:pt>
                <c:pt idx="69">
                  <c:v>-0.30577298435781708</c:v>
                </c:pt>
                <c:pt idx="70">
                  <c:v>-0.30003198513537777</c:v>
                </c:pt>
                <c:pt idx="71">
                  <c:v>-0.29987026684742168</c:v>
                </c:pt>
                <c:pt idx="72">
                  <c:v>-0.29951448661391844</c:v>
                </c:pt>
                <c:pt idx="73">
                  <c:v>-0.29665207291709655</c:v>
                </c:pt>
                <c:pt idx="74">
                  <c:v>-0.29595668427888561</c:v>
                </c:pt>
                <c:pt idx="75">
                  <c:v>-0.29585965330611197</c:v>
                </c:pt>
                <c:pt idx="76">
                  <c:v>-0.29514809283910537</c:v>
                </c:pt>
                <c:pt idx="77">
                  <c:v>-0.29139622855852532</c:v>
                </c:pt>
                <c:pt idx="78">
                  <c:v>-0.29133154124334293</c:v>
                </c:pt>
                <c:pt idx="79">
                  <c:v>-0.29094341735224843</c:v>
                </c:pt>
                <c:pt idx="80">
                  <c:v>-0.29087873003706599</c:v>
                </c:pt>
                <c:pt idx="81">
                  <c:v>-0.28670639820780025</c:v>
                </c:pt>
                <c:pt idx="82">
                  <c:v>-0.28542882373294753</c:v>
                </c:pt>
                <c:pt idx="83">
                  <c:v>-0.28246937906335212</c:v>
                </c:pt>
                <c:pt idx="84">
                  <c:v>-0.28148289750682026</c:v>
                </c:pt>
                <c:pt idx="85">
                  <c:v>-0.28138586653404662</c:v>
                </c:pt>
                <c:pt idx="86">
                  <c:v>-0.28138586653404662</c:v>
                </c:pt>
                <c:pt idx="87">
                  <c:v>-0.28125649190368179</c:v>
                </c:pt>
                <c:pt idx="88">
                  <c:v>-0.28125649190368179</c:v>
                </c:pt>
                <c:pt idx="89">
                  <c:v>-0.28125649190368179</c:v>
                </c:pt>
                <c:pt idx="90">
                  <c:v>-0.28111094544452137</c:v>
                </c:pt>
                <c:pt idx="91">
                  <c:v>-0.28099774264295213</c:v>
                </c:pt>
                <c:pt idx="92">
                  <c:v>-0.28093305532776974</c:v>
                </c:pt>
                <c:pt idx="93">
                  <c:v>-0.28072282155342687</c:v>
                </c:pt>
                <c:pt idx="94">
                  <c:v>-0.28052875960787965</c:v>
                </c:pt>
                <c:pt idx="95">
                  <c:v>-0.28033469766233238</c:v>
                </c:pt>
                <c:pt idx="96">
                  <c:v>-0.28033469766233238</c:v>
                </c:pt>
                <c:pt idx="97">
                  <c:v>-0.28033469766233238</c:v>
                </c:pt>
                <c:pt idx="98">
                  <c:v>-0.28027001034714999</c:v>
                </c:pt>
                <c:pt idx="99">
                  <c:v>-0.28020532303196755</c:v>
                </c:pt>
                <c:pt idx="100">
                  <c:v>-0.28020532303196755</c:v>
                </c:pt>
                <c:pt idx="101">
                  <c:v>-0.27718119104718963</c:v>
                </c:pt>
                <c:pt idx="102">
                  <c:v>-0.26831902886719883</c:v>
                </c:pt>
                <c:pt idx="103">
                  <c:v>-0.26675036147402525</c:v>
                </c:pt>
                <c:pt idx="104">
                  <c:v>-0.26248099867198588</c:v>
                </c:pt>
                <c:pt idx="105">
                  <c:v>-0.26228693672643866</c:v>
                </c:pt>
                <c:pt idx="106">
                  <c:v>-0.25766179369089598</c:v>
                </c:pt>
                <c:pt idx="107">
                  <c:v>-0.2564812501888169</c:v>
                </c:pt>
                <c:pt idx="108">
                  <c:v>-0.25326305625849177</c:v>
                </c:pt>
                <c:pt idx="109">
                  <c:v>-0.2530366506553533</c:v>
                </c:pt>
                <c:pt idx="110">
                  <c:v>-0.24414214481777124</c:v>
                </c:pt>
                <c:pt idx="111">
                  <c:v>-0.24333355337799106</c:v>
                </c:pt>
                <c:pt idx="112">
                  <c:v>-0.24066520162671645</c:v>
                </c:pt>
                <c:pt idx="113">
                  <c:v>-0.23421264193727054</c:v>
                </c:pt>
                <c:pt idx="114">
                  <c:v>-0.23256311540011898</c:v>
                </c:pt>
                <c:pt idx="115">
                  <c:v>-0.23217499150902449</c:v>
                </c:pt>
                <c:pt idx="116">
                  <c:v>-0.22138838170235681</c:v>
                </c:pt>
                <c:pt idx="117">
                  <c:v>-0.22079002403691944</c:v>
                </c:pt>
                <c:pt idx="118">
                  <c:v>-0.21543714870557462</c:v>
                </c:pt>
                <c:pt idx="119">
                  <c:v>-0.21027833531977702</c:v>
                </c:pt>
                <c:pt idx="120">
                  <c:v>-0.20969614948313531</c:v>
                </c:pt>
                <c:pt idx="121">
                  <c:v>-0.20565319228423437</c:v>
                </c:pt>
                <c:pt idx="122">
                  <c:v>-0.20466671072770254</c:v>
                </c:pt>
                <c:pt idx="123">
                  <c:v>-0.20162640691412903</c:v>
                </c:pt>
                <c:pt idx="124">
                  <c:v>-0.20115742387905652</c:v>
                </c:pt>
                <c:pt idx="125">
                  <c:v>-0.20109273656387411</c:v>
                </c:pt>
                <c:pt idx="126">
                  <c:v>-0.2005105507272324</c:v>
                </c:pt>
                <c:pt idx="127">
                  <c:v>-0.19879633687489839</c:v>
                </c:pt>
                <c:pt idx="128">
                  <c:v>-0.19679103010424354</c:v>
                </c:pt>
                <c:pt idx="129">
                  <c:v>-0.19659696815869629</c:v>
                </c:pt>
                <c:pt idx="130">
                  <c:v>-0.1958045485477117</c:v>
                </c:pt>
                <c:pt idx="131">
                  <c:v>-0.19548111197179963</c:v>
                </c:pt>
                <c:pt idx="132">
                  <c:v>-0.19541642465661721</c:v>
                </c:pt>
                <c:pt idx="133">
                  <c:v>-0.1949474416215447</c:v>
                </c:pt>
                <c:pt idx="134">
                  <c:v>-0.18661894979180879</c:v>
                </c:pt>
                <c:pt idx="135">
                  <c:v>-0.18648957516144396</c:v>
                </c:pt>
                <c:pt idx="136">
                  <c:v>-0.1862308259007143</c:v>
                </c:pt>
                <c:pt idx="137">
                  <c:v>-0.18517965702900005</c:v>
                </c:pt>
                <c:pt idx="138">
                  <c:v>-0.18505028239863522</c:v>
                </c:pt>
                <c:pt idx="139">
                  <c:v>-0.18391825438294296</c:v>
                </c:pt>
                <c:pt idx="140">
                  <c:v>-0.18128224628925954</c:v>
                </c:pt>
                <c:pt idx="141">
                  <c:v>-0.18120138714528153</c:v>
                </c:pt>
                <c:pt idx="142">
                  <c:v>-0.18034428021911453</c:v>
                </c:pt>
                <c:pt idx="143">
                  <c:v>-0.18002084364320245</c:v>
                </c:pt>
                <c:pt idx="144">
                  <c:v>-0.17657624410973888</c:v>
                </c:pt>
                <c:pt idx="145">
                  <c:v>-0.17473265562704005</c:v>
                </c:pt>
                <c:pt idx="146">
                  <c:v>-0.17306695726109286</c:v>
                </c:pt>
                <c:pt idx="147">
                  <c:v>-0.17201578838937862</c:v>
                </c:pt>
                <c:pt idx="148">
                  <c:v>-0.16548236955595472</c:v>
                </c:pt>
                <c:pt idx="149">
                  <c:v>-0.16308893889420537</c:v>
                </c:pt>
                <c:pt idx="150">
                  <c:v>-0.16203777002249112</c:v>
                </c:pt>
                <c:pt idx="151">
                  <c:v>-0.15859317048902752</c:v>
                </c:pt>
                <c:pt idx="152">
                  <c:v>-0.15859317048902752</c:v>
                </c:pt>
                <c:pt idx="153">
                  <c:v>-0.15846379585866269</c:v>
                </c:pt>
                <c:pt idx="154">
                  <c:v>-0.15839910854348027</c:v>
                </c:pt>
                <c:pt idx="155">
                  <c:v>-0.15778457904924734</c:v>
                </c:pt>
                <c:pt idx="156">
                  <c:v>-0.15778457904924734</c:v>
                </c:pt>
                <c:pt idx="157">
                  <c:v>-0.15746114247333526</c:v>
                </c:pt>
                <c:pt idx="158">
                  <c:v>-0.15746114247333526</c:v>
                </c:pt>
                <c:pt idx="159">
                  <c:v>-0.15746114247333526</c:v>
                </c:pt>
                <c:pt idx="160">
                  <c:v>-0.15746114247333526</c:v>
                </c:pt>
                <c:pt idx="161">
                  <c:v>-0.15746114247333526</c:v>
                </c:pt>
                <c:pt idx="162">
                  <c:v>-0.1563452862864386</c:v>
                </c:pt>
                <c:pt idx="163">
                  <c:v>-0.15351521624720796</c:v>
                </c:pt>
                <c:pt idx="164">
                  <c:v>-0.15317560784250028</c:v>
                </c:pt>
                <c:pt idx="165">
                  <c:v>-0.14848577749177519</c:v>
                </c:pt>
                <c:pt idx="166">
                  <c:v>-0.14749929593524336</c:v>
                </c:pt>
                <c:pt idx="167">
                  <c:v>-0.14399000908659734</c:v>
                </c:pt>
                <c:pt idx="168">
                  <c:v>-0.13996322371649203</c:v>
                </c:pt>
                <c:pt idx="169">
                  <c:v>-0.13989853640130961</c:v>
                </c:pt>
                <c:pt idx="170">
                  <c:v>-0.13907377313273381</c:v>
                </c:pt>
                <c:pt idx="171">
                  <c:v>-0.13900908581755139</c:v>
                </c:pt>
                <c:pt idx="172">
                  <c:v>-0.13472355118671642</c:v>
                </c:pt>
                <c:pt idx="173">
                  <c:v>-0.13438394278200874</c:v>
                </c:pt>
                <c:pt idx="174">
                  <c:v>-0.13438394278200874</c:v>
                </c:pt>
                <c:pt idx="175">
                  <c:v>-0.12917661390982432</c:v>
                </c:pt>
                <c:pt idx="176">
                  <c:v>-0.12586138900672555</c:v>
                </c:pt>
                <c:pt idx="177">
                  <c:v>-0.12586138900672555</c:v>
                </c:pt>
                <c:pt idx="178">
                  <c:v>-0.12586138900672555</c:v>
                </c:pt>
                <c:pt idx="179">
                  <c:v>-0.12560263974599592</c:v>
                </c:pt>
                <c:pt idx="180">
                  <c:v>-0.12489107927898935</c:v>
                </c:pt>
                <c:pt idx="181">
                  <c:v>-0.12474553281982892</c:v>
                </c:pt>
                <c:pt idx="182">
                  <c:v>-0.12401780052402675</c:v>
                </c:pt>
                <c:pt idx="183">
                  <c:v>-0.12024976441465107</c:v>
                </c:pt>
                <c:pt idx="184">
                  <c:v>-0.11581868332465566</c:v>
                </c:pt>
                <c:pt idx="185">
                  <c:v>-0.10797534635878785</c:v>
                </c:pt>
                <c:pt idx="186">
                  <c:v>-0.10797534635878785</c:v>
                </c:pt>
                <c:pt idx="187">
                  <c:v>-9.5733271960515828E-2</c:v>
                </c:pt>
                <c:pt idx="188">
                  <c:v>-9.5037883322304867E-2</c:v>
                </c:pt>
                <c:pt idx="189">
                  <c:v>-9.502171149350927E-2</c:v>
                </c:pt>
                <c:pt idx="190">
                  <c:v>-9.2159297796687398E-2</c:v>
                </c:pt>
                <c:pt idx="191">
                  <c:v>-9.2110782310300593E-2</c:v>
                </c:pt>
                <c:pt idx="192">
                  <c:v>-9.0251021998806163E-2</c:v>
                </c:pt>
                <c:pt idx="193">
                  <c:v>-8.6741735150160149E-2</c:v>
                </c:pt>
                <c:pt idx="194">
                  <c:v>-8.6482985889430486E-2</c:v>
                </c:pt>
                <c:pt idx="195">
                  <c:v>-8.6466814060634889E-2</c:v>
                </c:pt>
                <c:pt idx="196">
                  <c:v>-8.6466814060634889E-2</c:v>
                </c:pt>
                <c:pt idx="197">
                  <c:v>-8.5690566278445915E-2</c:v>
                </c:pt>
                <c:pt idx="198">
                  <c:v>-8.5690566278445915E-2</c:v>
                </c:pt>
                <c:pt idx="199">
                  <c:v>-8.5221583243373394E-2</c:v>
                </c:pt>
                <c:pt idx="200">
                  <c:v>-8.2245966744982316E-2</c:v>
                </c:pt>
                <c:pt idx="201">
                  <c:v>-8.21812794297999E-2</c:v>
                </c:pt>
                <c:pt idx="202">
                  <c:v>-8.2165107601004303E-2</c:v>
                </c:pt>
                <c:pt idx="203">
                  <c:v>-8.2165107601004303E-2</c:v>
                </c:pt>
                <c:pt idx="204">
                  <c:v>-8.1453547133997731E-2</c:v>
                </c:pt>
                <c:pt idx="205">
                  <c:v>-8.1453547133997731E-2</c:v>
                </c:pt>
                <c:pt idx="206">
                  <c:v>-7.8219181374876989E-2</c:v>
                </c:pt>
                <c:pt idx="207">
                  <c:v>-7.7475277250279209E-2</c:v>
                </c:pt>
                <c:pt idx="208">
                  <c:v>-7.1685762541453077E-2</c:v>
                </c:pt>
                <c:pt idx="209">
                  <c:v>-7.1685762541453077E-2</c:v>
                </c:pt>
                <c:pt idx="210">
                  <c:v>-6.8904207988609245E-2</c:v>
                </c:pt>
                <c:pt idx="211">
                  <c:v>-6.7707492657734569E-2</c:v>
                </c:pt>
                <c:pt idx="212">
                  <c:v>-6.7578118027369738E-2</c:v>
                </c:pt>
                <c:pt idx="213">
                  <c:v>-6.7578118027369738E-2</c:v>
                </c:pt>
                <c:pt idx="214">
                  <c:v>-6.6995932190727997E-2</c:v>
                </c:pt>
                <c:pt idx="215">
                  <c:v>-6.6995932190727997E-2</c:v>
                </c:pt>
                <c:pt idx="216">
                  <c:v>-6.2370789155185333E-2</c:v>
                </c:pt>
                <c:pt idx="217">
                  <c:v>-5.6953226508658084E-2</c:v>
                </c:pt>
                <c:pt idx="218">
                  <c:v>-5.3249877714464836E-2</c:v>
                </c:pt>
                <c:pt idx="219">
                  <c:v>-4.8754109309286989E-2</c:v>
                </c:pt>
                <c:pt idx="220">
                  <c:v>-4.8754109309286989E-2</c:v>
                </c:pt>
                <c:pt idx="221">
                  <c:v>-4.8754109309286989E-2</c:v>
                </c:pt>
                <c:pt idx="222">
                  <c:v>-4.8754109309286989E-2</c:v>
                </c:pt>
                <c:pt idx="223">
                  <c:v>-4.860856285012656E-2</c:v>
                </c:pt>
                <c:pt idx="224">
                  <c:v>-4.860856285012656E-2</c:v>
                </c:pt>
                <c:pt idx="225">
                  <c:v>-4.5244822460640988E-2</c:v>
                </c:pt>
                <c:pt idx="226">
                  <c:v>-4.4711152110386065E-2</c:v>
                </c:pt>
                <c:pt idx="227">
                  <c:v>-4.419365358892674E-2</c:v>
                </c:pt>
                <c:pt idx="228">
                  <c:v>-4.4177481760131143E-2</c:v>
                </c:pt>
                <c:pt idx="229">
                  <c:v>-4.3854045184219065E-2</c:v>
                </c:pt>
                <c:pt idx="230">
                  <c:v>-4.2980766429256467E-2</c:v>
                </c:pt>
                <c:pt idx="231">
                  <c:v>-2.1650124247855146E-2</c:v>
                </c:pt>
                <c:pt idx="232">
                  <c:v>-2.1051766582417808E-2</c:v>
                </c:pt>
                <c:pt idx="233">
                  <c:v>-2.045340891698047E-2</c:v>
                </c:pt>
                <c:pt idx="234">
                  <c:v>-1.6491310862057545E-2</c:v>
                </c:pt>
                <c:pt idx="235">
                  <c:v>-1.1138435530712726E-2</c:v>
                </c:pt>
                <c:pt idx="236">
                  <c:v>-1.0135782145385297E-2</c:v>
                </c:pt>
                <c:pt idx="237">
                  <c:v>-6.7073544407172947E-3</c:v>
                </c:pt>
                <c:pt idx="238">
                  <c:v>-6.642667125534879E-3</c:v>
                </c:pt>
                <c:pt idx="239">
                  <c:v>-3.4729886815965394E-3</c:v>
                </c:pt>
                <c:pt idx="240">
                  <c:v>-4.4560976928564866E-5</c:v>
                </c:pt>
                <c:pt idx="241">
                  <c:v>2.3488696848207868E-3</c:v>
                </c:pt>
                <c:pt idx="242">
                  <c:v>3.4647258717174501E-3</c:v>
                </c:pt>
                <c:pt idx="243">
                  <c:v>3.4647258717174501E-3</c:v>
                </c:pt>
                <c:pt idx="244">
                  <c:v>3.674959646060294E-3</c:v>
                </c:pt>
                <c:pt idx="245">
                  <c:v>7.9766661056908938E-3</c:v>
                </c:pt>
                <c:pt idx="246">
                  <c:v>7.9766661056908938E-3</c:v>
                </c:pt>
                <c:pt idx="247">
                  <c:v>8.8176012030622697E-3</c:v>
                </c:pt>
                <c:pt idx="248">
                  <c:v>1.23915753668907E-2</c:v>
                </c:pt>
                <c:pt idx="249">
                  <c:v>1.2650324627620363E-2</c:v>
                </c:pt>
                <c:pt idx="250">
                  <c:v>1.2715011942802779E-2</c:v>
                </c:pt>
                <c:pt idx="251">
                  <c:v>1.3006104861123635E-2</c:v>
                </c:pt>
                <c:pt idx="252">
                  <c:v>1.3507431553787363E-2</c:v>
                </c:pt>
                <c:pt idx="253">
                  <c:v>1.442922579513678E-2</c:v>
                </c:pt>
                <c:pt idx="254">
                  <c:v>1.6822656456886131E-2</c:v>
                </c:pt>
                <c:pt idx="255">
                  <c:v>1.6822656456886131E-2</c:v>
                </c:pt>
                <c:pt idx="256">
                  <c:v>1.6822656456886131E-2</c:v>
                </c:pt>
                <c:pt idx="257">
                  <c:v>1.6822656456886131E-2</c:v>
                </c:pt>
                <c:pt idx="258">
                  <c:v>1.6822656456886131E-2</c:v>
                </c:pt>
                <c:pt idx="259">
                  <c:v>1.8488354822833314E-2</c:v>
                </c:pt>
                <c:pt idx="260">
                  <c:v>1.8795619569949795E-2</c:v>
                </c:pt>
                <c:pt idx="261">
                  <c:v>2.1900610698705691E-2</c:v>
                </c:pt>
                <c:pt idx="262">
                  <c:v>2.2062328986661744E-2</c:v>
                </c:pt>
                <c:pt idx="263">
                  <c:v>2.6008255212789044E-2</c:v>
                </c:pt>
                <c:pt idx="264">
                  <c:v>2.6428722761474732E-2</c:v>
                </c:pt>
                <c:pt idx="265">
                  <c:v>2.7318173345232954E-2</c:v>
                </c:pt>
                <c:pt idx="266">
                  <c:v>2.7673953578736227E-2</c:v>
                </c:pt>
                <c:pt idx="267">
                  <c:v>2.8401685874538396E-2</c:v>
                </c:pt>
                <c:pt idx="268">
                  <c:v>3.123175591376906E-2</c:v>
                </c:pt>
                <c:pt idx="269">
                  <c:v>3.1361130544133892E-2</c:v>
                </c:pt>
                <c:pt idx="270">
                  <c:v>3.1910972723184411E-2</c:v>
                </c:pt>
                <c:pt idx="271">
                  <c:v>3.2315268443074502E-2</c:v>
                </c:pt>
                <c:pt idx="272">
                  <c:v>3.5193853968691957E-2</c:v>
                </c:pt>
                <c:pt idx="273">
                  <c:v>3.6730177704274308E-2</c:v>
                </c:pt>
                <c:pt idx="274">
                  <c:v>3.6778693190661127E-2</c:v>
                </c:pt>
                <c:pt idx="275">
                  <c:v>3.7328535369711646E-2</c:v>
                </c:pt>
                <c:pt idx="276">
                  <c:v>3.7765174747192959E-2</c:v>
                </c:pt>
                <c:pt idx="277">
                  <c:v>4.0951025019926895E-2</c:v>
                </c:pt>
                <c:pt idx="278">
                  <c:v>4.1533210856568636E-2</c:v>
                </c:pt>
                <c:pt idx="279">
                  <c:v>4.1597898171751052E-2</c:v>
                </c:pt>
                <c:pt idx="280">
                  <c:v>4.1597898171751052E-2</c:v>
                </c:pt>
                <c:pt idx="281">
                  <c:v>4.1678757315729065E-2</c:v>
                </c:pt>
                <c:pt idx="282">
                  <c:v>4.2794613502625728E-2</c:v>
                </c:pt>
                <c:pt idx="283">
                  <c:v>4.5834917316199209E-2</c:v>
                </c:pt>
                <c:pt idx="284">
                  <c:v>4.6902258016709053E-2</c:v>
                </c:pt>
                <c:pt idx="285">
                  <c:v>5.0071936460647393E-2</c:v>
                </c:pt>
                <c:pt idx="286">
                  <c:v>5.0136623775829808E-2</c:v>
                </c:pt>
                <c:pt idx="287">
                  <c:v>5.026599840619464E-2</c:v>
                </c:pt>
                <c:pt idx="288">
                  <c:v>5.0799668756449562E-2</c:v>
                </c:pt>
                <c:pt idx="289">
                  <c:v>5.1187792647544056E-2</c:v>
                </c:pt>
                <c:pt idx="290">
                  <c:v>5.122013630513525E-2</c:v>
                </c:pt>
                <c:pt idx="291">
                  <c:v>5.1268651791522069E-2</c:v>
                </c:pt>
                <c:pt idx="292">
                  <c:v>5.1705291169003381E-2</c:v>
                </c:pt>
                <c:pt idx="293">
                  <c:v>5.2238961519258303E-2</c:v>
                </c:pt>
                <c:pt idx="294">
                  <c:v>5.5182234360058174E-2</c:v>
                </c:pt>
                <c:pt idx="295">
                  <c:v>5.9985267512352475E-2</c:v>
                </c:pt>
                <c:pt idx="296">
                  <c:v>6.1311357473591982E-2</c:v>
                </c:pt>
                <c:pt idx="297">
                  <c:v>6.1845027823846904E-2</c:v>
                </c:pt>
                <c:pt idx="298">
                  <c:v>6.5774782221178607E-2</c:v>
                </c:pt>
                <c:pt idx="299">
                  <c:v>6.593650050913466E-2</c:v>
                </c:pt>
                <c:pt idx="300">
                  <c:v>6.6259937085046738E-2</c:v>
                </c:pt>
                <c:pt idx="301">
                  <c:v>6.9866254906466363E-2</c:v>
                </c:pt>
                <c:pt idx="302">
                  <c:v>7.0302894283947648E-2</c:v>
                </c:pt>
                <c:pt idx="303">
                  <c:v>7.3796009303798066E-2</c:v>
                </c:pt>
                <c:pt idx="304">
                  <c:v>7.4928037319490326E-2</c:v>
                </c:pt>
                <c:pt idx="305">
                  <c:v>7.8890135374413251E-2</c:v>
                </c:pt>
                <c:pt idx="306">
                  <c:v>7.8954822689595666E-2</c:v>
                </c:pt>
                <c:pt idx="307">
                  <c:v>7.8970994518391263E-2</c:v>
                </c:pt>
                <c:pt idx="308">
                  <c:v>7.9100369148756094E-2</c:v>
                </c:pt>
                <c:pt idx="309">
                  <c:v>8.4841368371195408E-2</c:v>
                </c:pt>
                <c:pt idx="310">
                  <c:v>8.8738779110935917E-2</c:v>
                </c:pt>
                <c:pt idx="311">
                  <c:v>8.9337136776373255E-2</c:v>
                </c:pt>
                <c:pt idx="312">
                  <c:v>8.7606751095243657E-2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B-4A74-B808-71444710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8976"/>
        <c:axId val="1"/>
      </c:scatterChart>
      <c:valAx>
        <c:axId val="8828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24539877300615"/>
          <c:w val="0.303534521802238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122524835105265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1'!$S$21:$S$919</c:f>
              <c:numCache>
                <c:formatCode>General</c:formatCode>
                <c:ptCount val="899"/>
                <c:pt idx="2">
                  <c:v>-6.93558499970095E-2</c:v>
                </c:pt>
                <c:pt idx="3">
                  <c:v>5.0033500028803246E-3</c:v>
                </c:pt>
                <c:pt idx="5">
                  <c:v>-5.8901349999359809E-2</c:v>
                </c:pt>
                <c:pt idx="6">
                  <c:v>5.1035500036960002E-3</c:v>
                </c:pt>
                <c:pt idx="10">
                  <c:v>-2.2549449997313786E-2</c:v>
                </c:pt>
                <c:pt idx="11">
                  <c:v>-9.5342949996847892E-2</c:v>
                </c:pt>
                <c:pt idx="12">
                  <c:v>-7.576994999544695E-2</c:v>
                </c:pt>
                <c:pt idx="15">
                  <c:v>-2.1248849996482022E-2</c:v>
                </c:pt>
                <c:pt idx="16">
                  <c:v>-5.3305049998016329E-2</c:v>
                </c:pt>
                <c:pt idx="17">
                  <c:v>1.0009550005634082E-2</c:v>
                </c:pt>
                <c:pt idx="18">
                  <c:v>-0.12614254999789409</c:v>
                </c:pt>
                <c:pt idx="19">
                  <c:v>-8.9940349997050362E-2</c:v>
                </c:pt>
                <c:pt idx="20">
                  <c:v>-0.10753654999643913</c:v>
                </c:pt>
                <c:pt idx="21">
                  <c:v>-3.3587849997275043E-2</c:v>
                </c:pt>
                <c:pt idx="25">
                  <c:v>-2.7692499970726203E-3</c:v>
                </c:pt>
                <c:pt idx="29">
                  <c:v>7.8206350000982638E-2</c:v>
                </c:pt>
                <c:pt idx="30">
                  <c:v>-9.9462549998861505E-2</c:v>
                </c:pt>
                <c:pt idx="39">
                  <c:v>4.3916850001551211E-2</c:v>
                </c:pt>
                <c:pt idx="40">
                  <c:v>5.4175250003027031E-2</c:v>
                </c:pt>
                <c:pt idx="41">
                  <c:v>1.6489850004290929E-2</c:v>
                </c:pt>
                <c:pt idx="42">
                  <c:v>9.9966950001544319E-2</c:v>
                </c:pt>
                <c:pt idx="45">
                  <c:v>0.11859005000223988</c:v>
                </c:pt>
                <c:pt idx="53">
                  <c:v>3.2617550004943041E-2</c:v>
                </c:pt>
                <c:pt idx="55">
                  <c:v>1.1150850001286017E-2</c:v>
                </c:pt>
                <c:pt idx="58">
                  <c:v>-1.4069649998418754E-2</c:v>
                </c:pt>
                <c:pt idx="59">
                  <c:v>5.9935850003967062E-2</c:v>
                </c:pt>
                <c:pt idx="60">
                  <c:v>1.9242500020482112E-3</c:v>
                </c:pt>
                <c:pt idx="61">
                  <c:v>-6.5587049997702707E-2</c:v>
                </c:pt>
                <c:pt idx="63">
                  <c:v>6.0671350005577551E-2</c:v>
                </c:pt>
                <c:pt idx="64">
                  <c:v>6.1446550003893208E-2</c:v>
                </c:pt>
                <c:pt idx="65">
                  <c:v>3.6603550001018448E-2</c:v>
                </c:pt>
                <c:pt idx="66">
                  <c:v>-2.1222349998424761E-2</c:v>
                </c:pt>
                <c:pt idx="68">
                  <c:v>-4.1818549994786736E-2</c:v>
                </c:pt>
                <c:pt idx="69">
                  <c:v>5.2450850002060179E-2</c:v>
                </c:pt>
                <c:pt idx="73">
                  <c:v>1.8809450000844663E-2</c:v>
                </c:pt>
                <c:pt idx="82">
                  <c:v>2.4892550005461089E-2</c:v>
                </c:pt>
                <c:pt idx="84">
                  <c:v>-8.5916849995555822E-2</c:v>
                </c:pt>
                <c:pt idx="85">
                  <c:v>-6.6944949998287484E-2</c:v>
                </c:pt>
                <c:pt idx="86">
                  <c:v>-2.4944949997006916E-2</c:v>
                </c:pt>
                <c:pt idx="87">
                  <c:v>-4.8315749994799262E-2</c:v>
                </c:pt>
                <c:pt idx="88">
                  <c:v>1.4684250003483612E-2</c:v>
                </c:pt>
                <c:pt idx="89">
                  <c:v>0.10068425000281422</c:v>
                </c:pt>
                <c:pt idx="91">
                  <c:v>4.5942650001961738E-2</c:v>
                </c:pt>
                <c:pt idx="92">
                  <c:v>4.0257250002468936E-2</c:v>
                </c:pt>
                <c:pt idx="101">
                  <c:v>-3.749595000044792E-2</c:v>
                </c:pt>
                <c:pt idx="102">
                  <c:v>-3.3957499945245218E-3</c:v>
                </c:pt>
                <c:pt idx="107">
                  <c:v>-1.7823949994635768E-2</c:v>
                </c:pt>
                <c:pt idx="116">
                  <c:v>3.5346550001122523E-2</c:v>
                </c:pt>
                <c:pt idx="118">
                  <c:v>3.2289750000927597E-2</c:v>
                </c:pt>
                <c:pt idx="122">
                  <c:v>2.0170650001091417E-2</c:v>
                </c:pt>
                <c:pt idx="123">
                  <c:v>5.3956850002577994E-2</c:v>
                </c:pt>
                <c:pt idx="130">
                  <c:v>2.2270850007771514E-2</c:v>
                </c:pt>
                <c:pt idx="131">
                  <c:v>-3.1561499927192926E-3</c:v>
                </c:pt>
                <c:pt idx="132">
                  <c:v>3.9158450003014877E-2</c:v>
                </c:pt>
                <c:pt idx="134">
                  <c:v>7.9440499976044521E-3</c:v>
                </c:pt>
                <c:pt idx="135">
                  <c:v>3.4573250006360468E-2</c:v>
                </c:pt>
                <c:pt idx="136">
                  <c:v>2.1831650003150571E-2</c:v>
                </c:pt>
                <c:pt idx="140">
                  <c:v>8.1398549998993985E-2</c:v>
                </c:pt>
                <c:pt idx="142">
                  <c:v>2.2460250002040993E-2</c:v>
                </c:pt>
                <c:pt idx="143">
                  <c:v>8.0332500001532026E-3</c:v>
                </c:pt>
                <c:pt idx="146">
                  <c:v>1.3352750000194646E-2</c:v>
                </c:pt>
                <c:pt idx="150">
                  <c:v>3.3492050009954255E-2</c:v>
                </c:pt>
                <c:pt idx="162">
                  <c:v>3.0476850006380118E-2</c:v>
                </c:pt>
                <c:pt idx="164">
                  <c:v>2.2592250003071968E-2</c:v>
                </c:pt>
                <c:pt idx="165">
                  <c:v>1.9900749997759704E-2</c:v>
                </c:pt>
                <c:pt idx="167">
                  <c:v>-5.7345499953953549E-3</c:v>
                </c:pt>
                <c:pt idx="170">
                  <c:v>1.617505000467645E-2</c:v>
                </c:pt>
                <c:pt idx="171">
                  <c:v>3.7489650007046293E-2</c:v>
                </c:pt>
                <c:pt idx="173">
                  <c:v>2.4483549997967202E-2</c:v>
                </c:pt>
                <c:pt idx="174">
                  <c:v>2.8483549998782109E-2</c:v>
                </c:pt>
                <c:pt idx="175">
                  <c:v>1.0308850003639236E-2</c:v>
                </c:pt>
                <c:pt idx="181">
                  <c:v>3.3589500017114915E-3</c:v>
                </c:pt>
                <c:pt idx="183">
                  <c:v>1.2723650004772935E-2</c:v>
                </c:pt>
                <c:pt idx="184">
                  <c:v>1.2773750007909257E-2</c:v>
                </c:pt>
                <c:pt idx="187">
                  <c:v>1.1957050002820324E-2</c:v>
                </c:pt>
                <c:pt idx="189">
                  <c:v>-1.6982349996396806E-2</c:v>
                </c:pt>
                <c:pt idx="191">
                  <c:v>-8.4253499953774735E-3</c:v>
                </c:pt>
                <c:pt idx="193">
                  <c:v>1.0686449997592717E-2</c:v>
                </c:pt>
                <c:pt idx="194">
                  <c:v>6.6944850004801992E-2</c:v>
                </c:pt>
                <c:pt idx="199">
                  <c:v>9.5795500019448809E-3</c:v>
                </c:pt>
                <c:pt idx="200">
                  <c:v>4.4051150005543604E-2</c:v>
                </c:pt>
                <c:pt idx="201">
                  <c:v>2.1365749998949468E-2</c:v>
                </c:pt>
                <c:pt idx="217">
                  <c:v>1.4059750006708782E-2</c:v>
                </c:pt>
                <c:pt idx="223">
                  <c:v>2.5643150009273086E-2</c:v>
                </c:pt>
                <c:pt idx="224">
                  <c:v>2.8443150004022755E-2</c:v>
                </c:pt>
                <c:pt idx="225">
                  <c:v>3.1602349998138379E-2</c:v>
                </c:pt>
                <c:pt idx="228">
                  <c:v>2.6693250001699198E-2</c:v>
                </c:pt>
                <c:pt idx="229">
                  <c:v>3.086625000287313E-2</c:v>
                </c:pt>
                <c:pt idx="230">
                  <c:v>4.8013350002293009E-2</c:v>
                </c:pt>
                <c:pt idx="232">
                  <c:v>5.4462750005768612E-2</c:v>
                </c:pt>
                <c:pt idx="234">
                  <c:v>5.5342050007311627E-2</c:v>
                </c:pt>
                <c:pt idx="242">
                  <c:v>5.9896149999985937E-2</c:v>
                </c:pt>
                <c:pt idx="243">
                  <c:v>5.9996150004735682E-2</c:v>
                </c:pt>
                <c:pt idx="248">
                  <c:v>5.4910949998884462E-2</c:v>
                </c:pt>
                <c:pt idx="249">
                  <c:v>5.5569350006408058E-2</c:v>
                </c:pt>
                <c:pt idx="250">
                  <c:v>5.3383950005809311E-2</c:v>
                </c:pt>
                <c:pt idx="251">
                  <c:v>5.6099649998941459E-2</c:v>
                </c:pt>
                <c:pt idx="253">
                  <c:v>5.432085000211373E-2</c:v>
                </c:pt>
                <c:pt idx="254">
                  <c:v>4.897105000418378E-2</c:v>
                </c:pt>
                <c:pt idx="255">
                  <c:v>5.317105000722222E-2</c:v>
                </c:pt>
                <c:pt idx="256">
                  <c:v>5.6771050003590062E-2</c:v>
                </c:pt>
                <c:pt idx="257">
                  <c:v>5.8871050001471303E-2</c:v>
                </c:pt>
                <c:pt idx="258">
                  <c:v>6.227105000289157E-2</c:v>
                </c:pt>
                <c:pt idx="260">
                  <c:v>4.7256350000679959E-2</c:v>
                </c:pt>
                <c:pt idx="261">
                  <c:v>4.8557150003034621E-2</c:v>
                </c:pt>
                <c:pt idx="262">
                  <c:v>4.5943650009576231E-2</c:v>
                </c:pt>
                <c:pt idx="263">
                  <c:v>4.2834250009036623E-2</c:v>
                </c:pt>
                <c:pt idx="264">
                  <c:v>4.8879150002903771E-2</c:v>
                </c:pt>
                <c:pt idx="267">
                  <c:v>4.3374450004193932E-2</c:v>
                </c:pt>
                <c:pt idx="271">
                  <c:v>3.9807750006730203E-2</c:v>
                </c:pt>
                <c:pt idx="272">
                  <c:v>3.5307450001710095E-2</c:v>
                </c:pt>
                <c:pt idx="274">
                  <c:v>3.7015150010120124E-2</c:v>
                </c:pt>
                <c:pt idx="275">
                  <c:v>3.2489250006619841E-2</c:v>
                </c:pt>
                <c:pt idx="277">
                  <c:v>3.4606850007548928E-2</c:v>
                </c:pt>
                <c:pt idx="278">
                  <c:v>2.8838250000262633E-2</c:v>
                </c:pt>
                <c:pt idx="279">
                  <c:v>2.9352850004215725E-2</c:v>
                </c:pt>
                <c:pt idx="280">
                  <c:v>3.1352850004623178E-2</c:v>
                </c:pt>
                <c:pt idx="282">
                  <c:v>3.4472949999326374E-2</c:v>
                </c:pt>
                <c:pt idx="283">
                  <c:v>2.3259150002559181E-2</c:v>
                </c:pt>
                <c:pt idx="284">
                  <c:v>3.4950050008774269E-2</c:v>
                </c:pt>
                <c:pt idx="285">
                  <c:v>2.1865450005861931E-2</c:v>
                </c:pt>
                <c:pt idx="286">
                  <c:v>2.1580050000920892E-2</c:v>
                </c:pt>
                <c:pt idx="287">
                  <c:v>2.5709250003274065E-2</c:v>
                </c:pt>
                <c:pt idx="291">
                  <c:v>2.638555000157794E-2</c:v>
                </c:pt>
                <c:pt idx="293">
                  <c:v>1.9804550007393118E-2</c:v>
                </c:pt>
                <c:pt idx="294">
                  <c:v>2.1418850003101397E-2</c:v>
                </c:pt>
                <c:pt idx="297">
                  <c:v>1.8422649998683482E-2</c:v>
                </c:pt>
                <c:pt idx="301">
                  <c:v>1.5663050005969126E-2</c:v>
                </c:pt>
                <c:pt idx="309">
                  <c:v>2.3762950004311278E-2</c:v>
                </c:pt>
                <c:pt idx="311">
                  <c:v>2.7827650003018789E-2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D-4E22-880D-7642D307199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0.36265867563316079</c:v>
                </c:pt>
                <c:pt idx="1">
                  <c:v>0.35791340680950723</c:v>
                </c:pt>
                <c:pt idx="2">
                  <c:v>0.35719769477618757</c:v>
                </c:pt>
                <c:pt idx="3">
                  <c:v>0.35515840569494805</c:v>
                </c:pt>
                <c:pt idx="4">
                  <c:v>0.35503095012737057</c:v>
                </c:pt>
                <c:pt idx="5">
                  <c:v>0.35396228421460563</c:v>
                </c:pt>
                <c:pt idx="6">
                  <c:v>0.34978566330783623</c:v>
                </c:pt>
                <c:pt idx="7">
                  <c:v>0.34930525386081346</c:v>
                </c:pt>
                <c:pt idx="8">
                  <c:v>0.3464227971786768</c:v>
                </c:pt>
                <c:pt idx="9">
                  <c:v>0.34385407727826933</c:v>
                </c:pt>
                <c:pt idx="10">
                  <c:v>0.34213832925318799</c:v>
                </c:pt>
                <c:pt idx="11">
                  <c:v>0.33419686696566864</c:v>
                </c:pt>
                <c:pt idx="12">
                  <c:v>0.33400078147708789</c:v>
                </c:pt>
                <c:pt idx="13">
                  <c:v>0.32910844853699883</c:v>
                </c:pt>
                <c:pt idx="14">
                  <c:v>0.32614755765942993</c:v>
                </c:pt>
                <c:pt idx="15">
                  <c:v>0.32602010209185245</c:v>
                </c:pt>
                <c:pt idx="16">
                  <c:v>0.32590245079870406</c:v>
                </c:pt>
                <c:pt idx="17">
                  <c:v>0.32586323370098791</c:v>
                </c:pt>
                <c:pt idx="18">
                  <c:v>0.32345138219144498</c:v>
                </c:pt>
                <c:pt idx="19">
                  <c:v>0.32317686250743194</c:v>
                </c:pt>
                <c:pt idx="20">
                  <c:v>0.31913750144266906</c:v>
                </c:pt>
                <c:pt idx="21">
                  <c:v>0.31484322924275121</c:v>
                </c:pt>
                <c:pt idx="22">
                  <c:v>0.31448047108887689</c:v>
                </c:pt>
                <c:pt idx="23">
                  <c:v>0.31432360269801229</c:v>
                </c:pt>
                <c:pt idx="24">
                  <c:v>0.31097054084328191</c:v>
                </c:pt>
                <c:pt idx="25">
                  <c:v>0.3053919086931603</c:v>
                </c:pt>
                <c:pt idx="26">
                  <c:v>0.29773477036408302</c:v>
                </c:pt>
                <c:pt idx="27">
                  <c:v>0.29642099759059215</c:v>
                </c:pt>
                <c:pt idx="28">
                  <c:v>0.29504839917052711</c:v>
                </c:pt>
                <c:pt idx="29">
                  <c:v>0.29417581874634291</c:v>
                </c:pt>
                <c:pt idx="30">
                  <c:v>0.29207770401852912</c:v>
                </c:pt>
                <c:pt idx="31">
                  <c:v>0.29116590649662877</c:v>
                </c:pt>
                <c:pt idx="32">
                  <c:v>0.28793049593504683</c:v>
                </c:pt>
                <c:pt idx="33">
                  <c:v>0.28583238120723309</c:v>
                </c:pt>
                <c:pt idx="34">
                  <c:v>0.28326366130682556</c:v>
                </c:pt>
                <c:pt idx="35">
                  <c:v>0.28322444420910942</c:v>
                </c:pt>
                <c:pt idx="36">
                  <c:v>0.28279305613423183</c:v>
                </c:pt>
                <c:pt idx="37">
                  <c:v>0.27894978055804964</c:v>
                </c:pt>
                <c:pt idx="38">
                  <c:v>0.27742031374712001</c:v>
                </c:pt>
                <c:pt idx="39">
                  <c:v>0.27682225300694879</c:v>
                </c:pt>
                <c:pt idx="40">
                  <c:v>0.27666538461608425</c:v>
                </c:pt>
                <c:pt idx="41">
                  <c:v>0.2766261675183681</c:v>
                </c:pt>
                <c:pt idx="42">
                  <c:v>0.27413588181339288</c:v>
                </c:pt>
                <c:pt idx="43">
                  <c:v>0.27410646899010577</c:v>
                </c:pt>
                <c:pt idx="44">
                  <c:v>0.27408686044124769</c:v>
                </c:pt>
                <c:pt idx="45">
                  <c:v>0.27125342513125622</c:v>
                </c:pt>
                <c:pt idx="46">
                  <c:v>0.27122401230796911</c:v>
                </c:pt>
                <c:pt idx="47">
                  <c:v>0.27057693019565277</c:v>
                </c:pt>
                <c:pt idx="48">
                  <c:v>0.26896902918929078</c:v>
                </c:pt>
                <c:pt idx="49">
                  <c:v>0.26889059499385848</c:v>
                </c:pt>
                <c:pt idx="50">
                  <c:v>0.26840038127240673</c:v>
                </c:pt>
                <c:pt idx="51">
                  <c:v>0.26796899319752909</c:v>
                </c:pt>
                <c:pt idx="52">
                  <c:v>0.26792977609981294</c:v>
                </c:pt>
                <c:pt idx="53">
                  <c:v>0.26782192908109359</c:v>
                </c:pt>
                <c:pt idx="54">
                  <c:v>0.26559635878570231</c:v>
                </c:pt>
                <c:pt idx="55">
                  <c:v>0.26544929466926681</c:v>
                </c:pt>
                <c:pt idx="56">
                  <c:v>0.26543949039483777</c:v>
                </c:pt>
                <c:pt idx="57">
                  <c:v>0.26532183910168933</c:v>
                </c:pt>
                <c:pt idx="58">
                  <c:v>0.25731174689316677</c:v>
                </c:pt>
                <c:pt idx="59">
                  <c:v>0.25662544768313422</c:v>
                </c:pt>
                <c:pt idx="60">
                  <c:v>0.25450772440646241</c:v>
                </c:pt>
                <c:pt idx="61">
                  <c:v>0.254135161978159</c:v>
                </c:pt>
                <c:pt idx="62">
                  <c:v>0.25406653205715579</c:v>
                </c:pt>
                <c:pt idx="63">
                  <c:v>0.25397829358729446</c:v>
                </c:pt>
                <c:pt idx="64">
                  <c:v>0.25350768841470073</c:v>
                </c:pt>
                <c:pt idx="65">
                  <c:v>0.2517429190174742</c:v>
                </c:pt>
                <c:pt idx="66">
                  <c:v>0.25140957368688699</c:v>
                </c:pt>
                <c:pt idx="67">
                  <c:v>0.24745845109198539</c:v>
                </c:pt>
                <c:pt idx="68">
                  <c:v>0.24737021262212405</c:v>
                </c:pt>
                <c:pt idx="69">
                  <c:v>0.24584074581119442</c:v>
                </c:pt>
                <c:pt idx="70">
                  <c:v>0.24236022838888654</c:v>
                </c:pt>
                <c:pt idx="71">
                  <c:v>0.24226218564459617</c:v>
                </c:pt>
                <c:pt idx="72">
                  <c:v>0.24204649160715741</c:v>
                </c:pt>
                <c:pt idx="73">
                  <c:v>0.24031113503321799</c:v>
                </c:pt>
                <c:pt idx="74">
                  <c:v>0.23988955123276942</c:v>
                </c:pt>
                <c:pt idx="75">
                  <c:v>0.23983072558619523</c:v>
                </c:pt>
                <c:pt idx="76">
                  <c:v>0.23939933751131762</c:v>
                </c:pt>
                <c:pt idx="77">
                  <c:v>0.23712474584378124</c:v>
                </c:pt>
                <c:pt idx="78">
                  <c:v>0.23708552874606509</c:v>
                </c:pt>
                <c:pt idx="79">
                  <c:v>0.2368502261597682</c:v>
                </c:pt>
                <c:pt idx="80">
                  <c:v>0.23681100906205205</c:v>
                </c:pt>
                <c:pt idx="81">
                  <c:v>0.23428150625936073</c:v>
                </c:pt>
                <c:pt idx="82">
                  <c:v>0.23350696857946684</c:v>
                </c:pt>
                <c:pt idx="83">
                  <c:v>0.23171278635895323</c:v>
                </c:pt>
                <c:pt idx="84">
                  <c:v>0.23111472561878202</c:v>
                </c:pt>
                <c:pt idx="85">
                  <c:v>0.23105589997220782</c:v>
                </c:pt>
                <c:pt idx="86">
                  <c:v>0.23105589997220782</c:v>
                </c:pt>
                <c:pt idx="87">
                  <c:v>0.23097746577677553</c:v>
                </c:pt>
                <c:pt idx="88">
                  <c:v>0.23097746577677553</c:v>
                </c:pt>
                <c:pt idx="89">
                  <c:v>0.23097746577677553</c:v>
                </c:pt>
                <c:pt idx="90">
                  <c:v>0.23088922730691419</c:v>
                </c:pt>
                <c:pt idx="91">
                  <c:v>0.23082059738591093</c:v>
                </c:pt>
                <c:pt idx="92">
                  <c:v>0.23078138028819478</c:v>
                </c:pt>
                <c:pt idx="93">
                  <c:v>0.23065392472061733</c:v>
                </c:pt>
                <c:pt idx="94">
                  <c:v>0.23053627342746891</c:v>
                </c:pt>
                <c:pt idx="95">
                  <c:v>0.23041862213432046</c:v>
                </c:pt>
                <c:pt idx="96">
                  <c:v>0.23041862213432046</c:v>
                </c:pt>
                <c:pt idx="97">
                  <c:v>0.23041862213432046</c:v>
                </c:pt>
                <c:pt idx="98">
                  <c:v>0.23037940503660431</c:v>
                </c:pt>
                <c:pt idx="99">
                  <c:v>0.23034018793888816</c:v>
                </c:pt>
                <c:pt idx="100">
                  <c:v>0.23034018793888816</c:v>
                </c:pt>
                <c:pt idx="101">
                  <c:v>0.2285067886206584</c:v>
                </c:pt>
                <c:pt idx="102">
                  <c:v>0.22313404623354655</c:v>
                </c:pt>
                <c:pt idx="103">
                  <c:v>0.22218303161393005</c:v>
                </c:pt>
                <c:pt idx="104">
                  <c:v>0.21959470316466451</c:v>
                </c:pt>
                <c:pt idx="105">
                  <c:v>0.21947705187151606</c:v>
                </c:pt>
                <c:pt idx="106">
                  <c:v>0.2166730293848117</c:v>
                </c:pt>
                <c:pt idx="107">
                  <c:v>0.21595731735149207</c:v>
                </c:pt>
                <c:pt idx="108">
                  <c:v>0.21400626674011386</c:v>
                </c:pt>
                <c:pt idx="109">
                  <c:v>0.21386900689810734</c:v>
                </c:pt>
                <c:pt idx="110">
                  <c:v>0.20847665596213744</c:v>
                </c:pt>
                <c:pt idx="111">
                  <c:v>0.20798644224068563</c:v>
                </c:pt>
                <c:pt idx="112">
                  <c:v>0.20636873695989466</c:v>
                </c:pt>
                <c:pt idx="113">
                  <c:v>0.20245683146270921</c:v>
                </c:pt>
                <c:pt idx="114">
                  <c:v>0.20145679547094753</c:v>
                </c:pt>
                <c:pt idx="115">
                  <c:v>0.20122149288465063</c:v>
                </c:pt>
                <c:pt idx="116">
                  <c:v>0.19468204184048349</c:v>
                </c:pt>
                <c:pt idx="117">
                  <c:v>0.19431928368660917</c:v>
                </c:pt>
                <c:pt idx="118">
                  <c:v>0.19107406885059819</c:v>
                </c:pt>
                <c:pt idx="119">
                  <c:v>0.18794650530773563</c:v>
                </c:pt>
                <c:pt idx="120">
                  <c:v>0.18759355142829032</c:v>
                </c:pt>
                <c:pt idx="121">
                  <c:v>0.18514248282103127</c:v>
                </c:pt>
                <c:pt idx="122">
                  <c:v>0.18454442208086005</c:v>
                </c:pt>
                <c:pt idx="123">
                  <c:v>0.18270121848820126</c:v>
                </c:pt>
                <c:pt idx="124">
                  <c:v>0.1824168945297592</c:v>
                </c:pt>
                <c:pt idx="125">
                  <c:v>0.18237767743204306</c:v>
                </c:pt>
                <c:pt idx="126">
                  <c:v>0.18202472355259777</c:v>
                </c:pt>
                <c:pt idx="127">
                  <c:v>0.18098547046311991</c:v>
                </c:pt>
                <c:pt idx="128">
                  <c:v>0.17976974043391944</c:v>
                </c:pt>
                <c:pt idx="129">
                  <c:v>0.17965208914077099</c:v>
                </c:pt>
                <c:pt idx="130">
                  <c:v>0.17917167969374823</c:v>
                </c:pt>
                <c:pt idx="131">
                  <c:v>0.17897559420516751</c:v>
                </c:pt>
                <c:pt idx="132">
                  <c:v>0.17893637710745136</c:v>
                </c:pt>
                <c:pt idx="133">
                  <c:v>0.17865205314900931</c:v>
                </c:pt>
                <c:pt idx="134">
                  <c:v>0.17360285181805565</c:v>
                </c:pt>
                <c:pt idx="135">
                  <c:v>0.17352441762262338</c:v>
                </c:pt>
                <c:pt idx="136">
                  <c:v>0.17336754923175879</c:v>
                </c:pt>
                <c:pt idx="137">
                  <c:v>0.17273027139387145</c:v>
                </c:pt>
                <c:pt idx="138">
                  <c:v>0.17265183719843916</c:v>
                </c:pt>
                <c:pt idx="139">
                  <c:v>0.17196553798840661</c:v>
                </c:pt>
                <c:pt idx="140">
                  <c:v>0.17036744125647371</c:v>
                </c:pt>
                <c:pt idx="141">
                  <c:v>0.17031841988432853</c:v>
                </c:pt>
                <c:pt idx="142">
                  <c:v>0.16979879333958961</c:v>
                </c:pt>
                <c:pt idx="143">
                  <c:v>0.16960270785100889</c:v>
                </c:pt>
                <c:pt idx="144">
                  <c:v>0.16751439739762419</c:v>
                </c:pt>
                <c:pt idx="145">
                  <c:v>0.16639671011271406</c:v>
                </c:pt>
                <c:pt idx="146">
                  <c:v>0.16538686984652332</c:v>
                </c:pt>
                <c:pt idx="147">
                  <c:v>0.16474959200863598</c:v>
                </c:pt>
                <c:pt idx="148">
                  <c:v>0.16078866513930534</c:v>
                </c:pt>
                <c:pt idx="149">
                  <c:v>0.159337632523808</c:v>
                </c:pt>
                <c:pt idx="150">
                  <c:v>0.15870035468592064</c:v>
                </c:pt>
                <c:pt idx="151">
                  <c:v>0.15661204423253591</c:v>
                </c:pt>
                <c:pt idx="152">
                  <c:v>0.15661204423253591</c:v>
                </c:pt>
                <c:pt idx="153">
                  <c:v>0.15653361003710364</c:v>
                </c:pt>
                <c:pt idx="154">
                  <c:v>0.15649439293938749</c:v>
                </c:pt>
                <c:pt idx="155">
                  <c:v>0.15612183051108411</c:v>
                </c:pt>
                <c:pt idx="156">
                  <c:v>0.15612183051108411</c:v>
                </c:pt>
                <c:pt idx="157">
                  <c:v>0.15592574502250339</c:v>
                </c:pt>
                <c:pt idx="158">
                  <c:v>0.15592574502250339</c:v>
                </c:pt>
                <c:pt idx="159">
                  <c:v>0.15592574502250339</c:v>
                </c:pt>
                <c:pt idx="160">
                  <c:v>0.15592574502250339</c:v>
                </c:pt>
                <c:pt idx="161">
                  <c:v>0.15592574502250339</c:v>
                </c:pt>
                <c:pt idx="162">
                  <c:v>0.15524925008689988</c:v>
                </c:pt>
                <c:pt idx="163">
                  <c:v>0.15353350206181857</c:v>
                </c:pt>
                <c:pt idx="164">
                  <c:v>0.15332761229880881</c:v>
                </c:pt>
                <c:pt idx="165">
                  <c:v>0.1504843727143883</c:v>
                </c:pt>
                <c:pt idx="166">
                  <c:v>0.14988631197421709</c:v>
                </c:pt>
                <c:pt idx="167">
                  <c:v>0.14775878442311624</c:v>
                </c:pt>
                <c:pt idx="168">
                  <c:v>0.14531752009028623</c:v>
                </c:pt>
                <c:pt idx="169">
                  <c:v>0.14527830299257008</c:v>
                </c:pt>
                <c:pt idx="170">
                  <c:v>0.14477828499668924</c:v>
                </c:pt>
                <c:pt idx="171">
                  <c:v>0.14473906789897309</c:v>
                </c:pt>
                <c:pt idx="172">
                  <c:v>0.14214093517527848</c:v>
                </c:pt>
                <c:pt idx="173">
                  <c:v>0.14193504541226873</c:v>
                </c:pt>
                <c:pt idx="174">
                  <c:v>0.14193504541226873</c:v>
                </c:pt>
                <c:pt idx="175">
                  <c:v>0.13877806904611908</c:v>
                </c:pt>
                <c:pt idx="176">
                  <c:v>0.13676819278816665</c:v>
                </c:pt>
                <c:pt idx="177">
                  <c:v>0.13676819278816665</c:v>
                </c:pt>
                <c:pt idx="178">
                  <c:v>0.13676819278816665</c:v>
                </c:pt>
                <c:pt idx="179">
                  <c:v>0.13661132439730209</c:v>
                </c:pt>
                <c:pt idx="180">
                  <c:v>0.13617993632242448</c:v>
                </c:pt>
                <c:pt idx="181">
                  <c:v>0.13609169785256314</c:v>
                </c:pt>
                <c:pt idx="182">
                  <c:v>0.13565050550325652</c:v>
                </c:pt>
                <c:pt idx="183">
                  <c:v>0.13336610956129108</c:v>
                </c:pt>
                <c:pt idx="184">
                  <c:v>0.13067973836773517</c:v>
                </c:pt>
                <c:pt idx="185">
                  <c:v>0.12592466526965262</c:v>
                </c:pt>
                <c:pt idx="186">
                  <c:v>0.12592466526965262</c:v>
                </c:pt>
                <c:pt idx="187">
                  <c:v>0.11850282952687222</c:v>
                </c:pt>
                <c:pt idx="188">
                  <c:v>0.11808124572642364</c:v>
                </c:pt>
                <c:pt idx="189">
                  <c:v>0.11807144145199461</c:v>
                </c:pt>
                <c:pt idx="190">
                  <c:v>0.11633608487805522</c:v>
                </c:pt>
                <c:pt idx="191">
                  <c:v>0.11630667205476811</c:v>
                </c:pt>
                <c:pt idx="192">
                  <c:v>0.11517918049542894</c:v>
                </c:pt>
                <c:pt idx="193">
                  <c:v>0.11305165294432809</c:v>
                </c:pt>
                <c:pt idx="194">
                  <c:v>0.1128947845534635</c:v>
                </c:pt>
                <c:pt idx="195">
                  <c:v>0.11288498027903446</c:v>
                </c:pt>
                <c:pt idx="196">
                  <c:v>0.11288498027903446</c:v>
                </c:pt>
                <c:pt idx="197">
                  <c:v>0.11241437510644073</c:v>
                </c:pt>
                <c:pt idx="198">
                  <c:v>0.11241437510644073</c:v>
                </c:pt>
                <c:pt idx="199">
                  <c:v>0.11213005114799868</c:v>
                </c:pt>
                <c:pt idx="200">
                  <c:v>0.11032606465305603</c:v>
                </c:pt>
                <c:pt idx="201">
                  <c:v>0.11028684755533988</c:v>
                </c:pt>
                <c:pt idx="202">
                  <c:v>0.11027704328091084</c:v>
                </c:pt>
                <c:pt idx="203">
                  <c:v>0.11027704328091084</c:v>
                </c:pt>
                <c:pt idx="204">
                  <c:v>0.10984565520603325</c:v>
                </c:pt>
                <c:pt idx="205">
                  <c:v>0.10984565520603325</c:v>
                </c:pt>
                <c:pt idx="206">
                  <c:v>0.107884800320226</c:v>
                </c:pt>
                <c:pt idx="207">
                  <c:v>0.10743380369649033</c:v>
                </c:pt>
                <c:pt idx="208">
                  <c:v>0.10392387345089538</c:v>
                </c:pt>
                <c:pt idx="209">
                  <c:v>0.10392387345089538</c:v>
                </c:pt>
                <c:pt idx="210">
                  <c:v>0.10223753824910115</c:v>
                </c:pt>
                <c:pt idx="211">
                  <c:v>0.10151202194135248</c:v>
                </c:pt>
                <c:pt idx="212">
                  <c:v>0.10143358774592018</c:v>
                </c:pt>
                <c:pt idx="213">
                  <c:v>0.10143358774592018</c:v>
                </c:pt>
                <c:pt idx="214">
                  <c:v>0.10108063386647488</c:v>
                </c:pt>
                <c:pt idx="215">
                  <c:v>0.10108063386647488</c:v>
                </c:pt>
                <c:pt idx="216">
                  <c:v>9.8276611379770534E-2</c:v>
                </c:pt>
                <c:pt idx="217">
                  <c:v>9.4992179446043407E-2</c:v>
                </c:pt>
                <c:pt idx="218">
                  <c:v>9.2747000601794111E-2</c:v>
                </c:pt>
                <c:pt idx="219">
                  <c:v>9.0021412310522048E-2</c:v>
                </c:pt>
                <c:pt idx="220">
                  <c:v>9.0021412310522048E-2</c:v>
                </c:pt>
                <c:pt idx="221">
                  <c:v>9.0021412310522048E-2</c:v>
                </c:pt>
                <c:pt idx="222">
                  <c:v>9.0021412310522048E-2</c:v>
                </c:pt>
                <c:pt idx="223">
                  <c:v>8.9933173840660713E-2</c:v>
                </c:pt>
                <c:pt idx="224">
                  <c:v>8.9933173840660713E-2</c:v>
                </c:pt>
                <c:pt idx="225">
                  <c:v>8.7893884759421184E-2</c:v>
                </c:pt>
                <c:pt idx="226">
                  <c:v>8.7570343703262998E-2</c:v>
                </c:pt>
                <c:pt idx="227">
                  <c:v>8.7256606921533836E-2</c:v>
                </c:pt>
                <c:pt idx="228">
                  <c:v>8.7246802647104799E-2</c:v>
                </c:pt>
                <c:pt idx="229">
                  <c:v>8.7050717158524069E-2</c:v>
                </c:pt>
                <c:pt idx="230">
                  <c:v>8.6521286339356115E-2</c:v>
                </c:pt>
                <c:pt idx="231">
                  <c:v>7.3589448367457372E-2</c:v>
                </c:pt>
                <c:pt idx="232">
                  <c:v>7.3226690213583023E-2</c:v>
                </c:pt>
                <c:pt idx="233">
                  <c:v>7.2863932059708689E-2</c:v>
                </c:pt>
                <c:pt idx="234">
                  <c:v>7.0461884824594825E-2</c:v>
                </c:pt>
                <c:pt idx="235">
                  <c:v>6.7216669988583833E-2</c:v>
                </c:pt>
                <c:pt idx="236">
                  <c:v>6.6608804973983596E-2</c:v>
                </c:pt>
                <c:pt idx="237">
                  <c:v>6.4530298795027918E-2</c:v>
                </c:pt>
                <c:pt idx="238">
                  <c:v>6.449108169731177E-2</c:v>
                </c:pt>
                <c:pt idx="239">
                  <c:v>6.2569443909220673E-2</c:v>
                </c:pt>
                <c:pt idx="240">
                  <c:v>6.0490937730264996E-2</c:v>
                </c:pt>
                <c:pt idx="241">
                  <c:v>5.9039905114767643E-2</c:v>
                </c:pt>
                <c:pt idx="242">
                  <c:v>5.8363410179164146E-2</c:v>
                </c:pt>
                <c:pt idx="243">
                  <c:v>5.8363410179164146E-2</c:v>
                </c:pt>
                <c:pt idx="244">
                  <c:v>5.8235954611586677E-2</c:v>
                </c:pt>
                <c:pt idx="245">
                  <c:v>5.5628017613463046E-2</c:v>
                </c:pt>
                <c:pt idx="246">
                  <c:v>5.5628017613463046E-2</c:v>
                </c:pt>
                <c:pt idx="247">
                  <c:v>5.5118195343153167E-2</c:v>
                </c:pt>
                <c:pt idx="248">
                  <c:v>5.2951450694336169E-2</c:v>
                </c:pt>
                <c:pt idx="249">
                  <c:v>5.2794582303471588E-2</c:v>
                </c:pt>
                <c:pt idx="250">
                  <c:v>5.2755365205755439E-2</c:v>
                </c:pt>
                <c:pt idx="251">
                  <c:v>5.2578888266032783E-2</c:v>
                </c:pt>
                <c:pt idx="252">
                  <c:v>5.2274955758732672E-2</c:v>
                </c:pt>
                <c:pt idx="253">
                  <c:v>5.1716112116277607E-2</c:v>
                </c:pt>
                <c:pt idx="254">
                  <c:v>5.0265079500780241E-2</c:v>
                </c:pt>
                <c:pt idx="255">
                  <c:v>5.0265079500780241E-2</c:v>
                </c:pt>
                <c:pt idx="256">
                  <c:v>5.0265079500780241E-2</c:v>
                </c:pt>
                <c:pt idx="257">
                  <c:v>5.0265079500780241E-2</c:v>
                </c:pt>
                <c:pt idx="258">
                  <c:v>5.0265079500780241E-2</c:v>
                </c:pt>
                <c:pt idx="259">
                  <c:v>4.9255239234589521E-2</c:v>
                </c:pt>
                <c:pt idx="260">
                  <c:v>4.9068958020437828E-2</c:v>
                </c:pt>
                <c:pt idx="261">
                  <c:v>4.718653733006288E-2</c:v>
                </c:pt>
                <c:pt idx="262">
                  <c:v>4.7088494585772508E-2</c:v>
                </c:pt>
                <c:pt idx="263">
                  <c:v>4.4696251625087682E-2</c:v>
                </c:pt>
                <c:pt idx="264">
                  <c:v>4.4441340489932743E-2</c:v>
                </c:pt>
                <c:pt idx="265">
                  <c:v>4.3902105396335753E-2</c:v>
                </c:pt>
                <c:pt idx="266">
                  <c:v>4.3686411358896948E-2</c:v>
                </c:pt>
                <c:pt idx="267">
                  <c:v>4.324521900959033E-2</c:v>
                </c:pt>
                <c:pt idx="268">
                  <c:v>4.1529470984508987E-2</c:v>
                </c:pt>
                <c:pt idx="269">
                  <c:v>4.1451036789076703E-2</c:v>
                </c:pt>
                <c:pt idx="270">
                  <c:v>4.1117691458489466E-2</c:v>
                </c:pt>
                <c:pt idx="271">
                  <c:v>4.0872584597763564E-2</c:v>
                </c:pt>
                <c:pt idx="272">
                  <c:v>3.9127423749395124E-2</c:v>
                </c:pt>
                <c:pt idx="273">
                  <c:v>3.8196017678636673E-2</c:v>
                </c:pt>
                <c:pt idx="274">
                  <c:v>3.8166604855349576E-2</c:v>
                </c:pt>
                <c:pt idx="275">
                  <c:v>3.7833259524762339E-2</c:v>
                </c:pt>
                <c:pt idx="276">
                  <c:v>3.7568544115178362E-2</c:v>
                </c:pt>
                <c:pt idx="277">
                  <c:v>3.5637102052658229E-2</c:v>
                </c:pt>
                <c:pt idx="278">
                  <c:v>3.5284148173212931E-2</c:v>
                </c:pt>
                <c:pt idx="279">
                  <c:v>3.5244931075496783E-2</c:v>
                </c:pt>
                <c:pt idx="280">
                  <c:v>3.5244931075496783E-2</c:v>
                </c:pt>
                <c:pt idx="281">
                  <c:v>3.5195909703351597E-2</c:v>
                </c:pt>
                <c:pt idx="282">
                  <c:v>3.4519414767748099E-2</c:v>
                </c:pt>
                <c:pt idx="283">
                  <c:v>3.2676211175089301E-2</c:v>
                </c:pt>
                <c:pt idx="284">
                  <c:v>3.2029129062772915E-2</c:v>
                </c:pt>
                <c:pt idx="285">
                  <c:v>3.0107491274681819E-2</c:v>
                </c:pt>
                <c:pt idx="286">
                  <c:v>3.006827417696567E-2</c:v>
                </c:pt>
                <c:pt idx="287">
                  <c:v>2.9989839981533373E-2</c:v>
                </c:pt>
                <c:pt idx="288">
                  <c:v>2.9666298925375173E-2</c:v>
                </c:pt>
                <c:pt idx="289">
                  <c:v>2.9430996339078308E-2</c:v>
                </c:pt>
                <c:pt idx="290">
                  <c:v>2.9411387790220234E-2</c:v>
                </c:pt>
                <c:pt idx="291">
                  <c:v>2.9381974966933122E-2</c:v>
                </c:pt>
                <c:pt idx="292">
                  <c:v>2.9117259557349146E-2</c:v>
                </c:pt>
                <c:pt idx="293">
                  <c:v>2.8793718501190974E-2</c:v>
                </c:pt>
                <c:pt idx="294">
                  <c:v>2.700934055510637E-2</c:v>
                </c:pt>
                <c:pt idx="295">
                  <c:v>2.4097471049682628E-2</c:v>
                </c:pt>
                <c:pt idx="296">
                  <c:v>2.3293520546501661E-2</c:v>
                </c:pt>
                <c:pt idx="297">
                  <c:v>2.2969979490343462E-2</c:v>
                </c:pt>
                <c:pt idx="298">
                  <c:v>2.0587540804087673E-2</c:v>
                </c:pt>
                <c:pt idx="299">
                  <c:v>2.0489498059797301E-2</c:v>
                </c:pt>
                <c:pt idx="300">
                  <c:v>2.0293412571216585E-2</c:v>
                </c:pt>
                <c:pt idx="301">
                  <c:v>1.8107059373541512E-2</c:v>
                </c:pt>
                <c:pt idx="302">
                  <c:v>1.7842343963957535E-2</c:v>
                </c:pt>
                <c:pt idx="303">
                  <c:v>1.5724620687285695E-2</c:v>
                </c:pt>
                <c:pt idx="304">
                  <c:v>1.5038321477253175E-2</c:v>
                </c:pt>
                <c:pt idx="305">
                  <c:v>1.2636274242139311E-2</c:v>
                </c:pt>
                <c:pt idx="306">
                  <c:v>1.2597057144423163E-2</c:v>
                </c:pt>
                <c:pt idx="307">
                  <c:v>1.2587252869994126E-2</c:v>
                </c:pt>
                <c:pt idx="308">
                  <c:v>1.2508818674561828E-2</c:v>
                </c:pt>
                <c:pt idx="309">
                  <c:v>9.0283012522539841E-3</c:v>
                </c:pt>
                <c:pt idx="310">
                  <c:v>6.6654711148562418E-3</c:v>
                </c:pt>
                <c:pt idx="311">
                  <c:v>6.302712960981921E-3</c:v>
                </c:pt>
                <c:pt idx="312">
                  <c:v>7.35177032488879E-3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D-4E22-880D-7642D307199C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0.55459574999986216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D-4E22-880D-7642D307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6520"/>
        <c:axId val="1"/>
      </c:scatterChart>
      <c:valAx>
        <c:axId val="88290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44919385076865"/>
          <c:y val="0.9204921861831491"/>
          <c:w val="0.4591841019872515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6812270446870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634168126798494"/>
          <c:w val="0.8148160961656101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  <c:pt idx="312">
                    <c:v>2.9999999999999997E-4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  <c:pt idx="3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1">
                  <c:v>-0.12434729999768024</c:v>
                </c:pt>
                <c:pt idx="4">
                  <c:v>-7.7241999970283359E-3</c:v>
                </c:pt>
                <c:pt idx="7">
                  <c:v>3.1207400003040675E-2</c:v>
                </c:pt>
                <c:pt idx="8">
                  <c:v>3.9830500001698965E-2</c:v>
                </c:pt>
                <c:pt idx="9">
                  <c:v>-0.1110631999981706</c:v>
                </c:pt>
                <c:pt idx="13">
                  <c:v>3.4226399999170098E-2</c:v>
                </c:pt>
                <c:pt idx="14">
                  <c:v>9.4478700000763638E-2</c:v>
                </c:pt>
                <c:pt idx="22">
                  <c:v>-9.6427799999219133E-2</c:v>
                </c:pt>
                <c:pt idx="23">
                  <c:v>-5.0169399997685105E-2</c:v>
                </c:pt>
                <c:pt idx="24">
                  <c:v>6.522890000269399E-2</c:v>
                </c:pt>
                <c:pt idx="26">
                  <c:v>9.0906400000676513E-2</c:v>
                </c:pt>
                <c:pt idx="27">
                  <c:v>-3.0054499995458173E-2</c:v>
                </c:pt>
                <c:pt idx="28">
                  <c:v>5.6956500004162081E-2</c:v>
                </c:pt>
                <c:pt idx="31">
                  <c:v>-4.3898099997022655E-2</c:v>
                </c:pt>
                <c:pt idx="32">
                  <c:v>9.2556400006287731E-2</c:v>
                </c:pt>
                <c:pt idx="33">
                  <c:v>4.8875000029511284E-3</c:v>
                </c:pt>
                <c:pt idx="34">
                  <c:v>-6.6006199998810189E-2</c:v>
                </c:pt>
                <c:pt idx="35">
                  <c:v>-6.0691599999699974E-2</c:v>
                </c:pt>
                <c:pt idx="36">
                  <c:v>6.2769000003754627E-2</c:v>
                </c:pt>
                <c:pt idx="37">
                  <c:v>-5.4001999960746616E-3</c:v>
                </c:pt>
                <c:pt idx="38">
                  <c:v>9.586920000219834E-2</c:v>
                </c:pt>
                <c:pt idx="43">
                  <c:v>-2.3047099995892495E-2</c:v>
                </c:pt>
                <c:pt idx="44">
                  <c:v>-8.7389799999073148E-2</c:v>
                </c:pt>
                <c:pt idx="46">
                  <c:v>6.5760000034060795E-3</c:v>
                </c:pt>
                <c:pt idx="47">
                  <c:v>4.3266900000162423E-2</c:v>
                </c:pt>
                <c:pt idx="48">
                  <c:v>-2.083449999554432E-2</c:v>
                </c:pt>
                <c:pt idx="49">
                  <c:v>2.0794700001715682E-2</c:v>
                </c:pt>
                <c:pt idx="50">
                  <c:v>-3.5772799998085247E-2</c:v>
                </c:pt>
                <c:pt idx="51">
                  <c:v>-1.5312199997424614E-2</c:v>
                </c:pt>
                <c:pt idx="52">
                  <c:v>1.5002400003140792E-2</c:v>
                </c:pt>
                <c:pt idx="54">
                  <c:v>-1.7778899997210829E-2</c:v>
                </c:pt>
                <c:pt idx="56">
                  <c:v>-1.5204999981506262E-3</c:v>
                </c:pt>
                <c:pt idx="57">
                  <c:v>8.423300001595635E-3</c:v>
                </c:pt>
                <c:pt idx="62">
                  <c:v>-5.3286499998648651E-2</c:v>
                </c:pt>
                <c:pt idx="67">
                  <c:v>0.1032236000028206</c:v>
                </c:pt>
                <c:pt idx="70">
                  <c:v>4.9121600004582433E-2</c:v>
                </c:pt>
                <c:pt idx="71">
                  <c:v>5.6408100004773587E-2</c:v>
                </c:pt>
                <c:pt idx="72">
                  <c:v>0.1016384000031394</c:v>
                </c:pt>
                <c:pt idx="74">
                  <c:v>-2.2058599999581929E-2</c:v>
                </c:pt>
                <c:pt idx="75">
                  <c:v>2.1913300002779579E-2</c:v>
                </c:pt>
                <c:pt idx="76">
                  <c:v>-3.6260999986552633E-3</c:v>
                </c:pt>
                <c:pt idx="77">
                  <c:v>1.7620700000406941E-2</c:v>
                </c:pt>
                <c:pt idx="78">
                  <c:v>5.5935300002602162E-2</c:v>
                </c:pt>
                <c:pt idx="79">
                  <c:v>4.182290000244393E-2</c:v>
                </c:pt>
                <c:pt idx="80">
                  <c:v>5.5137500003183959E-2</c:v>
                </c:pt>
                <c:pt idx="81">
                  <c:v>4.192920000423328E-2</c:v>
                </c:pt>
                <c:pt idx="83">
                  <c:v>-9.6449999546166509E-4</c:v>
                </c:pt>
                <c:pt idx="84">
                  <c:v>-8.5916849995555822E-2</c:v>
                </c:pt>
                <c:pt idx="90">
                  <c:v>-0.10735789999671397</c:v>
                </c:pt>
                <c:pt idx="93">
                  <c:v>-1.0470299996086396E-2</c:v>
                </c:pt>
                <c:pt idx="94">
                  <c:v>0.14247350000368897</c:v>
                </c:pt>
                <c:pt idx="95">
                  <c:v>1.0417300007247832E-2</c:v>
                </c:pt>
                <c:pt idx="96">
                  <c:v>5.7417300005909055E-2</c:v>
                </c:pt>
                <c:pt idx="97">
                  <c:v>8.0417300006956793E-2</c:v>
                </c:pt>
                <c:pt idx="98">
                  <c:v>8.7319000012939796E-3</c:v>
                </c:pt>
                <c:pt idx="99">
                  <c:v>-1.5953499998431653E-2</c:v>
                </c:pt>
                <c:pt idx="100">
                  <c:v>3.8046500001655659E-2</c:v>
                </c:pt>
                <c:pt idx="103">
                  <c:v>4.0483299999323208E-2</c:v>
                </c:pt>
                <c:pt idx="104">
                  <c:v>-4.8753099996247329E-2</c:v>
                </c:pt>
                <c:pt idx="105">
                  <c:v>-1.7809299992222805E-2</c:v>
                </c:pt>
                <c:pt idx="106">
                  <c:v>-4.3815399993036408E-2</c:v>
                </c:pt>
                <c:pt idx="108">
                  <c:v>8.9577400001871865E-2</c:v>
                </c:pt>
                <c:pt idx="109">
                  <c:v>5.6178500002715737E-2</c:v>
                </c:pt>
                <c:pt idx="110">
                  <c:v>6.6936000002897345E-2</c:v>
                </c:pt>
                <c:pt idx="111">
                  <c:v>-1.8631500002811663E-2</c:v>
                </c:pt>
                <c:pt idx="113">
                  <c:v>2.2727099996700417E-2</c:v>
                </c:pt>
                <c:pt idx="114">
                  <c:v>-1.3750599995546509E-2</c:v>
                </c:pt>
                <c:pt idx="115">
                  <c:v>2.4137000000337139E-2</c:v>
                </c:pt>
                <c:pt idx="138">
                  <c:v>3.4823100002540741E-2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B9-4D75-AB57-6996F189DBE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0">
                  <c:v>1.8586100002721651E-2</c:v>
                </c:pt>
                <c:pt idx="2">
                  <c:v>-6.93558499970095E-2</c:v>
                </c:pt>
                <c:pt idx="3">
                  <c:v>5.0033500028803246E-3</c:v>
                </c:pt>
                <c:pt idx="5">
                  <c:v>-5.8901349999359809E-2</c:v>
                </c:pt>
                <c:pt idx="6">
                  <c:v>5.1035500036960002E-3</c:v>
                </c:pt>
                <c:pt idx="10">
                  <c:v>-2.2549449997313786E-2</c:v>
                </c:pt>
                <c:pt idx="11">
                  <c:v>-9.5342949996847892E-2</c:v>
                </c:pt>
                <c:pt idx="12">
                  <c:v>-7.576994999544695E-2</c:v>
                </c:pt>
                <c:pt idx="15">
                  <c:v>-2.1248849996482022E-2</c:v>
                </c:pt>
                <c:pt idx="16">
                  <c:v>-5.3305049998016329E-2</c:v>
                </c:pt>
                <c:pt idx="17">
                  <c:v>1.0009550005634082E-2</c:v>
                </c:pt>
                <c:pt idx="18">
                  <c:v>-0.12614254999789409</c:v>
                </c:pt>
                <c:pt idx="19">
                  <c:v>-8.9940349997050362E-2</c:v>
                </c:pt>
                <c:pt idx="20">
                  <c:v>-0.10753654999643913</c:v>
                </c:pt>
                <c:pt idx="21">
                  <c:v>-3.3587849997275043E-2</c:v>
                </c:pt>
                <c:pt idx="25">
                  <c:v>-2.7692499970726203E-3</c:v>
                </c:pt>
                <c:pt idx="29">
                  <c:v>7.8206350000982638E-2</c:v>
                </c:pt>
                <c:pt idx="30">
                  <c:v>-9.9462549998861505E-2</c:v>
                </c:pt>
                <c:pt idx="39">
                  <c:v>4.3916850001551211E-2</c:v>
                </c:pt>
                <c:pt idx="40">
                  <c:v>5.4175250003027031E-2</c:v>
                </c:pt>
                <c:pt idx="41">
                  <c:v>1.6489850004290929E-2</c:v>
                </c:pt>
                <c:pt idx="42">
                  <c:v>9.9966950001544319E-2</c:v>
                </c:pt>
                <c:pt idx="45">
                  <c:v>0.11859005000223988</c:v>
                </c:pt>
                <c:pt idx="53">
                  <c:v>3.2617550004943041E-2</c:v>
                </c:pt>
                <c:pt idx="55">
                  <c:v>1.1150850001286017E-2</c:v>
                </c:pt>
                <c:pt idx="58">
                  <c:v>-1.4069649998418754E-2</c:v>
                </c:pt>
                <c:pt idx="59">
                  <c:v>5.9935850003967062E-2</c:v>
                </c:pt>
                <c:pt idx="60">
                  <c:v>1.9242500020482112E-3</c:v>
                </c:pt>
                <c:pt idx="61">
                  <c:v>-6.5587049997702707E-2</c:v>
                </c:pt>
                <c:pt idx="63">
                  <c:v>6.0671350005577551E-2</c:v>
                </c:pt>
                <c:pt idx="64">
                  <c:v>6.1446550003893208E-2</c:v>
                </c:pt>
                <c:pt idx="65">
                  <c:v>3.6603550001018448E-2</c:v>
                </c:pt>
                <c:pt idx="66">
                  <c:v>-2.1222349998424761E-2</c:v>
                </c:pt>
                <c:pt idx="68">
                  <c:v>-4.1818549994786736E-2</c:v>
                </c:pt>
                <c:pt idx="69">
                  <c:v>5.2450850002060179E-2</c:v>
                </c:pt>
                <c:pt idx="73">
                  <c:v>1.8809450000844663E-2</c:v>
                </c:pt>
                <c:pt idx="82">
                  <c:v>2.4892550005461089E-2</c:v>
                </c:pt>
                <c:pt idx="85">
                  <c:v>-6.6944949998287484E-2</c:v>
                </c:pt>
                <c:pt idx="86">
                  <c:v>-2.4944949997006916E-2</c:v>
                </c:pt>
                <c:pt idx="87">
                  <c:v>-4.8315749994799262E-2</c:v>
                </c:pt>
                <c:pt idx="88">
                  <c:v>1.4684250003483612E-2</c:v>
                </c:pt>
                <c:pt idx="89">
                  <c:v>0.10068425000281422</c:v>
                </c:pt>
                <c:pt idx="91">
                  <c:v>4.5942650001961738E-2</c:v>
                </c:pt>
                <c:pt idx="92">
                  <c:v>4.0257250002468936E-2</c:v>
                </c:pt>
                <c:pt idx="101">
                  <c:v>-3.749595000044792E-2</c:v>
                </c:pt>
                <c:pt idx="102">
                  <c:v>-3.3957499945245218E-3</c:v>
                </c:pt>
                <c:pt idx="107">
                  <c:v>-1.7823949994635768E-2</c:v>
                </c:pt>
                <c:pt idx="116">
                  <c:v>3.5346550001122523E-2</c:v>
                </c:pt>
                <c:pt idx="117">
                  <c:v>-2.0493399992119521E-2</c:v>
                </c:pt>
                <c:pt idx="118">
                  <c:v>3.2289750000927597E-2</c:v>
                </c:pt>
                <c:pt idx="119">
                  <c:v>-4.7870899994450156E-2</c:v>
                </c:pt>
                <c:pt idx="120">
                  <c:v>-3.1039499997859821E-2</c:v>
                </c:pt>
                <c:pt idx="121">
                  <c:v>-2.3876999992353376E-2</c:v>
                </c:pt>
                <c:pt idx="122">
                  <c:v>2.0170650001091417E-2</c:v>
                </c:pt>
                <c:pt idx="123">
                  <c:v>5.3956850002577994E-2</c:v>
                </c:pt>
                <c:pt idx="124">
                  <c:v>-5.1229999371571466E-4</c:v>
                </c:pt>
                <c:pt idx="125">
                  <c:v>-2.2197699996468145E-2</c:v>
                </c:pt>
                <c:pt idx="126">
                  <c:v>1.8633700005011633E-2</c:v>
                </c:pt>
                <c:pt idx="127">
                  <c:v>3.0470600002445281E-2</c:v>
                </c:pt>
                <c:pt idx="128">
                  <c:v>-3.3776799995393958E-2</c:v>
                </c:pt>
                <c:pt idx="129">
                  <c:v>8.1669999999576248E-3</c:v>
                </c:pt>
                <c:pt idx="130">
                  <c:v>2.2270850007771514E-2</c:v>
                </c:pt>
                <c:pt idx="131">
                  <c:v>-3.1561499927192926E-3</c:v>
                </c:pt>
                <c:pt idx="132">
                  <c:v>3.9158450003014877E-2</c:v>
                </c:pt>
                <c:pt idx="133">
                  <c:v>-5.1310699993337039E-2</c:v>
                </c:pt>
                <c:pt idx="134">
                  <c:v>7.9440499976044521E-3</c:v>
                </c:pt>
                <c:pt idx="135">
                  <c:v>3.4573250006360468E-2</c:v>
                </c:pt>
                <c:pt idx="136">
                  <c:v>2.1831650003150571E-2</c:v>
                </c:pt>
                <c:pt idx="137">
                  <c:v>-4.8060999906738289E-3</c:v>
                </c:pt>
                <c:pt idx="139">
                  <c:v>-2.617140000074869E-2</c:v>
                </c:pt>
                <c:pt idx="140">
                  <c:v>8.1398549998993985E-2</c:v>
                </c:pt>
                <c:pt idx="141">
                  <c:v>3.6041800005477853E-2</c:v>
                </c:pt>
                <c:pt idx="142">
                  <c:v>2.2460250002040993E-2</c:v>
                </c:pt>
                <c:pt idx="143">
                  <c:v>8.0332500001532026E-3</c:v>
                </c:pt>
                <c:pt idx="144">
                  <c:v>-2.3964299994986504E-2</c:v>
                </c:pt>
                <c:pt idx="145">
                  <c:v>-2.349819999653846E-2</c:v>
                </c:pt>
                <c:pt idx="146">
                  <c:v>1.3352750000194646E-2</c:v>
                </c:pt>
                <c:pt idx="147">
                  <c:v>3.7149999989196658E-3</c:v>
                </c:pt>
                <c:pt idx="148">
                  <c:v>6.4489600001252256E-2</c:v>
                </c:pt>
                <c:pt idx="149">
                  <c:v>-4.8701999985496514E-3</c:v>
                </c:pt>
                <c:pt idx="150">
                  <c:v>3.3492050009954255E-2</c:v>
                </c:pt>
                <c:pt idx="151">
                  <c:v>-4.2505499994149432E-2</c:v>
                </c:pt>
                <c:pt idx="152">
                  <c:v>-1.6505499996128492E-2</c:v>
                </c:pt>
                <c:pt idx="153">
                  <c:v>3.2123700002557598E-2</c:v>
                </c:pt>
                <c:pt idx="154">
                  <c:v>-4.3561699996644165E-2</c:v>
                </c:pt>
                <c:pt idx="155">
                  <c:v>-2.472999993187841E-3</c:v>
                </c:pt>
                <c:pt idx="156">
                  <c:v>-2.472999993187841E-3</c:v>
                </c:pt>
                <c:pt idx="157">
                  <c:v>-3.2999999966705218E-3</c:v>
                </c:pt>
                <c:pt idx="158">
                  <c:v>-3.2999999966705218E-3</c:v>
                </c:pt>
                <c:pt idx="159">
                  <c:v>0</c:v>
                </c:pt>
                <c:pt idx="160">
                  <c:v>0</c:v>
                </c:pt>
                <c:pt idx="162">
                  <c:v>3.0476850006380118E-2</c:v>
                </c:pt>
                <c:pt idx="163">
                  <c:v>-3.093999985139817E-4</c:v>
                </c:pt>
                <c:pt idx="164">
                  <c:v>2.2592250003071968E-2</c:v>
                </c:pt>
                <c:pt idx="165">
                  <c:v>1.9900749997759704E-2</c:v>
                </c:pt>
                <c:pt idx="166">
                  <c:v>-5.051599997386802E-3</c:v>
                </c:pt>
                <c:pt idx="167">
                  <c:v>-5.7345499953953549E-3</c:v>
                </c:pt>
                <c:pt idx="168">
                  <c:v>9.0993000048911199E-3</c:v>
                </c:pt>
                <c:pt idx="169">
                  <c:v>2.2413900005631149E-2</c:v>
                </c:pt>
                <c:pt idx="170">
                  <c:v>1.617505000467645E-2</c:v>
                </c:pt>
                <c:pt idx="171">
                  <c:v>3.7489650007046293E-2</c:v>
                </c:pt>
                <c:pt idx="172">
                  <c:v>5.5819000044721179E-3</c:v>
                </c:pt>
                <c:pt idx="173">
                  <c:v>2.4483549997967202E-2</c:v>
                </c:pt>
                <c:pt idx="174">
                  <c:v>2.8483549998782109E-2</c:v>
                </c:pt>
                <c:pt idx="175">
                  <c:v>1.0308850003639236E-2</c:v>
                </c:pt>
                <c:pt idx="176">
                  <c:v>6.821000060881488E-4</c:v>
                </c:pt>
                <c:pt idx="177">
                  <c:v>1.7682100005913526E-2</c:v>
                </c:pt>
                <c:pt idx="178">
                  <c:v>2.8682100004516542E-2</c:v>
                </c:pt>
                <c:pt idx="179">
                  <c:v>8.9405000035185367E-3</c:v>
                </c:pt>
                <c:pt idx="180">
                  <c:v>3.6401100005605258E-2</c:v>
                </c:pt>
                <c:pt idx="181">
                  <c:v>3.3589500017114915E-3</c:v>
                </c:pt>
                <c:pt idx="182">
                  <c:v>4.2148200009251013E-2</c:v>
                </c:pt>
                <c:pt idx="183">
                  <c:v>1.2723650004772935E-2</c:v>
                </c:pt>
                <c:pt idx="184">
                  <c:v>1.2773750007909257E-2</c:v>
                </c:pt>
                <c:pt idx="185">
                  <c:v>6.1690000075032003E-3</c:v>
                </c:pt>
                <c:pt idx="186">
                  <c:v>1.8169000002671964E-2</c:v>
                </c:pt>
                <c:pt idx="187">
                  <c:v>1.1957050002820324E-2</c:v>
                </c:pt>
                <c:pt idx="188">
                  <c:v>4.988900000898866E-2</c:v>
                </c:pt>
                <c:pt idx="189">
                  <c:v>-1.6982349996396806E-2</c:v>
                </c:pt>
                <c:pt idx="190">
                  <c:v>4.3588699998508673E-2</c:v>
                </c:pt>
                <c:pt idx="191">
                  <c:v>-8.4253499953774735E-3</c:v>
                </c:pt>
                <c:pt idx="192">
                  <c:v>4.8369400006777141E-2</c:v>
                </c:pt>
                <c:pt idx="193">
                  <c:v>1.0686449997592717E-2</c:v>
                </c:pt>
                <c:pt idx="194">
                  <c:v>6.6944850004801992E-2</c:v>
                </c:pt>
                <c:pt idx="195">
                  <c:v>4.8073500001919456E-2</c:v>
                </c:pt>
                <c:pt idx="196">
                  <c:v>4.8073500001919456E-2</c:v>
                </c:pt>
                <c:pt idx="197">
                  <c:v>5.8048700004292186E-2</c:v>
                </c:pt>
                <c:pt idx="198">
                  <c:v>6.8048700006329454E-2</c:v>
                </c:pt>
                <c:pt idx="199">
                  <c:v>9.5795500019448809E-3</c:v>
                </c:pt>
                <c:pt idx="200">
                  <c:v>4.4051150005543604E-2</c:v>
                </c:pt>
                <c:pt idx="201">
                  <c:v>2.1365749998949468E-2</c:v>
                </c:pt>
                <c:pt idx="202">
                  <c:v>4.5894400005636271E-2</c:v>
                </c:pt>
                <c:pt idx="203">
                  <c:v>4.5894400005636271E-2</c:v>
                </c:pt>
                <c:pt idx="204">
                  <c:v>4.4855000000097789E-2</c:v>
                </c:pt>
                <c:pt idx="205">
                  <c:v>4.4855000000097789E-2</c:v>
                </c:pt>
                <c:pt idx="206">
                  <c:v>1.8885000004956964E-2</c:v>
                </c:pt>
                <c:pt idx="207">
                  <c:v>3.100290000293171E-2</c:v>
                </c:pt>
                <c:pt idx="208">
                  <c:v>4.1959599999245256E-2</c:v>
                </c:pt>
                <c:pt idx="209">
                  <c:v>4.5359600000665523E-2</c:v>
                </c:pt>
                <c:pt idx="210">
                  <c:v>3.568739999900572E-2</c:v>
                </c:pt>
                <c:pt idx="211">
                  <c:v>3.5507500004314352E-2</c:v>
                </c:pt>
                <c:pt idx="212">
                  <c:v>3.5436700010905042E-2</c:v>
                </c:pt>
                <c:pt idx="213">
                  <c:v>3.553670000837883E-2</c:v>
                </c:pt>
                <c:pt idx="214">
                  <c:v>3.7068099998577964E-2</c:v>
                </c:pt>
                <c:pt idx="215">
                  <c:v>3.7968099997669924E-2</c:v>
                </c:pt>
                <c:pt idx="216">
                  <c:v>2.4962000003142748E-2</c:v>
                </c:pt>
                <c:pt idx="217">
                  <c:v>1.4059750006708782E-2</c:v>
                </c:pt>
                <c:pt idx="218">
                  <c:v>3.032060000259662E-2</c:v>
                </c:pt>
                <c:pt idx="219">
                  <c:v>1.2485300008847844E-2</c:v>
                </c:pt>
                <c:pt idx="220">
                  <c:v>1.2485300008847844E-2</c:v>
                </c:pt>
                <c:pt idx="221">
                  <c:v>1.418530000228202E-2</c:v>
                </c:pt>
                <c:pt idx="222">
                  <c:v>1.418530000228202E-2</c:v>
                </c:pt>
                <c:pt idx="223">
                  <c:v>2.5643150009273086E-2</c:v>
                </c:pt>
                <c:pt idx="224">
                  <c:v>2.8443150004022755E-2</c:v>
                </c:pt>
                <c:pt idx="225">
                  <c:v>3.1602349998138379E-2</c:v>
                </c:pt>
                <c:pt idx="226">
                  <c:v>9.2478000005939975E-3</c:v>
                </c:pt>
                <c:pt idx="227">
                  <c:v>4.364600004919339E-3</c:v>
                </c:pt>
                <c:pt idx="228">
                  <c:v>2.6693250001699198E-2</c:v>
                </c:pt>
                <c:pt idx="229">
                  <c:v>3.086625000287313E-2</c:v>
                </c:pt>
                <c:pt idx="230">
                  <c:v>4.8013350002293009E-2</c:v>
                </c:pt>
                <c:pt idx="231">
                  <c:v>-1.8972999969264492E-3</c:v>
                </c:pt>
                <c:pt idx="232">
                  <c:v>5.4462750005768612E-2</c:v>
                </c:pt>
                <c:pt idx="233">
                  <c:v>-9.3771999963792041E-3</c:v>
                </c:pt>
                <c:pt idx="234">
                  <c:v>5.5342050007311627E-2</c:v>
                </c:pt>
                <c:pt idx="235">
                  <c:v>-7.2748000020510517E-3</c:v>
                </c:pt>
                <c:pt idx="236">
                  <c:v>-7.3984999980893917E-3</c:v>
                </c:pt>
                <c:pt idx="237">
                  <c:v>-1.0024699993664399E-2</c:v>
                </c:pt>
                <c:pt idx="238">
                  <c:v>-1.3610099995275959E-2</c:v>
                </c:pt>
                <c:pt idx="239">
                  <c:v>-6.9469999289140105E-4</c:v>
                </c:pt>
                <c:pt idx="240">
                  <c:v>-1.7208999925060198E-3</c:v>
                </c:pt>
                <c:pt idx="241">
                  <c:v>-1.4206999912858009E-3</c:v>
                </c:pt>
                <c:pt idx="242">
                  <c:v>5.9896149999985937E-2</c:v>
                </c:pt>
                <c:pt idx="244">
                  <c:v>2.8686000077868812E-3</c:v>
                </c:pt>
                <c:pt idx="245">
                  <c:v>4.2495000016060658E-3</c:v>
                </c:pt>
                <c:pt idx="246">
                  <c:v>4.2495000016060658E-3</c:v>
                </c:pt>
                <c:pt idx="247">
                  <c:v>2.8793000019504689E-3</c:v>
                </c:pt>
                <c:pt idx="252">
                  <c:v>1.0787800005346071E-2</c:v>
                </c:pt>
                <c:pt idx="254">
                  <c:v>4.897105000418378E-2</c:v>
                </c:pt>
                <c:pt idx="255">
                  <c:v>5.317105000722222E-2</c:v>
                </c:pt>
                <c:pt idx="256">
                  <c:v>5.6771050003590062E-2</c:v>
                </c:pt>
                <c:pt idx="257">
                  <c:v>5.8871050001471303E-2</c:v>
                </c:pt>
                <c:pt idx="258">
                  <c:v>6.227105000289157E-2</c:v>
                </c:pt>
                <c:pt idx="259">
                  <c:v>1.3912000002164859E-2</c:v>
                </c:pt>
                <c:pt idx="260">
                  <c:v>4.7256350000679959E-2</c:v>
                </c:pt>
                <c:pt idx="265">
                  <c:v>2.5754900008905679E-2</c:v>
                </c:pt>
                <c:pt idx="266">
                  <c:v>2.7385200002754573E-2</c:v>
                </c:pt>
                <c:pt idx="268">
                  <c:v>4.0648200003488455E-2</c:v>
                </c:pt>
                <c:pt idx="269">
                  <c:v>3.0017400000360794E-2</c:v>
                </c:pt>
                <c:pt idx="270">
                  <c:v>3.2591499999398366E-2</c:v>
                </c:pt>
                <c:pt idx="273">
                  <c:v>3.9929200000187848E-2</c:v>
                </c:pt>
                <c:pt idx="274">
                  <c:v>3.7015150010120124E-2</c:v>
                </c:pt>
                <c:pt idx="276">
                  <c:v>3.6862799999653362E-2</c:v>
                </c:pt>
                <c:pt idx="278">
                  <c:v>2.8838250000262633E-2</c:v>
                </c:pt>
                <c:pt idx="279">
                  <c:v>2.9352850004215725E-2</c:v>
                </c:pt>
                <c:pt idx="280">
                  <c:v>3.1352850004623178E-2</c:v>
                </c:pt>
                <c:pt idx="281">
                  <c:v>4.569610000908142E-2</c:v>
                </c:pt>
                <c:pt idx="282">
                  <c:v>3.4472949999326374E-2</c:v>
                </c:pt>
                <c:pt idx="283">
                  <c:v>2.3259150002559181E-2</c:v>
                </c:pt>
                <c:pt idx="288">
                  <c:v>5.6754700010060333E-2</c:v>
                </c:pt>
                <c:pt idx="289">
                  <c:v>5.8242300008714665E-2</c:v>
                </c:pt>
                <c:pt idx="290">
                  <c:v>6.0099599999375641E-2</c:v>
                </c:pt>
                <c:pt idx="292">
                  <c:v>6.6659100004471838E-2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B9-4D75-AB57-6996F189DB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  <c:pt idx="161">
                  <c:v>0</c:v>
                </c:pt>
                <c:pt idx="243">
                  <c:v>5.9996150004735682E-2</c:v>
                </c:pt>
                <c:pt idx="248">
                  <c:v>5.4910949998884462E-2</c:v>
                </c:pt>
                <c:pt idx="249">
                  <c:v>5.5569350006408058E-2</c:v>
                </c:pt>
                <c:pt idx="250">
                  <c:v>5.3383950005809311E-2</c:v>
                </c:pt>
                <c:pt idx="253">
                  <c:v>5.432085000211373E-2</c:v>
                </c:pt>
                <c:pt idx="261">
                  <c:v>4.8557150003034621E-2</c:v>
                </c:pt>
                <c:pt idx="263">
                  <c:v>4.2834250009036623E-2</c:v>
                </c:pt>
                <c:pt idx="267">
                  <c:v>4.3374450004193932E-2</c:v>
                </c:pt>
                <c:pt idx="271">
                  <c:v>3.9807750006730203E-2</c:v>
                </c:pt>
                <c:pt idx="272">
                  <c:v>3.5307450001710095E-2</c:v>
                </c:pt>
                <c:pt idx="275">
                  <c:v>3.2489250006619841E-2</c:v>
                </c:pt>
                <c:pt idx="277">
                  <c:v>3.4606850007548928E-2</c:v>
                </c:pt>
                <c:pt idx="284">
                  <c:v>3.4950050008774269E-2</c:v>
                </c:pt>
                <c:pt idx="285">
                  <c:v>2.1865450005861931E-2</c:v>
                </c:pt>
                <c:pt idx="286">
                  <c:v>2.1580050000920892E-2</c:v>
                </c:pt>
                <c:pt idx="287">
                  <c:v>2.5709250003274065E-2</c:v>
                </c:pt>
                <c:pt idx="291">
                  <c:v>2.638555000157794E-2</c:v>
                </c:pt>
                <c:pt idx="293">
                  <c:v>1.9804550007393118E-2</c:v>
                </c:pt>
                <c:pt idx="294">
                  <c:v>2.1418850003101397E-2</c:v>
                </c:pt>
                <c:pt idx="295">
                  <c:v>7.0627900000545196E-2</c:v>
                </c:pt>
                <c:pt idx="296">
                  <c:v>7.4577200008207001E-2</c:v>
                </c:pt>
                <c:pt idx="297">
                  <c:v>1.8422649998683482E-2</c:v>
                </c:pt>
                <c:pt idx="298">
                  <c:v>7.708460000139894E-2</c:v>
                </c:pt>
                <c:pt idx="299">
                  <c:v>7.8171100009058136E-2</c:v>
                </c:pt>
                <c:pt idx="300">
                  <c:v>7.2744100005365908E-2</c:v>
                </c:pt>
                <c:pt idx="301">
                  <c:v>1.5663050005969126E-2</c:v>
                </c:pt>
                <c:pt idx="302">
                  <c:v>7.6906599999347236E-2</c:v>
                </c:pt>
                <c:pt idx="303">
                  <c:v>8.6094999998749699E-2</c:v>
                </c:pt>
                <c:pt idx="304">
                  <c:v>8.4800500000710599E-2</c:v>
                </c:pt>
                <c:pt idx="305">
                  <c:v>1.8219750010757707E-2</c:v>
                </c:pt>
                <c:pt idx="306">
                  <c:v>1.8834350004908629E-2</c:v>
                </c:pt>
                <c:pt idx="307">
                  <c:v>8.9863000001059845E-2</c:v>
                </c:pt>
                <c:pt idx="308">
                  <c:v>8.6892200000875164E-2</c:v>
                </c:pt>
                <c:pt idx="309">
                  <c:v>2.3762950004311278E-2</c:v>
                </c:pt>
                <c:pt idx="310">
                  <c:v>9.056760001112707E-2</c:v>
                </c:pt>
                <c:pt idx="311">
                  <c:v>2.7827650003018789E-2</c:v>
                </c:pt>
                <c:pt idx="312">
                  <c:v>8.9562100140028633E-2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B9-4D75-AB57-6996F189DB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  <c:pt idx="251">
                  <c:v>5.6099649998941459E-2</c:v>
                </c:pt>
                <c:pt idx="262">
                  <c:v>4.5943650009576231E-2</c:v>
                </c:pt>
                <c:pt idx="264">
                  <c:v>4.8879150002903771E-2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B9-4D75-AB57-6996F189DB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B9-4D75-AB57-6996F189DB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B9-4D75-AB57-6996F189DB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B9-4D75-AB57-6996F189DBE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  <c:pt idx="312">
                  <c:v>7577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0.55459574999986216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B9-4D75-AB57-6996F189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2096"/>
        <c:axId val="1"/>
      </c:scatterChart>
      <c:valAx>
        <c:axId val="882912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3317230273757"/>
              <c:y val="0.91768292682926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7375201288244"/>
          <c:y val="0.89634146341463417"/>
          <c:w val="0.478260869565217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76200</xdr:rowOff>
    </xdr:from>
    <xdr:to>
      <xdr:col>19</xdr:col>
      <xdr:colOff>257174</xdr:colOff>
      <xdr:row>18</xdr:row>
      <xdr:rowOff>142875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9EA6A038-E4F4-FB40-8B03-627214C4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13</xdr:col>
      <xdr:colOff>152400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BBAF3-9506-D2FB-AFEA-30E549156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20</xdr:row>
      <xdr:rowOff>38100</xdr:rowOff>
    </xdr:from>
    <xdr:to>
      <xdr:col>13</xdr:col>
      <xdr:colOff>123824</xdr:colOff>
      <xdr:row>40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1B4131D-DA7D-6E02-A19A-9224775A2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600075</xdr:colOff>
      <xdr:row>0</xdr:row>
      <xdr:rowOff>0</xdr:rowOff>
    </xdr:from>
    <xdr:to>
      <xdr:col>26</xdr:col>
      <xdr:colOff>76200</xdr:colOff>
      <xdr:row>20</xdr:row>
      <xdr:rowOff>28574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2D18DF3-7D03-EE4A-F69D-D8FC77067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8"/>
  <sheetViews>
    <sheetView tabSelected="1" workbookViewId="0">
      <pane xSplit="13" ySplit="22" topLeftCell="N314" activePane="bottomRight" state="frozen"/>
      <selection pane="topRight" activeCell="N1" sqref="N1"/>
      <selection pane="bottomLeft" activeCell="A23" sqref="A23"/>
      <selection pane="bottomRight" activeCell="F18" sqref="F18"/>
    </sheetView>
  </sheetViews>
  <sheetFormatPr defaultColWidth="10.28515625" defaultRowHeight="12.75" x14ac:dyDescent="0.2"/>
  <cols>
    <col min="1" max="1" width="20.5703125" customWidth="1"/>
    <col min="2" max="2" width="3.85546875" customWidth="1"/>
    <col min="3" max="3" width="12.5703125" customWidth="1"/>
    <col min="4" max="4" width="11.140625" customWidth="1"/>
    <col min="5" max="5" width="10.5703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1" t="s">
        <v>39</v>
      </c>
      <c r="B1" s="22"/>
      <c r="C1" s="22"/>
      <c r="D1" s="22"/>
      <c r="E1" s="22"/>
    </row>
    <row r="2" spans="1:6" ht="12.95" customHeight="1" x14ac:dyDescent="0.2">
      <c r="A2" s="12" t="s">
        <v>19</v>
      </c>
      <c r="B2" s="22" t="s">
        <v>40</v>
      </c>
      <c r="C2" s="22" t="s">
        <v>41</v>
      </c>
      <c r="D2" s="22"/>
      <c r="E2" s="22"/>
    </row>
    <row r="3" spans="1:6" ht="12.95" customHeight="1" thickBot="1" x14ac:dyDescent="0.25">
      <c r="A3" s="12"/>
      <c r="B3" s="22"/>
      <c r="C3" s="23" t="s">
        <v>42</v>
      </c>
      <c r="D3" s="23"/>
      <c r="E3" s="22"/>
    </row>
    <row r="4" spans="1:6" ht="12.95" customHeight="1" thickBot="1" x14ac:dyDescent="0.25">
      <c r="A4" s="16" t="s">
        <v>2</v>
      </c>
      <c r="B4" s="24"/>
      <c r="C4" s="25">
        <v>41269.635499999997</v>
      </c>
      <c r="D4" s="26">
        <v>2.4893426999999999</v>
      </c>
      <c r="E4" s="22" t="s">
        <v>43</v>
      </c>
    </row>
    <row r="5" spans="1:6" ht="12.95" customHeight="1" x14ac:dyDescent="0.2">
      <c r="A5" s="18" t="s">
        <v>33</v>
      </c>
      <c r="B5" s="12"/>
      <c r="C5" s="19">
        <v>-9.5</v>
      </c>
      <c r="D5" s="12" t="s">
        <v>34</v>
      </c>
    </row>
    <row r="6" spans="1:6" ht="12.95" customHeight="1" x14ac:dyDescent="0.2">
      <c r="A6" s="5" t="s">
        <v>3</v>
      </c>
      <c r="C6" s="27" t="s">
        <v>44</v>
      </c>
    </row>
    <row r="7" spans="1:6" ht="12.95" customHeight="1" x14ac:dyDescent="0.2">
      <c r="A7" t="s">
        <v>4</v>
      </c>
      <c r="C7" s="22">
        <v>41269.635499999997</v>
      </c>
      <c r="D7" s="95" t="s">
        <v>138</v>
      </c>
      <c r="E7" s="95" t="s">
        <v>139</v>
      </c>
    </row>
    <row r="8" spans="1:6" ht="12.95" customHeight="1" x14ac:dyDescent="0.2">
      <c r="A8" t="s">
        <v>5</v>
      </c>
      <c r="C8" s="22">
        <v>2.4893426999999999</v>
      </c>
      <c r="D8" s="95" t="s">
        <v>138</v>
      </c>
    </row>
    <row r="9" spans="1:6" ht="12.95" customHeight="1" x14ac:dyDescent="0.2">
      <c r="A9" s="10" t="s">
        <v>30</v>
      </c>
      <c r="B9" s="10"/>
      <c r="C9" s="50">
        <v>258</v>
      </c>
      <c r="D9" s="50">
        <v>258</v>
      </c>
    </row>
    <row r="10" spans="1:6" ht="12.95" customHeight="1" thickBot="1" x14ac:dyDescent="0.25">
      <c r="A10" s="12"/>
      <c r="B10" s="12"/>
      <c r="C10" s="4" t="s">
        <v>21</v>
      </c>
      <c r="D10" s="4" t="s">
        <v>22</v>
      </c>
      <c r="E10" s="92" t="s">
        <v>134</v>
      </c>
      <c r="F10" s="94" t="s">
        <v>137</v>
      </c>
    </row>
    <row r="11" spans="1:6" ht="12.95" customHeight="1" x14ac:dyDescent="0.2">
      <c r="A11" s="12" t="s">
        <v>16</v>
      </c>
      <c r="B11" s="12"/>
      <c r="C11" s="13">
        <f ca="1">INTERCEPT(INDIRECT(C14):R$933,INDIRECT(C13):$F$933)</f>
        <v>-0.15746114247333526</v>
      </c>
      <c r="D11" s="13">
        <f ca="1">INTERCEPT(INDIRECT(D14):S$933,INDIRECT(D13):$F$933)</f>
        <v>0.15592574502250339</v>
      </c>
      <c r="E11" s="90" t="s">
        <v>35</v>
      </c>
      <c r="F11" s="86">
        <v>1</v>
      </c>
    </row>
    <row r="12" spans="1:6" ht="12.95" customHeight="1" x14ac:dyDescent="0.2">
      <c r="A12" s="12" t="s">
        <v>17</v>
      </c>
      <c r="B12" s="12"/>
      <c r="C12" s="13">
        <f ca="1">SLOPE(INDIRECT(C14):R$933,INDIRECT(C13):$F$933)</f>
        <v>3.2343657591207458E-5</v>
      </c>
      <c r="D12" s="13">
        <f ca="1">SLOPE(INDIRECT(D14):S$933,INDIRECT(D13):$F$933)</f>
        <v>-1.9608548858072404E-5</v>
      </c>
      <c r="E12" s="90" t="s">
        <v>36</v>
      </c>
      <c r="F12" s="87">
        <f ca="1">NOW()+15018.5+$C$5/24</f>
        <v>60678.82331944444</v>
      </c>
    </row>
    <row r="13" spans="1:6" ht="12.95" customHeight="1" x14ac:dyDescent="0.2">
      <c r="A13" s="10" t="s">
        <v>31</v>
      </c>
      <c r="B13" s="10"/>
      <c r="C13" s="11" t="str">
        <f>"F"&amp;C9</f>
        <v>F258</v>
      </c>
      <c r="D13" s="11" t="str">
        <f>"F"&amp;D9</f>
        <v>F258</v>
      </c>
      <c r="E13" s="90" t="s">
        <v>37</v>
      </c>
      <c r="F13" s="87">
        <f ca="1">ROUND(2*($F$12-$C$7)/$C$8,0)/2+$F$11</f>
        <v>7798</v>
      </c>
    </row>
    <row r="14" spans="1:6" ht="12.95" customHeight="1" x14ac:dyDescent="0.2">
      <c r="A14" s="10" t="s">
        <v>32</v>
      </c>
      <c r="B14" s="10"/>
      <c r="C14" s="11" t="str">
        <f>"R"&amp;C9</f>
        <v>R258</v>
      </c>
      <c r="D14" s="11" t="str">
        <f>"S"&amp;D9</f>
        <v>S258</v>
      </c>
      <c r="E14" s="90" t="s">
        <v>38</v>
      </c>
      <c r="F14" s="88">
        <f ca="1">ROUND(2*($F$12-$C$15)/$C$16,0)/2+$F$11</f>
        <v>168</v>
      </c>
    </row>
    <row r="15" spans="1:6" ht="12.95" customHeight="1" x14ac:dyDescent="0.2">
      <c r="A15" s="14" t="s">
        <v>18</v>
      </c>
      <c r="B15" s="12"/>
      <c r="C15" s="15">
        <f ca="1">($C7+C11)+($C8+C12)*INT(MAX($F21:$F3531))</f>
        <v>60263.409621964944</v>
      </c>
      <c r="D15" s="15">
        <f ca="1">($C7+D11)+($C8+D12)*INT(MAX($F21:$F3531))</f>
        <v>60263.326613517231</v>
      </c>
      <c r="E15" s="90" t="s">
        <v>135</v>
      </c>
      <c r="F15" s="89">
        <f ca="1">+$C$15+$C$16*$F$14-15018.5-$C$5/24</f>
        <v>45663.520462632754</v>
      </c>
    </row>
    <row r="16" spans="1:6" ht="12.95" customHeight="1" x14ac:dyDescent="0.2">
      <c r="A16" s="16" t="s">
        <v>6</v>
      </c>
      <c r="B16" s="12"/>
      <c r="C16" s="17">
        <f ca="1">+$C8+C12</f>
        <v>2.4893750436575912</v>
      </c>
      <c r="D16" s="13">
        <f ca="1">+$C8+D12</f>
        <v>2.4893230914511419</v>
      </c>
      <c r="E16" s="91" t="s">
        <v>136</v>
      </c>
      <c r="F16" s="93">
        <f ca="1">+($D$15+$D$16*$F$14)-($D$16/2)-15018.5-$C$5/24</f>
        <v>45662.184064668632</v>
      </c>
    </row>
    <row r="17" spans="1:23" ht="12.95" customHeight="1" thickBot="1" x14ac:dyDescent="0.25">
      <c r="A17" s="9" t="s">
        <v>29</v>
      </c>
      <c r="C17">
        <f>COUNT(C21:C1245)</f>
        <v>313</v>
      </c>
    </row>
    <row r="18" spans="1:23" ht="12.95" customHeight="1" thickTop="1" thickBot="1" x14ac:dyDescent="0.25">
      <c r="A18" s="5" t="s">
        <v>24</v>
      </c>
      <c r="C18" s="2">
        <f ca="1">+C15</f>
        <v>60263.409621964944</v>
      </c>
      <c r="D18" s="3">
        <f ca="1">+C16</f>
        <v>2.4893750436575912</v>
      </c>
      <c r="E18" s="20">
        <f>R19</f>
        <v>173</v>
      </c>
    </row>
    <row r="19" spans="1:23" ht="12.95" customHeight="1" thickTop="1" thickBot="1" x14ac:dyDescent="0.25">
      <c r="A19" s="5" t="s">
        <v>25</v>
      </c>
      <c r="C19" s="2">
        <f ca="1">+D15</f>
        <v>60263.326613517231</v>
      </c>
      <c r="D19" s="3">
        <f ca="1">+D16</f>
        <v>2.4893230914511419</v>
      </c>
      <c r="E19" s="20">
        <f>S19</f>
        <v>128</v>
      </c>
      <c r="R19">
        <f>COUNT(R21:R322)</f>
        <v>173</v>
      </c>
      <c r="S19">
        <f>COUNT(S21:S322)</f>
        <v>128</v>
      </c>
    </row>
    <row r="20" spans="1:23" ht="12.95" customHeight="1" thickTop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118</v>
      </c>
      <c r="K20" s="7" t="s">
        <v>119</v>
      </c>
      <c r="L20" s="7" t="s">
        <v>28</v>
      </c>
      <c r="M20" s="7" t="s">
        <v>20</v>
      </c>
      <c r="N20" s="7" t="s">
        <v>23</v>
      </c>
      <c r="O20" s="7" t="s">
        <v>26</v>
      </c>
      <c r="P20" s="6" t="s">
        <v>27</v>
      </c>
      <c r="Q20" s="4" t="s">
        <v>15</v>
      </c>
      <c r="R20" s="6" t="s">
        <v>21</v>
      </c>
      <c r="S20" s="6" t="s">
        <v>22</v>
      </c>
      <c r="U20" s="49" t="s">
        <v>120</v>
      </c>
    </row>
    <row r="21" spans="1:23" ht="12.95" customHeight="1" x14ac:dyDescent="0.2">
      <c r="A21" s="28" t="s">
        <v>56</v>
      </c>
      <c r="B21" s="29" t="s">
        <v>46</v>
      </c>
      <c r="C21" s="28">
        <v>15024.513999999999</v>
      </c>
      <c r="D21" s="28" t="s">
        <v>48</v>
      </c>
      <c r="E21">
        <f t="shared" ref="E21:E84" si="0">+(C21-C$7)/C$8</f>
        <v>-10542.992533731896</v>
      </c>
      <c r="F21">
        <f t="shared" ref="F21:F84" si="1">ROUND(2*E21,0)/2</f>
        <v>-10543</v>
      </c>
      <c r="G21">
        <f t="shared" ref="G21:G52" si="2">+C21-(C$7+F21*C$8)</f>
        <v>1.8586100002721651E-2</v>
      </c>
      <c r="I21">
        <f>+G21</f>
        <v>1.8586100002721651E-2</v>
      </c>
      <c r="O21">
        <f t="shared" ref="O21:O84" ca="1" si="3">+C$11+C$12*$F21</f>
        <v>-0.49846032445743549</v>
      </c>
      <c r="P21">
        <f t="shared" ref="P21:P84" ca="1" si="4">+D$11+D$12*$F21</f>
        <v>0.36265867563316079</v>
      </c>
      <c r="Q21" s="1">
        <f t="shared" ref="Q21:Q84" si="5">+C21-15018.5</f>
        <v>6.0139999999992142</v>
      </c>
      <c r="R21">
        <f>G21</f>
        <v>1.8586100002721651E-2</v>
      </c>
      <c r="W21" s="48"/>
    </row>
    <row r="22" spans="1:23" ht="12.95" customHeight="1" x14ac:dyDescent="0.2">
      <c r="A22" s="30" t="s">
        <v>56</v>
      </c>
      <c r="B22" s="31" t="s">
        <v>46</v>
      </c>
      <c r="C22" s="30">
        <v>15626.791999999999</v>
      </c>
      <c r="D22" s="30" t="s">
        <v>48</v>
      </c>
      <c r="E22">
        <f t="shared" si="0"/>
        <v>-10301.049951860785</v>
      </c>
      <c r="F22">
        <f t="shared" si="1"/>
        <v>-10301</v>
      </c>
      <c r="G22">
        <f t="shared" si="2"/>
        <v>-0.12434729999768024</v>
      </c>
      <c r="H22">
        <f>+G22</f>
        <v>-0.12434729999768024</v>
      </c>
      <c r="O22">
        <f t="shared" ca="1" si="3"/>
        <v>-0.49063315932036328</v>
      </c>
      <c r="P22">
        <f t="shared" ca="1" si="4"/>
        <v>0.35791340680950723</v>
      </c>
      <c r="Q22" s="1">
        <f t="shared" si="5"/>
        <v>608.29199999999946</v>
      </c>
      <c r="R22">
        <f>G22</f>
        <v>-0.12434729999768024</v>
      </c>
      <c r="W22" s="48"/>
    </row>
    <row r="23" spans="1:23" ht="12.95" customHeight="1" x14ac:dyDescent="0.2">
      <c r="A23" s="30" t="s">
        <v>56</v>
      </c>
      <c r="B23" s="31" t="s">
        <v>49</v>
      </c>
      <c r="C23" s="30">
        <v>15717.708000000001</v>
      </c>
      <c r="D23" s="30" t="s">
        <v>48</v>
      </c>
      <c r="E23">
        <f t="shared" si="0"/>
        <v>-10264.527861109682</v>
      </c>
      <c r="F23">
        <f t="shared" si="1"/>
        <v>-10264.5</v>
      </c>
      <c r="G23">
        <f t="shared" si="2"/>
        <v>-6.93558499970095E-2</v>
      </c>
      <c r="I23">
        <f>+G23</f>
        <v>-6.93558499970095E-2</v>
      </c>
      <c r="O23">
        <f t="shared" ca="1" si="3"/>
        <v>-0.4894526158182842</v>
      </c>
      <c r="P23">
        <f t="shared" ca="1" si="4"/>
        <v>0.35719769477618757</v>
      </c>
      <c r="Q23" s="1">
        <f t="shared" si="5"/>
        <v>699.20800000000054</v>
      </c>
      <c r="S23">
        <f>G23</f>
        <v>-6.93558499970095E-2</v>
      </c>
      <c r="W23" s="48"/>
    </row>
    <row r="24" spans="1:23" ht="12.95" customHeight="1" x14ac:dyDescent="0.2">
      <c r="A24" s="30" t="s">
        <v>56</v>
      </c>
      <c r="B24" s="31" t="s">
        <v>49</v>
      </c>
      <c r="C24" s="30">
        <v>15976.674000000001</v>
      </c>
      <c r="D24" s="30" t="s">
        <v>48</v>
      </c>
      <c r="E24">
        <f t="shared" si="0"/>
        <v>-10160.497990091922</v>
      </c>
      <c r="F24">
        <f t="shared" si="1"/>
        <v>-10160.5</v>
      </c>
      <c r="G24">
        <f t="shared" si="2"/>
        <v>5.0033500028803246E-3</v>
      </c>
      <c r="I24">
        <f>+G24</f>
        <v>5.0033500028803246E-3</v>
      </c>
      <c r="O24">
        <f t="shared" ca="1" si="3"/>
        <v>-0.48608887542879864</v>
      </c>
      <c r="P24">
        <f t="shared" ca="1" si="4"/>
        <v>0.35515840569494805</v>
      </c>
      <c r="Q24" s="1">
        <f t="shared" si="5"/>
        <v>958.17400000000089</v>
      </c>
      <c r="S24">
        <f>G24</f>
        <v>5.0033500028803246E-3</v>
      </c>
      <c r="W24" s="48"/>
    </row>
    <row r="25" spans="1:23" ht="12.95" customHeight="1" x14ac:dyDescent="0.2">
      <c r="A25" s="30" t="s">
        <v>56</v>
      </c>
      <c r="B25" s="31" t="s">
        <v>46</v>
      </c>
      <c r="C25" s="30">
        <v>15992.842000000001</v>
      </c>
      <c r="D25" s="30" t="s">
        <v>48</v>
      </c>
      <c r="E25">
        <f t="shared" si="0"/>
        <v>-10154.003102907445</v>
      </c>
      <c r="F25">
        <f t="shared" si="1"/>
        <v>-10154</v>
      </c>
      <c r="G25">
        <f t="shared" si="2"/>
        <v>-7.7241999970283359E-3</v>
      </c>
      <c r="H25">
        <f>+G25</f>
        <v>-7.7241999970283359E-3</v>
      </c>
      <c r="O25">
        <f t="shared" ca="1" si="3"/>
        <v>-0.48587864165445577</v>
      </c>
      <c r="P25">
        <f t="shared" ca="1" si="4"/>
        <v>0.35503095012737057</v>
      </c>
      <c r="Q25" s="1">
        <f t="shared" si="5"/>
        <v>974.34200000000055</v>
      </c>
      <c r="R25">
        <f>G25</f>
        <v>-7.7241999970283359E-3</v>
      </c>
      <c r="W25" s="48"/>
    </row>
    <row r="26" spans="1:23" ht="12.95" customHeight="1" x14ac:dyDescent="0.2">
      <c r="A26" s="30" t="s">
        <v>56</v>
      </c>
      <c r="B26" s="31" t="s">
        <v>49</v>
      </c>
      <c r="C26" s="30">
        <v>16128.46</v>
      </c>
      <c r="D26" s="30" t="s">
        <v>48</v>
      </c>
      <c r="E26">
        <f t="shared" si="0"/>
        <v>-10099.523661406683</v>
      </c>
      <c r="F26">
        <f t="shared" si="1"/>
        <v>-10099.5</v>
      </c>
      <c r="G26">
        <f t="shared" si="2"/>
        <v>-5.8901349999359809E-2</v>
      </c>
      <c r="I26">
        <f>+G26</f>
        <v>-5.8901349999359809E-2</v>
      </c>
      <c r="O26">
        <f t="shared" ca="1" si="3"/>
        <v>-0.48411591231573498</v>
      </c>
      <c r="P26">
        <f t="shared" ca="1" si="4"/>
        <v>0.35396228421460563</v>
      </c>
      <c r="Q26" s="1">
        <f t="shared" si="5"/>
        <v>1109.9599999999991</v>
      </c>
      <c r="S26">
        <f>G26</f>
        <v>-5.8901349999359809E-2</v>
      </c>
      <c r="W26" s="48"/>
    </row>
    <row r="27" spans="1:23" ht="12.95" customHeight="1" x14ac:dyDescent="0.2">
      <c r="A27" s="30" t="s">
        <v>56</v>
      </c>
      <c r="B27" s="31" t="s">
        <v>49</v>
      </c>
      <c r="C27" s="30">
        <v>16658.754000000001</v>
      </c>
      <c r="D27" s="30" t="s">
        <v>48</v>
      </c>
      <c r="E27">
        <f t="shared" si="0"/>
        <v>-9886.4979498403318</v>
      </c>
      <c r="F27">
        <f t="shared" si="1"/>
        <v>-9886.5</v>
      </c>
      <c r="G27">
        <f t="shared" si="2"/>
        <v>5.1035500036960002E-3</v>
      </c>
      <c r="I27">
        <f>+G27</f>
        <v>5.1035500036960002E-3</v>
      </c>
      <c r="O27">
        <f t="shared" ca="1" si="3"/>
        <v>-0.47722671324880778</v>
      </c>
      <c r="P27">
        <f t="shared" ca="1" si="4"/>
        <v>0.34978566330783623</v>
      </c>
      <c r="Q27" s="1">
        <f t="shared" si="5"/>
        <v>1640.2540000000008</v>
      </c>
      <c r="S27">
        <f>G27</f>
        <v>5.1035500036960002E-3</v>
      </c>
      <c r="W27" s="48"/>
    </row>
    <row r="28" spans="1:23" ht="12.95" customHeight="1" x14ac:dyDescent="0.2">
      <c r="A28" s="30" t="s">
        <v>56</v>
      </c>
      <c r="B28" s="31" t="s">
        <v>46</v>
      </c>
      <c r="C28" s="30">
        <v>16719.769</v>
      </c>
      <c r="D28" s="30" t="s">
        <v>48</v>
      </c>
      <c r="E28">
        <f t="shared" si="0"/>
        <v>-9861.9874635983215</v>
      </c>
      <c r="F28">
        <f t="shared" si="1"/>
        <v>-9862</v>
      </c>
      <c r="G28">
        <f t="shared" si="2"/>
        <v>3.1207400003040675E-2</v>
      </c>
      <c r="H28">
        <f>+G28</f>
        <v>3.1207400003040675E-2</v>
      </c>
      <c r="O28">
        <f t="shared" ca="1" si="3"/>
        <v>-0.47643429363782319</v>
      </c>
      <c r="P28">
        <f t="shared" ca="1" si="4"/>
        <v>0.34930525386081346</v>
      </c>
      <c r="Q28" s="1">
        <f t="shared" si="5"/>
        <v>1701.2690000000002</v>
      </c>
      <c r="R28">
        <f>G28</f>
        <v>3.1207400003040675E-2</v>
      </c>
      <c r="W28" s="48"/>
    </row>
    <row r="29" spans="1:23" ht="12.95" customHeight="1" x14ac:dyDescent="0.2">
      <c r="A29" s="30" t="s">
        <v>56</v>
      </c>
      <c r="B29" s="31" t="s">
        <v>46</v>
      </c>
      <c r="C29" s="30">
        <v>17085.710999999999</v>
      </c>
      <c r="D29" s="30" t="s">
        <v>48</v>
      </c>
      <c r="E29">
        <f t="shared" si="0"/>
        <v>-9714.9839995915372</v>
      </c>
      <c r="F29">
        <f t="shared" si="1"/>
        <v>-9715</v>
      </c>
      <c r="G29">
        <f t="shared" si="2"/>
        <v>3.9830500001698965E-2</v>
      </c>
      <c r="H29">
        <f>+G29</f>
        <v>3.9830500001698965E-2</v>
      </c>
      <c r="O29">
        <f t="shared" ca="1" si="3"/>
        <v>-0.47167977597191574</v>
      </c>
      <c r="P29">
        <f t="shared" ca="1" si="4"/>
        <v>0.3464227971786768</v>
      </c>
      <c r="Q29" s="1">
        <f t="shared" si="5"/>
        <v>2067.2109999999993</v>
      </c>
      <c r="R29">
        <f>G29</f>
        <v>3.9830500001698965E-2</v>
      </c>
      <c r="W29" s="48"/>
    </row>
    <row r="30" spans="1:23" ht="12.95" customHeight="1" x14ac:dyDescent="0.2">
      <c r="A30" s="30" t="s">
        <v>56</v>
      </c>
      <c r="B30" s="31" t="s">
        <v>46</v>
      </c>
      <c r="C30" s="30">
        <v>17411.664000000001</v>
      </c>
      <c r="D30" s="30" t="s">
        <v>48</v>
      </c>
      <c r="E30">
        <f t="shared" si="0"/>
        <v>-9584.0446154721867</v>
      </c>
      <c r="F30">
        <f t="shared" si="1"/>
        <v>-9584</v>
      </c>
      <c r="G30">
        <f t="shared" si="2"/>
        <v>-0.1110631999981706</v>
      </c>
      <c r="H30">
        <f>+G30</f>
        <v>-0.1110631999981706</v>
      </c>
      <c r="O30">
        <f t="shared" ca="1" si="3"/>
        <v>-0.46744275682746755</v>
      </c>
      <c r="P30">
        <f t="shared" ca="1" si="4"/>
        <v>0.34385407727826933</v>
      </c>
      <c r="Q30" s="1">
        <f t="shared" si="5"/>
        <v>2393.1640000000007</v>
      </c>
      <c r="R30">
        <f>G30</f>
        <v>-0.1110631999981706</v>
      </c>
      <c r="W30" s="48"/>
    </row>
    <row r="31" spans="1:23" ht="12.95" customHeight="1" x14ac:dyDescent="0.2">
      <c r="A31" s="30" t="s">
        <v>56</v>
      </c>
      <c r="B31" s="31" t="s">
        <v>49</v>
      </c>
      <c r="C31" s="32">
        <v>17629.57</v>
      </c>
      <c r="D31" s="30" t="s">
        <v>48</v>
      </c>
      <c r="E31">
        <f t="shared" si="0"/>
        <v>-9496.5090583952133</v>
      </c>
      <c r="F31">
        <f t="shared" si="1"/>
        <v>-9496.5</v>
      </c>
      <c r="G31">
        <f t="shared" si="2"/>
        <v>-2.2549449997313786E-2</v>
      </c>
      <c r="I31">
        <f>+G31</f>
        <v>-2.2549449997313786E-2</v>
      </c>
      <c r="O31">
        <f t="shared" ca="1" si="3"/>
        <v>-0.46461268678823686</v>
      </c>
      <c r="P31">
        <f t="shared" ca="1" si="4"/>
        <v>0.34213832925318799</v>
      </c>
      <c r="Q31" s="1">
        <f t="shared" si="5"/>
        <v>2611.0699999999997</v>
      </c>
      <c r="S31">
        <f>G31</f>
        <v>-2.2549449997313786E-2</v>
      </c>
      <c r="W31" s="48"/>
    </row>
    <row r="32" spans="1:23" ht="12.95" customHeight="1" x14ac:dyDescent="0.2">
      <c r="A32" s="30" t="s">
        <v>56</v>
      </c>
      <c r="B32" s="31" t="s">
        <v>49</v>
      </c>
      <c r="C32" s="32">
        <v>18637.681</v>
      </c>
      <c r="D32" s="30" t="s">
        <v>48</v>
      </c>
      <c r="E32">
        <f t="shared" si="0"/>
        <v>-9091.5383004517607</v>
      </c>
      <c r="F32">
        <f t="shared" si="1"/>
        <v>-9091.5</v>
      </c>
      <c r="G32">
        <f t="shared" si="2"/>
        <v>-9.5342949996847892E-2</v>
      </c>
      <c r="I32">
        <f>+G32</f>
        <v>-9.5342949996847892E-2</v>
      </c>
      <c r="O32">
        <f t="shared" ca="1" si="3"/>
        <v>-0.45151350546379787</v>
      </c>
      <c r="P32">
        <f t="shared" ca="1" si="4"/>
        <v>0.33419686696566864</v>
      </c>
      <c r="Q32" s="1">
        <f t="shared" si="5"/>
        <v>3619.1810000000005</v>
      </c>
      <c r="S32">
        <f>G32</f>
        <v>-9.5342949996847892E-2</v>
      </c>
      <c r="W32" s="48"/>
    </row>
    <row r="33" spans="1:23" ht="12.95" customHeight="1" x14ac:dyDescent="0.2">
      <c r="A33" s="30" t="s">
        <v>56</v>
      </c>
      <c r="B33" s="31" t="s">
        <v>49</v>
      </c>
      <c r="C33" s="32">
        <v>18662.594000000001</v>
      </c>
      <c r="D33" s="30" t="s">
        <v>48</v>
      </c>
      <c r="E33">
        <f t="shared" si="0"/>
        <v>-9081.5304377336215</v>
      </c>
      <c r="F33">
        <f t="shared" si="1"/>
        <v>-9081.5</v>
      </c>
      <c r="G33">
        <f t="shared" si="2"/>
        <v>-7.576994999544695E-2</v>
      </c>
      <c r="I33">
        <f>+G33</f>
        <v>-7.576994999544695E-2</v>
      </c>
      <c r="O33">
        <f t="shared" ca="1" si="3"/>
        <v>-0.45119006888788576</v>
      </c>
      <c r="P33">
        <f t="shared" ca="1" si="4"/>
        <v>0.33400078147708789</v>
      </c>
      <c r="Q33" s="1">
        <f t="shared" si="5"/>
        <v>3644.094000000001</v>
      </c>
      <c r="S33">
        <f>G33</f>
        <v>-7.576994999544695E-2</v>
      </c>
      <c r="W33" s="48"/>
    </row>
    <row r="34" spans="1:23" ht="12.95" customHeight="1" x14ac:dyDescent="0.2">
      <c r="A34" s="30" t="s">
        <v>56</v>
      </c>
      <c r="B34" s="31" t="s">
        <v>46</v>
      </c>
      <c r="C34" s="32">
        <v>19283.794999999998</v>
      </c>
      <c r="D34" s="30" t="s">
        <v>48</v>
      </c>
      <c r="E34">
        <f t="shared" si="0"/>
        <v>-8831.9862508283804</v>
      </c>
      <c r="F34">
        <f t="shared" si="1"/>
        <v>-8832</v>
      </c>
      <c r="G34">
        <f t="shared" si="2"/>
        <v>3.4226399999170098E-2</v>
      </c>
      <c r="H34">
        <f>+G34</f>
        <v>3.4226399999170098E-2</v>
      </c>
      <c r="O34">
        <f t="shared" ca="1" si="3"/>
        <v>-0.44312032631887954</v>
      </c>
      <c r="P34">
        <f t="shared" ca="1" si="4"/>
        <v>0.32910844853699883</v>
      </c>
      <c r="Q34" s="1">
        <f t="shared" si="5"/>
        <v>4265.2949999999983</v>
      </c>
      <c r="R34">
        <f>G34</f>
        <v>3.4226399999170098E-2</v>
      </c>
      <c r="W34" s="48"/>
    </row>
    <row r="35" spans="1:23" ht="12.95" customHeight="1" x14ac:dyDescent="0.2">
      <c r="A35" s="30" t="s">
        <v>56</v>
      </c>
      <c r="B35" s="31" t="s">
        <v>46</v>
      </c>
      <c r="C35" s="32">
        <v>19659.745999999999</v>
      </c>
      <c r="D35" s="30" t="s">
        <v>48</v>
      </c>
      <c r="E35">
        <f t="shared" si="0"/>
        <v>-8680.9620467282384</v>
      </c>
      <c r="F35">
        <f t="shared" si="1"/>
        <v>-8681</v>
      </c>
      <c r="G35">
        <f t="shared" si="2"/>
        <v>9.4478700000763638E-2</v>
      </c>
      <c r="H35">
        <f>+G35</f>
        <v>9.4478700000763638E-2</v>
      </c>
      <c r="O35">
        <f t="shared" ca="1" si="3"/>
        <v>-0.4382364340226072</v>
      </c>
      <c r="P35">
        <f t="shared" ca="1" si="4"/>
        <v>0.32614755765942993</v>
      </c>
      <c r="Q35" s="1">
        <f t="shared" si="5"/>
        <v>4641.2459999999992</v>
      </c>
      <c r="R35">
        <f>G35</f>
        <v>9.4478700000763638E-2</v>
      </c>
      <c r="W35" s="48"/>
    </row>
    <row r="36" spans="1:23" ht="12.95" customHeight="1" x14ac:dyDescent="0.2">
      <c r="A36" s="30" t="s">
        <v>56</v>
      </c>
      <c r="B36" s="31" t="s">
        <v>49</v>
      </c>
      <c r="C36" s="32">
        <v>19675.811000000002</v>
      </c>
      <c r="D36" s="30" t="s">
        <v>48</v>
      </c>
      <c r="E36">
        <f t="shared" si="0"/>
        <v>-8674.5085359279765</v>
      </c>
      <c r="F36">
        <f t="shared" si="1"/>
        <v>-8674.5</v>
      </c>
      <c r="G36">
        <f t="shared" si="2"/>
        <v>-2.1248849996482022E-2</v>
      </c>
      <c r="I36">
        <f t="shared" ref="I36:I42" si="6">+G36</f>
        <v>-2.1248849996482022E-2</v>
      </c>
      <c r="O36">
        <f t="shared" ca="1" si="3"/>
        <v>-0.43802620024826433</v>
      </c>
      <c r="P36">
        <f t="shared" ca="1" si="4"/>
        <v>0.32602010209185245</v>
      </c>
      <c r="Q36" s="1">
        <f t="shared" si="5"/>
        <v>4657.3110000000015</v>
      </c>
      <c r="S36">
        <f t="shared" ref="S36:S42" si="7">G36</f>
        <v>-2.1248849996482022E-2</v>
      </c>
      <c r="W36" s="48"/>
    </row>
    <row r="37" spans="1:23" ht="12.95" customHeight="1" x14ac:dyDescent="0.2">
      <c r="A37" s="30" t="s">
        <v>56</v>
      </c>
      <c r="B37" s="31" t="s">
        <v>49</v>
      </c>
      <c r="C37" s="32">
        <v>19690.715</v>
      </c>
      <c r="D37" s="30" t="s">
        <v>48</v>
      </c>
      <c r="E37">
        <f t="shared" si="0"/>
        <v>-8668.5214133031968</v>
      </c>
      <c r="F37">
        <f t="shared" si="1"/>
        <v>-8668.5</v>
      </c>
      <c r="G37">
        <f t="shared" si="2"/>
        <v>-5.3305049998016329E-2</v>
      </c>
      <c r="I37">
        <f t="shared" si="6"/>
        <v>-5.3305049998016329E-2</v>
      </c>
      <c r="O37">
        <f t="shared" ca="1" si="3"/>
        <v>-0.43783213830271711</v>
      </c>
      <c r="P37">
        <f t="shared" ca="1" si="4"/>
        <v>0.32590245079870406</v>
      </c>
      <c r="Q37" s="1">
        <f t="shared" si="5"/>
        <v>4672.2150000000001</v>
      </c>
      <c r="S37">
        <f t="shared" si="7"/>
        <v>-5.3305049998016329E-2</v>
      </c>
      <c r="W37" s="48"/>
    </row>
    <row r="38" spans="1:23" ht="12.95" customHeight="1" x14ac:dyDescent="0.2">
      <c r="A38" s="30" t="s">
        <v>56</v>
      </c>
      <c r="B38" s="31" t="s">
        <v>49</v>
      </c>
      <c r="C38" s="32">
        <v>19695.757000000001</v>
      </c>
      <c r="D38" s="30" t="s">
        <v>48</v>
      </c>
      <c r="E38">
        <f t="shared" si="0"/>
        <v>-8666.4959790389639</v>
      </c>
      <c r="F38">
        <f t="shared" si="1"/>
        <v>-8666.5</v>
      </c>
      <c r="G38">
        <f t="shared" si="2"/>
        <v>1.0009550005634082E-2</v>
      </c>
      <c r="I38">
        <f t="shared" si="6"/>
        <v>1.0009550005634082E-2</v>
      </c>
      <c r="O38">
        <f t="shared" ca="1" si="3"/>
        <v>-0.43776745098753467</v>
      </c>
      <c r="P38">
        <f t="shared" ca="1" si="4"/>
        <v>0.32586323370098791</v>
      </c>
      <c r="Q38" s="1">
        <f t="shared" si="5"/>
        <v>4677.2570000000014</v>
      </c>
      <c r="S38">
        <f t="shared" si="7"/>
        <v>1.0009550005634082E-2</v>
      </c>
      <c r="W38" s="48"/>
    </row>
    <row r="39" spans="1:23" ht="12.95" customHeight="1" x14ac:dyDescent="0.2">
      <c r="A39" s="30" t="s">
        <v>56</v>
      </c>
      <c r="B39" s="31" t="s">
        <v>49</v>
      </c>
      <c r="C39" s="32">
        <v>20001.810000000001</v>
      </c>
      <c r="D39" s="30" t="s">
        <v>48</v>
      </c>
      <c r="E39">
        <f t="shared" si="0"/>
        <v>-8543.5506730350935</v>
      </c>
      <c r="F39">
        <f t="shared" si="1"/>
        <v>-8543.5</v>
      </c>
      <c r="G39">
        <f t="shared" si="2"/>
        <v>-0.12614254999789409</v>
      </c>
      <c r="I39">
        <f t="shared" si="6"/>
        <v>-0.12614254999789409</v>
      </c>
      <c r="O39">
        <f t="shared" ca="1" si="3"/>
        <v>-0.4337891811038162</v>
      </c>
      <c r="P39">
        <f t="shared" ca="1" si="4"/>
        <v>0.32345138219144498</v>
      </c>
      <c r="Q39" s="1">
        <f t="shared" si="5"/>
        <v>4983.3100000000013</v>
      </c>
      <c r="S39">
        <f t="shared" si="7"/>
        <v>-0.12614254999789409</v>
      </c>
      <c r="W39" s="48"/>
    </row>
    <row r="40" spans="1:23" ht="12.95" customHeight="1" x14ac:dyDescent="0.2">
      <c r="A40" s="30" t="s">
        <v>56</v>
      </c>
      <c r="B40" s="31" t="s">
        <v>49</v>
      </c>
      <c r="C40" s="32">
        <v>20036.697</v>
      </c>
      <c r="D40" s="30" t="s">
        <v>48</v>
      </c>
      <c r="E40">
        <f t="shared" si="0"/>
        <v>-8529.5361301599805</v>
      </c>
      <c r="F40">
        <f t="shared" si="1"/>
        <v>-8529.5</v>
      </c>
      <c r="G40">
        <f t="shared" si="2"/>
        <v>-8.9940349997050362E-2</v>
      </c>
      <c r="I40">
        <f t="shared" si="6"/>
        <v>-8.9940349997050362E-2</v>
      </c>
      <c r="O40">
        <f t="shared" ca="1" si="3"/>
        <v>-0.43333636989753926</v>
      </c>
      <c r="P40">
        <f t="shared" ca="1" si="4"/>
        <v>0.32317686250743194</v>
      </c>
      <c r="Q40" s="1">
        <f t="shared" si="5"/>
        <v>5018.1970000000001</v>
      </c>
      <c r="S40">
        <f t="shared" si="7"/>
        <v>-8.9940349997050362E-2</v>
      </c>
      <c r="W40" s="48"/>
    </row>
    <row r="41" spans="1:23" ht="12.95" customHeight="1" x14ac:dyDescent="0.2">
      <c r="A41" s="30" t="s">
        <v>56</v>
      </c>
      <c r="B41" s="31" t="s">
        <v>49</v>
      </c>
      <c r="C41" s="32">
        <v>20549.484</v>
      </c>
      <c r="D41" s="30" t="s">
        <v>48</v>
      </c>
      <c r="E41">
        <f t="shared" si="0"/>
        <v>-8323.5431987729116</v>
      </c>
      <c r="F41">
        <f t="shared" si="1"/>
        <v>-8323.5</v>
      </c>
      <c r="G41">
        <f t="shared" si="2"/>
        <v>-0.10753654999643913</v>
      </c>
      <c r="I41">
        <f t="shared" si="6"/>
        <v>-0.10753654999643913</v>
      </c>
      <c r="O41">
        <f t="shared" ca="1" si="3"/>
        <v>-0.42667357643375053</v>
      </c>
      <c r="P41">
        <f t="shared" ca="1" si="4"/>
        <v>0.31913750144266906</v>
      </c>
      <c r="Q41" s="1">
        <f t="shared" si="5"/>
        <v>5530.9840000000004</v>
      </c>
      <c r="S41">
        <f t="shared" si="7"/>
        <v>-0.10753654999643913</v>
      </c>
      <c r="W41" s="48"/>
    </row>
    <row r="42" spans="1:23" ht="12.95" customHeight="1" x14ac:dyDescent="0.2">
      <c r="A42" s="30" t="s">
        <v>56</v>
      </c>
      <c r="B42" s="31" t="s">
        <v>49</v>
      </c>
      <c r="C42" s="32">
        <v>21094.723999999998</v>
      </c>
      <c r="D42" s="30" t="s">
        <v>48</v>
      </c>
      <c r="E42">
        <f t="shared" si="0"/>
        <v>-8104.5134926581222</v>
      </c>
      <c r="F42">
        <f t="shared" si="1"/>
        <v>-8104.5</v>
      </c>
      <c r="G42">
        <f t="shared" si="2"/>
        <v>-3.3587849997275043E-2</v>
      </c>
      <c r="I42">
        <f t="shared" si="6"/>
        <v>-3.3587849997275043E-2</v>
      </c>
      <c r="O42">
        <f t="shared" ca="1" si="3"/>
        <v>-0.41959031542127612</v>
      </c>
      <c r="P42">
        <f t="shared" ca="1" si="4"/>
        <v>0.31484322924275121</v>
      </c>
      <c r="Q42" s="1">
        <f t="shared" si="5"/>
        <v>6076.2239999999983</v>
      </c>
      <c r="S42">
        <f t="shared" si="7"/>
        <v>-3.3587849997275043E-2</v>
      </c>
      <c r="W42" s="48"/>
    </row>
    <row r="43" spans="1:23" ht="12.95" customHeight="1" x14ac:dyDescent="0.2">
      <c r="A43" s="30" t="s">
        <v>56</v>
      </c>
      <c r="B43" s="31" t="s">
        <v>46</v>
      </c>
      <c r="C43" s="32">
        <v>21140.714</v>
      </c>
      <c r="D43" s="30" t="s">
        <v>48</v>
      </c>
      <c r="E43">
        <f t="shared" si="0"/>
        <v>-8086.0387362495321</v>
      </c>
      <c r="F43">
        <f t="shared" si="1"/>
        <v>-8086</v>
      </c>
      <c r="G43">
        <f t="shared" si="2"/>
        <v>-9.6427799999219133E-2</v>
      </c>
      <c r="H43">
        <f>+G43</f>
        <v>-9.6427799999219133E-2</v>
      </c>
      <c r="O43">
        <f t="shared" ca="1" si="3"/>
        <v>-0.41899195775583875</v>
      </c>
      <c r="P43">
        <f t="shared" ca="1" si="4"/>
        <v>0.31448047108887689</v>
      </c>
      <c r="Q43" s="1">
        <f t="shared" si="5"/>
        <v>6122.2139999999999</v>
      </c>
      <c r="R43">
        <f>G43</f>
        <v>-9.6427799999219133E-2</v>
      </c>
      <c r="W43" s="48"/>
    </row>
    <row r="44" spans="1:23" ht="12.95" customHeight="1" x14ac:dyDescent="0.2">
      <c r="A44" s="30" t="s">
        <v>56</v>
      </c>
      <c r="B44" s="31" t="s">
        <v>46</v>
      </c>
      <c r="C44" s="32">
        <v>21160.674999999999</v>
      </c>
      <c r="D44" s="30" t="s">
        <v>48</v>
      </c>
      <c r="E44">
        <f t="shared" si="0"/>
        <v>-8078.0201536734967</v>
      </c>
      <c r="F44">
        <f t="shared" si="1"/>
        <v>-8078</v>
      </c>
      <c r="G44">
        <f t="shared" si="2"/>
        <v>-5.0169399997685105E-2</v>
      </c>
      <c r="H44">
        <f>+G44</f>
        <v>-5.0169399997685105E-2</v>
      </c>
      <c r="O44">
        <f t="shared" ca="1" si="3"/>
        <v>-0.41873320849510909</v>
      </c>
      <c r="P44">
        <f t="shared" ca="1" si="4"/>
        <v>0.31432360269801229</v>
      </c>
      <c r="Q44" s="1">
        <f t="shared" si="5"/>
        <v>6142.1749999999993</v>
      </c>
      <c r="R44">
        <f>G44</f>
        <v>-5.0169399997685105E-2</v>
      </c>
      <c r="W44" s="48"/>
    </row>
    <row r="45" spans="1:23" ht="12.95" customHeight="1" x14ac:dyDescent="0.2">
      <c r="A45" s="30" t="s">
        <v>56</v>
      </c>
      <c r="B45" s="31" t="s">
        <v>46</v>
      </c>
      <c r="C45" s="32">
        <v>21586.468000000001</v>
      </c>
      <c r="D45" s="30" t="s">
        <v>48</v>
      </c>
      <c r="E45">
        <f t="shared" si="0"/>
        <v>-7906.9737967375877</v>
      </c>
      <c r="F45">
        <f t="shared" si="1"/>
        <v>-7907</v>
      </c>
      <c r="G45">
        <f t="shared" si="2"/>
        <v>6.522890000269399E-2</v>
      </c>
      <c r="H45">
        <f>+G45</f>
        <v>6.522890000269399E-2</v>
      </c>
      <c r="O45">
        <f t="shared" ca="1" si="3"/>
        <v>-0.41320244304701265</v>
      </c>
      <c r="P45">
        <f t="shared" ca="1" si="4"/>
        <v>0.31097054084328191</v>
      </c>
      <c r="Q45" s="1">
        <f t="shared" si="5"/>
        <v>6567.9680000000008</v>
      </c>
      <c r="R45">
        <f>G45</f>
        <v>6.522890000269399E-2</v>
      </c>
      <c r="W45" s="48"/>
    </row>
    <row r="46" spans="1:23" ht="12.95" customHeight="1" x14ac:dyDescent="0.2">
      <c r="A46" s="30" t="s">
        <v>56</v>
      </c>
      <c r="B46" s="31" t="s">
        <v>49</v>
      </c>
      <c r="C46" s="32">
        <v>22294.617999999999</v>
      </c>
      <c r="D46" s="30" t="s">
        <v>48</v>
      </c>
      <c r="E46">
        <f t="shared" si="0"/>
        <v>-7622.5011124422517</v>
      </c>
      <c r="F46">
        <f t="shared" si="1"/>
        <v>-7622.5</v>
      </c>
      <c r="G46">
        <f t="shared" si="2"/>
        <v>-2.7692499970726203E-3</v>
      </c>
      <c r="I46">
        <f>+G46</f>
        <v>-2.7692499970726203E-3</v>
      </c>
      <c r="O46">
        <f t="shared" ca="1" si="3"/>
        <v>-0.40400067246231408</v>
      </c>
      <c r="P46">
        <f t="shared" ca="1" si="4"/>
        <v>0.3053919086931603</v>
      </c>
      <c r="Q46" s="1">
        <f t="shared" si="5"/>
        <v>7276.1179999999986</v>
      </c>
      <c r="S46">
        <f>G46</f>
        <v>-2.7692499970726203E-3</v>
      </c>
      <c r="W46" s="48"/>
    </row>
    <row r="47" spans="1:23" ht="12.95" customHeight="1" x14ac:dyDescent="0.2">
      <c r="A47" s="30" t="s">
        <v>56</v>
      </c>
      <c r="B47" s="31" t="s">
        <v>46</v>
      </c>
      <c r="C47" s="32">
        <v>23266.799999999999</v>
      </c>
      <c r="D47" s="30" t="s">
        <v>48</v>
      </c>
      <c r="E47">
        <f t="shared" si="0"/>
        <v>-7231.9634817656879</v>
      </c>
      <c r="F47">
        <f t="shared" si="1"/>
        <v>-7232</v>
      </c>
      <c r="G47">
        <f t="shared" si="2"/>
        <v>9.0906400000676513E-2</v>
      </c>
      <c r="H47">
        <f>+G47</f>
        <v>9.0906400000676513E-2</v>
      </c>
      <c r="O47">
        <f t="shared" ca="1" si="3"/>
        <v>-0.39137047417294757</v>
      </c>
      <c r="P47">
        <f t="shared" ca="1" si="4"/>
        <v>0.29773477036408302</v>
      </c>
      <c r="Q47" s="1">
        <f t="shared" si="5"/>
        <v>8248.2999999999993</v>
      </c>
      <c r="R47">
        <f>G47</f>
        <v>9.0906400000676513E-2</v>
      </c>
      <c r="W47" s="48"/>
    </row>
    <row r="48" spans="1:23" ht="12.95" customHeight="1" x14ac:dyDescent="0.2">
      <c r="A48" s="30" t="s">
        <v>56</v>
      </c>
      <c r="B48" s="31" t="s">
        <v>46</v>
      </c>
      <c r="C48" s="32">
        <v>23433.465</v>
      </c>
      <c r="D48" s="30" t="s">
        <v>48</v>
      </c>
      <c r="E48">
        <f t="shared" si="0"/>
        <v>-7165.0120732673722</v>
      </c>
      <c r="F48">
        <f t="shared" si="1"/>
        <v>-7165</v>
      </c>
      <c r="G48">
        <f t="shared" si="2"/>
        <v>-3.0054499995458173E-2</v>
      </c>
      <c r="H48">
        <f>+G48</f>
        <v>-3.0054499995458173E-2</v>
      </c>
      <c r="O48">
        <f t="shared" ca="1" si="3"/>
        <v>-0.38920344911433669</v>
      </c>
      <c r="P48">
        <f t="shared" ca="1" si="4"/>
        <v>0.29642099759059215</v>
      </c>
      <c r="Q48" s="1">
        <f t="shared" si="5"/>
        <v>8414.9650000000001</v>
      </c>
      <c r="R48">
        <f>G48</f>
        <v>-3.0054499995458173E-2</v>
      </c>
      <c r="W48" s="48"/>
    </row>
    <row r="49" spans="1:23" ht="12.95" customHeight="1" x14ac:dyDescent="0.2">
      <c r="A49" s="30" t="s">
        <v>56</v>
      </c>
      <c r="B49" s="31" t="s">
        <v>46</v>
      </c>
      <c r="C49" s="32">
        <v>23607.806</v>
      </c>
      <c r="D49" s="30" t="s">
        <v>48</v>
      </c>
      <c r="E49">
        <f t="shared" si="0"/>
        <v>-7094.9771198638082</v>
      </c>
      <c r="F49">
        <f t="shared" si="1"/>
        <v>-7095</v>
      </c>
      <c r="G49">
        <f t="shared" si="2"/>
        <v>5.6956500004162081E-2</v>
      </c>
      <c r="H49">
        <f>+G49</f>
        <v>5.6956500004162081E-2</v>
      </c>
      <c r="O49">
        <f t="shared" ca="1" si="3"/>
        <v>-0.38693939308295217</v>
      </c>
      <c r="P49">
        <f t="shared" ca="1" si="4"/>
        <v>0.29504839917052711</v>
      </c>
      <c r="Q49" s="1">
        <f t="shared" si="5"/>
        <v>8589.3060000000005</v>
      </c>
      <c r="R49">
        <f>G49</f>
        <v>5.6956500004162081E-2</v>
      </c>
      <c r="W49" s="48"/>
    </row>
    <row r="50" spans="1:23" ht="12.95" customHeight="1" x14ac:dyDescent="0.2">
      <c r="A50" s="30" t="s">
        <v>56</v>
      </c>
      <c r="B50" s="31" t="s">
        <v>49</v>
      </c>
      <c r="C50" s="32">
        <v>23718.602999999999</v>
      </c>
      <c r="D50" s="30" t="s">
        <v>48</v>
      </c>
      <c r="E50">
        <f t="shared" si="0"/>
        <v>-7050.4685835341188</v>
      </c>
      <c r="F50">
        <f t="shared" si="1"/>
        <v>-7050.5</v>
      </c>
      <c r="G50">
        <f t="shared" si="2"/>
        <v>7.8206350000982638E-2</v>
      </c>
      <c r="I50">
        <f>+G50</f>
        <v>7.8206350000982638E-2</v>
      </c>
      <c r="O50">
        <f t="shared" ca="1" si="3"/>
        <v>-0.38550010032014348</v>
      </c>
      <c r="P50">
        <f t="shared" ca="1" si="4"/>
        <v>0.29417581874634291</v>
      </c>
      <c r="Q50" s="1">
        <f t="shared" si="5"/>
        <v>8700.1029999999992</v>
      </c>
      <c r="S50">
        <f>G50</f>
        <v>7.8206350000982638E-2</v>
      </c>
      <c r="W50" s="48"/>
    </row>
    <row r="51" spans="1:23" ht="12.95" customHeight="1" x14ac:dyDescent="0.2">
      <c r="A51" s="30" t="s">
        <v>56</v>
      </c>
      <c r="B51" s="31" t="s">
        <v>49</v>
      </c>
      <c r="C51" s="32">
        <v>23984.785</v>
      </c>
      <c r="D51" s="30" t="s">
        <v>48</v>
      </c>
      <c r="E51">
        <f t="shared" si="0"/>
        <v>-6943.539955346444</v>
      </c>
      <c r="F51">
        <f t="shared" si="1"/>
        <v>-6943.5</v>
      </c>
      <c r="G51">
        <f t="shared" si="2"/>
        <v>-9.9462549998861505E-2</v>
      </c>
      <c r="I51">
        <f>+G51</f>
        <v>-9.9462549998861505E-2</v>
      </c>
      <c r="O51">
        <f t="shared" ca="1" si="3"/>
        <v>-0.38203932895788428</v>
      </c>
      <c r="P51">
        <f t="shared" ca="1" si="4"/>
        <v>0.29207770401852912</v>
      </c>
      <c r="Q51" s="1">
        <f t="shared" si="5"/>
        <v>8966.2849999999999</v>
      </c>
      <c r="S51">
        <f>G51</f>
        <v>-9.9462549998861505E-2</v>
      </c>
      <c r="W51" s="48"/>
    </row>
    <row r="52" spans="1:23" ht="12.95" customHeight="1" x14ac:dyDescent="0.2">
      <c r="A52" s="30" t="s">
        <v>56</v>
      </c>
      <c r="B52" s="31" t="s">
        <v>46</v>
      </c>
      <c r="C52" s="32">
        <v>24100.595000000001</v>
      </c>
      <c r="D52" s="30" t="s">
        <v>48</v>
      </c>
      <c r="E52">
        <f t="shared" si="0"/>
        <v>-6897.0176344140946</v>
      </c>
      <c r="F52">
        <f t="shared" si="1"/>
        <v>-6897</v>
      </c>
      <c r="G52">
        <f t="shared" si="2"/>
        <v>-4.3898099997022655E-2</v>
      </c>
      <c r="H52">
        <f t="shared" ref="H52:H59" si="8">+G52</f>
        <v>-4.3898099997022655E-2</v>
      </c>
      <c r="O52">
        <f t="shared" ca="1" si="3"/>
        <v>-0.3805353488798931</v>
      </c>
      <c r="P52">
        <f t="shared" ca="1" si="4"/>
        <v>0.29116590649662877</v>
      </c>
      <c r="Q52" s="1">
        <f t="shared" si="5"/>
        <v>9082.0950000000012</v>
      </c>
      <c r="R52">
        <f t="shared" ref="R52:R59" si="9">G52</f>
        <v>-4.3898099997022655E-2</v>
      </c>
      <c r="W52" s="48"/>
    </row>
    <row r="53" spans="1:23" ht="12.95" customHeight="1" x14ac:dyDescent="0.2">
      <c r="A53" s="30" t="s">
        <v>56</v>
      </c>
      <c r="B53" s="31" t="s">
        <v>46</v>
      </c>
      <c r="C53" s="32">
        <v>24511.473000000002</v>
      </c>
      <c r="D53" s="30" t="s">
        <v>48</v>
      </c>
      <c r="E53">
        <f t="shared" si="0"/>
        <v>-6731.9628189401146</v>
      </c>
      <c r="F53">
        <f t="shared" si="1"/>
        <v>-6732</v>
      </c>
      <c r="G53">
        <f t="shared" ref="G53:G84" si="10">+C53-(C$7+F53*C$8)</f>
        <v>9.2556400006287731E-2</v>
      </c>
      <c r="H53">
        <f t="shared" si="8"/>
        <v>9.2556400006287731E-2</v>
      </c>
      <c r="O53">
        <f t="shared" ca="1" si="3"/>
        <v>-0.37519864537734388</v>
      </c>
      <c r="P53">
        <f t="shared" ca="1" si="4"/>
        <v>0.28793049593504683</v>
      </c>
      <c r="Q53" s="1">
        <f t="shared" si="5"/>
        <v>9492.9730000000018</v>
      </c>
      <c r="R53">
        <f t="shared" si="9"/>
        <v>9.2556400006287731E-2</v>
      </c>
      <c r="W53" s="48"/>
    </row>
    <row r="54" spans="1:23" ht="12.95" customHeight="1" x14ac:dyDescent="0.2">
      <c r="A54" s="30" t="s">
        <v>56</v>
      </c>
      <c r="B54" s="31" t="s">
        <v>46</v>
      </c>
      <c r="C54" s="32">
        <v>24777.744999999999</v>
      </c>
      <c r="D54" s="30" t="s">
        <v>48</v>
      </c>
      <c r="E54">
        <f t="shared" si="0"/>
        <v>-6624.9980366303116</v>
      </c>
      <c r="F54">
        <f t="shared" si="1"/>
        <v>-6625</v>
      </c>
      <c r="G54">
        <f t="shared" si="10"/>
        <v>4.8875000029511284E-3</v>
      </c>
      <c r="H54">
        <f t="shared" si="8"/>
        <v>4.8875000029511284E-3</v>
      </c>
      <c r="O54">
        <f t="shared" ca="1" si="3"/>
        <v>-0.37173787401508468</v>
      </c>
      <c r="P54">
        <f t="shared" ca="1" si="4"/>
        <v>0.28583238120723309</v>
      </c>
      <c r="Q54" s="1">
        <f t="shared" si="5"/>
        <v>9759.244999999999</v>
      </c>
      <c r="R54">
        <f t="shared" si="9"/>
        <v>4.8875000029511284E-3</v>
      </c>
      <c r="W54" s="48"/>
    </row>
    <row r="55" spans="1:23" ht="12.95" customHeight="1" x14ac:dyDescent="0.2">
      <c r="A55" s="30" t="s">
        <v>56</v>
      </c>
      <c r="B55" s="31" t="s">
        <v>46</v>
      </c>
      <c r="C55" s="32">
        <v>25103.777999999998</v>
      </c>
      <c r="D55" s="30" t="s">
        <v>48</v>
      </c>
      <c r="E55">
        <f t="shared" si="0"/>
        <v>-6494.0265155135121</v>
      </c>
      <c r="F55">
        <f t="shared" si="1"/>
        <v>-6494</v>
      </c>
      <c r="G55">
        <f t="shared" si="10"/>
        <v>-6.6006199998810189E-2</v>
      </c>
      <c r="H55">
        <f t="shared" si="8"/>
        <v>-6.6006199998810189E-2</v>
      </c>
      <c r="O55">
        <f t="shared" ca="1" si="3"/>
        <v>-0.3675008548706365</v>
      </c>
      <c r="P55">
        <f t="shared" ca="1" si="4"/>
        <v>0.28326366130682556</v>
      </c>
      <c r="Q55" s="1">
        <f t="shared" si="5"/>
        <v>10085.277999999998</v>
      </c>
      <c r="R55">
        <f t="shared" si="9"/>
        <v>-6.6006199998810189E-2</v>
      </c>
      <c r="W55" s="48"/>
    </row>
    <row r="56" spans="1:23" ht="12.95" customHeight="1" x14ac:dyDescent="0.2">
      <c r="A56" s="30" t="s">
        <v>56</v>
      </c>
      <c r="B56" s="31" t="s">
        <v>46</v>
      </c>
      <c r="C56" s="32">
        <v>25108.761999999999</v>
      </c>
      <c r="D56" s="30" t="s">
        <v>48</v>
      </c>
      <c r="E56">
        <f t="shared" si="0"/>
        <v>-6492.0243805724294</v>
      </c>
      <c r="F56">
        <f t="shared" si="1"/>
        <v>-6492</v>
      </c>
      <c r="G56">
        <f t="shared" si="10"/>
        <v>-6.0691599999699974E-2</v>
      </c>
      <c r="H56">
        <f t="shared" si="8"/>
        <v>-6.0691599999699974E-2</v>
      </c>
      <c r="O56">
        <f t="shared" ca="1" si="3"/>
        <v>-0.36743616755545405</v>
      </c>
      <c r="P56">
        <f t="shared" ca="1" si="4"/>
        <v>0.28322444420910942</v>
      </c>
      <c r="Q56" s="1">
        <f t="shared" si="5"/>
        <v>10090.261999999999</v>
      </c>
      <c r="R56">
        <f t="shared" si="9"/>
        <v>-6.0691599999699974E-2</v>
      </c>
      <c r="W56" s="48"/>
    </row>
    <row r="57" spans="1:23" ht="12.95" customHeight="1" x14ac:dyDescent="0.2">
      <c r="A57" s="30" t="s">
        <v>56</v>
      </c>
      <c r="B57" s="31" t="s">
        <v>46</v>
      </c>
      <c r="C57" s="30">
        <v>25163.651000000002</v>
      </c>
      <c r="D57" s="30" t="s">
        <v>48</v>
      </c>
      <c r="E57">
        <f t="shared" si="0"/>
        <v>-6469.9747849100868</v>
      </c>
      <c r="F57">
        <f t="shared" si="1"/>
        <v>-6470</v>
      </c>
      <c r="G57">
        <f t="shared" si="10"/>
        <v>6.2769000003754627E-2</v>
      </c>
      <c r="H57">
        <f t="shared" si="8"/>
        <v>6.2769000003754627E-2</v>
      </c>
      <c r="O57">
        <f t="shared" ca="1" si="3"/>
        <v>-0.36672460708844751</v>
      </c>
      <c r="P57">
        <f t="shared" ca="1" si="4"/>
        <v>0.28279305613423183</v>
      </c>
      <c r="Q57" s="1">
        <f t="shared" si="5"/>
        <v>10145.151000000002</v>
      </c>
      <c r="R57">
        <f t="shared" si="9"/>
        <v>6.2769000003754627E-2</v>
      </c>
      <c r="W57" s="48"/>
    </row>
    <row r="58" spans="1:23" ht="12.95" customHeight="1" x14ac:dyDescent="0.2">
      <c r="A58" s="30" t="s">
        <v>56</v>
      </c>
      <c r="B58" s="31" t="s">
        <v>46</v>
      </c>
      <c r="C58" s="30">
        <v>25651.493999999999</v>
      </c>
      <c r="D58" s="30" t="s">
        <v>48</v>
      </c>
      <c r="E58">
        <f t="shared" si="0"/>
        <v>-6274.0021693276694</v>
      </c>
      <c r="F58">
        <f t="shared" si="1"/>
        <v>-6274</v>
      </c>
      <c r="G58">
        <f t="shared" si="10"/>
        <v>-5.4001999960746616E-3</v>
      </c>
      <c r="H58">
        <f t="shared" si="8"/>
        <v>-5.4001999960746616E-3</v>
      </c>
      <c r="O58">
        <f t="shared" ca="1" si="3"/>
        <v>-0.36038525020057088</v>
      </c>
      <c r="P58">
        <f t="shared" ca="1" si="4"/>
        <v>0.27894978055804964</v>
      </c>
      <c r="Q58" s="1">
        <f t="shared" si="5"/>
        <v>10632.993999999999</v>
      </c>
      <c r="R58">
        <f t="shared" si="9"/>
        <v>-5.4001999960746616E-3</v>
      </c>
      <c r="W58" s="48"/>
    </row>
    <row r="59" spans="1:23" ht="12.95" customHeight="1" x14ac:dyDescent="0.2">
      <c r="A59" s="30" t="s">
        <v>56</v>
      </c>
      <c r="B59" s="31" t="s">
        <v>46</v>
      </c>
      <c r="C59" s="30">
        <v>25845.763999999999</v>
      </c>
      <c r="D59" s="30" t="s">
        <v>48</v>
      </c>
      <c r="E59">
        <f t="shared" si="0"/>
        <v>-6195.9614881470507</v>
      </c>
      <c r="F59">
        <f t="shared" si="1"/>
        <v>-6196</v>
      </c>
      <c r="G59">
        <f t="shared" si="10"/>
        <v>9.586920000219834E-2</v>
      </c>
      <c r="H59">
        <f t="shared" si="8"/>
        <v>9.586920000219834E-2</v>
      </c>
      <c r="O59">
        <f t="shared" ca="1" si="3"/>
        <v>-0.35786244490845665</v>
      </c>
      <c r="P59">
        <f t="shared" ca="1" si="4"/>
        <v>0.27742031374712001</v>
      </c>
      <c r="Q59" s="1">
        <f t="shared" si="5"/>
        <v>10827.263999999999</v>
      </c>
      <c r="R59">
        <f t="shared" si="9"/>
        <v>9.586920000219834E-2</v>
      </c>
      <c r="W59" s="48"/>
    </row>
    <row r="60" spans="1:23" ht="12.95" customHeight="1" x14ac:dyDescent="0.2">
      <c r="A60" s="30" t="s">
        <v>56</v>
      </c>
      <c r="B60" s="31" t="s">
        <v>49</v>
      </c>
      <c r="C60" s="30">
        <v>25921.636999999999</v>
      </c>
      <c r="D60" s="30" t="s">
        <v>48</v>
      </c>
      <c r="E60">
        <f t="shared" si="0"/>
        <v>-6165.4823580537941</v>
      </c>
      <c r="F60">
        <f t="shared" si="1"/>
        <v>-6165.5</v>
      </c>
      <c r="G60">
        <f t="shared" si="10"/>
        <v>4.3916850001551211E-2</v>
      </c>
      <c r="I60">
        <f>+G60</f>
        <v>4.3916850001551211E-2</v>
      </c>
      <c r="O60">
        <f t="shared" ca="1" si="3"/>
        <v>-0.35687596335192484</v>
      </c>
      <c r="P60">
        <f t="shared" ca="1" si="4"/>
        <v>0.27682225300694879</v>
      </c>
      <c r="Q60" s="1">
        <f t="shared" si="5"/>
        <v>10903.136999999999</v>
      </c>
      <c r="S60">
        <f>G60</f>
        <v>4.3916850001551211E-2</v>
      </c>
      <c r="W60" s="48"/>
    </row>
    <row r="61" spans="1:23" ht="12.95" customHeight="1" x14ac:dyDescent="0.2">
      <c r="A61" s="30" t="s">
        <v>56</v>
      </c>
      <c r="B61" s="31" t="s">
        <v>49</v>
      </c>
      <c r="C61" s="30">
        <v>25941.562000000002</v>
      </c>
      <c r="D61" s="30" t="s">
        <v>48</v>
      </c>
      <c r="E61">
        <f t="shared" si="0"/>
        <v>-6157.4782371266101</v>
      </c>
      <c r="F61">
        <f t="shared" si="1"/>
        <v>-6157.5</v>
      </c>
      <c r="G61">
        <f t="shared" si="10"/>
        <v>5.4175250003027031E-2</v>
      </c>
      <c r="I61">
        <f>+G61</f>
        <v>5.4175250003027031E-2</v>
      </c>
      <c r="O61">
        <f t="shared" ca="1" si="3"/>
        <v>-0.35661721409119518</v>
      </c>
      <c r="P61">
        <f t="shared" ca="1" si="4"/>
        <v>0.27666538461608425</v>
      </c>
      <c r="Q61" s="1">
        <f t="shared" si="5"/>
        <v>10923.062000000002</v>
      </c>
      <c r="S61">
        <f>G61</f>
        <v>5.4175250003027031E-2</v>
      </c>
      <c r="W61" s="48"/>
    </row>
    <row r="62" spans="1:23" ht="12.95" customHeight="1" x14ac:dyDescent="0.2">
      <c r="A62" s="30" t="s">
        <v>56</v>
      </c>
      <c r="B62" s="31" t="s">
        <v>49</v>
      </c>
      <c r="C62" s="30">
        <v>25946.503000000001</v>
      </c>
      <c r="D62" s="30" t="s">
        <v>48</v>
      </c>
      <c r="E62">
        <f t="shared" si="0"/>
        <v>-6155.4933758216566</v>
      </c>
      <c r="F62">
        <f t="shared" si="1"/>
        <v>-6155.5</v>
      </c>
      <c r="G62">
        <f t="shared" si="10"/>
        <v>1.6489850004290929E-2</v>
      </c>
      <c r="I62">
        <f>+G62</f>
        <v>1.6489850004290929E-2</v>
      </c>
      <c r="O62">
        <f t="shared" ca="1" si="3"/>
        <v>-0.35655252677601279</v>
      </c>
      <c r="P62">
        <f t="shared" ca="1" si="4"/>
        <v>0.2766261675183681</v>
      </c>
      <c r="Q62" s="1">
        <f t="shared" si="5"/>
        <v>10928.003000000001</v>
      </c>
      <c r="S62">
        <f>G62</f>
        <v>1.6489850004290929E-2</v>
      </c>
      <c r="W62" s="48"/>
    </row>
    <row r="63" spans="1:23" ht="12.95" customHeight="1" x14ac:dyDescent="0.2">
      <c r="A63" s="30" t="s">
        <v>56</v>
      </c>
      <c r="B63" s="31" t="s">
        <v>49</v>
      </c>
      <c r="C63" s="30">
        <v>26262.733</v>
      </c>
      <c r="D63" s="30" t="s">
        <v>48</v>
      </c>
      <c r="E63">
        <f t="shared" si="0"/>
        <v>-6028.4598420297843</v>
      </c>
      <c r="F63">
        <f t="shared" si="1"/>
        <v>-6028.5</v>
      </c>
      <c r="G63">
        <f t="shared" si="10"/>
        <v>9.9966950001544319E-2</v>
      </c>
      <c r="I63">
        <f>+G63</f>
        <v>9.9966950001544319E-2</v>
      </c>
      <c r="O63">
        <f t="shared" ca="1" si="3"/>
        <v>-0.35244488226192938</v>
      </c>
      <c r="P63">
        <f t="shared" ca="1" si="4"/>
        <v>0.27413588181339288</v>
      </c>
      <c r="Q63" s="1">
        <f t="shared" si="5"/>
        <v>11244.233</v>
      </c>
      <c r="S63">
        <f>G63</f>
        <v>9.9966950001544319E-2</v>
      </c>
      <c r="W63" s="48"/>
    </row>
    <row r="64" spans="1:23" ht="12.95" customHeight="1" x14ac:dyDescent="0.2">
      <c r="A64" s="30" t="s">
        <v>52</v>
      </c>
      <c r="B64" s="31" t="s">
        <v>46</v>
      </c>
      <c r="C64" s="30">
        <v>26266.344000000001</v>
      </c>
      <c r="D64" s="30" t="s">
        <v>48</v>
      </c>
      <c r="E64">
        <f t="shared" si="0"/>
        <v>-6027.009258307422</v>
      </c>
      <c r="F64">
        <f t="shared" si="1"/>
        <v>-6027</v>
      </c>
      <c r="G64">
        <f t="shared" si="10"/>
        <v>-2.3047099995892495E-2</v>
      </c>
      <c r="H64">
        <f>+G64</f>
        <v>-2.3047099995892495E-2</v>
      </c>
      <c r="O64">
        <f t="shared" ca="1" si="3"/>
        <v>-0.35239636677554265</v>
      </c>
      <c r="P64">
        <f t="shared" ca="1" si="4"/>
        <v>0.27410646899010577</v>
      </c>
      <c r="Q64" s="1">
        <f t="shared" si="5"/>
        <v>11247.844000000001</v>
      </c>
      <c r="R64">
        <f>G64</f>
        <v>-2.3047099995892495E-2</v>
      </c>
      <c r="W64" s="48"/>
    </row>
    <row r="65" spans="1:23" ht="12.95" customHeight="1" x14ac:dyDescent="0.2">
      <c r="A65" s="30" t="s">
        <v>56</v>
      </c>
      <c r="B65" s="31" t="s">
        <v>46</v>
      </c>
      <c r="C65" s="30">
        <v>26268.769</v>
      </c>
      <c r="D65" s="30" t="s">
        <v>48</v>
      </c>
      <c r="E65">
        <f t="shared" si="0"/>
        <v>-6026.0351055722449</v>
      </c>
      <c r="F65">
        <f t="shared" si="1"/>
        <v>-6026</v>
      </c>
      <c r="G65">
        <f t="shared" si="10"/>
        <v>-8.7389799999073148E-2</v>
      </c>
      <c r="H65">
        <f>+G65</f>
        <v>-8.7389799999073148E-2</v>
      </c>
      <c r="O65">
        <f t="shared" ca="1" si="3"/>
        <v>-0.3523640231179514</v>
      </c>
      <c r="P65">
        <f t="shared" ca="1" si="4"/>
        <v>0.27408686044124769</v>
      </c>
      <c r="Q65" s="1">
        <f t="shared" si="5"/>
        <v>11250.269</v>
      </c>
      <c r="R65">
        <f>G65</f>
        <v>-8.7389799999073148E-2</v>
      </c>
      <c r="W65" s="48"/>
    </row>
    <row r="66" spans="1:23" ht="12.95" customHeight="1" x14ac:dyDescent="0.2">
      <c r="A66" s="30" t="s">
        <v>56</v>
      </c>
      <c r="B66" s="31" t="s">
        <v>49</v>
      </c>
      <c r="C66" s="30">
        <v>26628.685000000001</v>
      </c>
      <c r="D66" s="30" t="s">
        <v>48</v>
      </c>
      <c r="E66">
        <f t="shared" si="0"/>
        <v>-5881.4523608983191</v>
      </c>
      <c r="F66">
        <f t="shared" si="1"/>
        <v>-5881.5</v>
      </c>
      <c r="G66">
        <f t="shared" si="10"/>
        <v>0.11859005000223988</v>
      </c>
      <c r="I66">
        <f>+G66</f>
        <v>0.11859005000223988</v>
      </c>
      <c r="O66">
        <f t="shared" ca="1" si="3"/>
        <v>-0.34769036459602193</v>
      </c>
      <c r="P66">
        <f t="shared" ca="1" si="4"/>
        <v>0.27125342513125622</v>
      </c>
      <c r="Q66" s="1">
        <f t="shared" si="5"/>
        <v>11610.185000000001</v>
      </c>
      <c r="S66">
        <f>G66</f>
        <v>0.11859005000223988</v>
      </c>
      <c r="W66" s="48"/>
    </row>
    <row r="67" spans="1:23" ht="12.95" customHeight="1" x14ac:dyDescent="0.2">
      <c r="A67" s="30" t="s">
        <v>52</v>
      </c>
      <c r="B67" s="31" t="s">
        <v>46</v>
      </c>
      <c r="C67" s="30">
        <v>26632.307000000001</v>
      </c>
      <c r="D67" s="30" t="s">
        <v>48</v>
      </c>
      <c r="E67">
        <f t="shared" si="0"/>
        <v>-5879.9973583388082</v>
      </c>
      <c r="F67">
        <f t="shared" si="1"/>
        <v>-5880</v>
      </c>
      <c r="G67">
        <f t="shared" si="10"/>
        <v>6.5760000034060795E-3</v>
      </c>
      <c r="H67">
        <f t="shared" ref="H67:H73" si="11">+G67</f>
        <v>6.5760000034060795E-3</v>
      </c>
      <c r="O67">
        <f t="shared" ca="1" si="3"/>
        <v>-0.34764184910963514</v>
      </c>
      <c r="P67">
        <f t="shared" ca="1" si="4"/>
        <v>0.27122401230796911</v>
      </c>
      <c r="Q67" s="1">
        <f t="shared" si="5"/>
        <v>11613.807000000001</v>
      </c>
      <c r="R67">
        <f t="shared" ref="R67:R73" si="12">G67</f>
        <v>6.5760000034060795E-3</v>
      </c>
      <c r="W67" s="48"/>
    </row>
    <row r="68" spans="1:23" ht="12.95" customHeight="1" x14ac:dyDescent="0.2">
      <c r="A68" s="30" t="s">
        <v>56</v>
      </c>
      <c r="B68" s="31" t="s">
        <v>46</v>
      </c>
      <c r="C68" s="30">
        <v>26714.491999999998</v>
      </c>
      <c r="D68" s="30" t="s">
        <v>48</v>
      </c>
      <c r="E68">
        <f t="shared" si="0"/>
        <v>-5846.9826191468128</v>
      </c>
      <c r="F68">
        <f t="shared" si="1"/>
        <v>-5847</v>
      </c>
      <c r="G68">
        <f t="shared" si="10"/>
        <v>4.3266900000162423E-2</v>
      </c>
      <c r="H68">
        <f t="shared" si="11"/>
        <v>4.3266900000162423E-2</v>
      </c>
      <c r="O68">
        <f t="shared" ca="1" si="3"/>
        <v>-0.34657450840912529</v>
      </c>
      <c r="P68">
        <f t="shared" ca="1" si="4"/>
        <v>0.27057693019565277</v>
      </c>
      <c r="Q68" s="1">
        <f t="shared" si="5"/>
        <v>11695.991999999998</v>
      </c>
      <c r="R68">
        <f t="shared" si="12"/>
        <v>4.3266900000162423E-2</v>
      </c>
      <c r="W68" s="48"/>
    </row>
    <row r="69" spans="1:23" ht="12.95" customHeight="1" x14ac:dyDescent="0.2">
      <c r="A69" s="30" t="s">
        <v>52</v>
      </c>
      <c r="B69" s="31" t="s">
        <v>46</v>
      </c>
      <c r="C69" s="30">
        <v>26918.554</v>
      </c>
      <c r="D69" s="30" t="s">
        <v>48</v>
      </c>
      <c r="E69">
        <f t="shared" si="0"/>
        <v>-5765.0083694784162</v>
      </c>
      <c r="F69">
        <f t="shared" si="1"/>
        <v>-5765</v>
      </c>
      <c r="G69">
        <f t="shared" si="10"/>
        <v>-2.083449999554432E-2</v>
      </c>
      <c r="H69">
        <f t="shared" si="11"/>
        <v>-2.083449999554432E-2</v>
      </c>
      <c r="O69">
        <f t="shared" ca="1" si="3"/>
        <v>-0.34392232848664628</v>
      </c>
      <c r="P69">
        <f t="shared" ca="1" si="4"/>
        <v>0.26896902918929078</v>
      </c>
      <c r="Q69" s="1">
        <f t="shared" si="5"/>
        <v>11900.054</v>
      </c>
      <c r="R69">
        <f t="shared" si="12"/>
        <v>-2.083449999554432E-2</v>
      </c>
      <c r="W69" s="48"/>
    </row>
    <row r="70" spans="1:23" ht="12.95" customHeight="1" x14ac:dyDescent="0.2">
      <c r="A70" s="30" t="s">
        <v>52</v>
      </c>
      <c r="B70" s="31" t="s">
        <v>46</v>
      </c>
      <c r="C70" s="30">
        <v>26928.553</v>
      </c>
      <c r="D70" s="30" t="s">
        <v>48</v>
      </c>
      <c r="E70">
        <f t="shared" si="0"/>
        <v>-5760.9916465097385</v>
      </c>
      <c r="F70">
        <f t="shared" si="1"/>
        <v>-5761</v>
      </c>
      <c r="G70">
        <f t="shared" si="10"/>
        <v>2.0794700001715682E-2</v>
      </c>
      <c r="H70">
        <f t="shared" si="11"/>
        <v>2.0794700001715682E-2</v>
      </c>
      <c r="O70">
        <f t="shared" ca="1" si="3"/>
        <v>-0.34379295385628139</v>
      </c>
      <c r="P70">
        <f t="shared" ca="1" si="4"/>
        <v>0.26889059499385848</v>
      </c>
      <c r="Q70" s="1">
        <f t="shared" si="5"/>
        <v>11910.053</v>
      </c>
      <c r="R70">
        <f t="shared" si="12"/>
        <v>2.0794700001715682E-2</v>
      </c>
      <c r="W70" s="48"/>
    </row>
    <row r="71" spans="1:23" ht="12.95" customHeight="1" x14ac:dyDescent="0.2">
      <c r="A71" s="30" t="s">
        <v>56</v>
      </c>
      <c r="B71" s="31" t="s">
        <v>46</v>
      </c>
      <c r="C71" s="30">
        <v>26990.73</v>
      </c>
      <c r="D71" s="30" t="s">
        <v>48</v>
      </c>
      <c r="E71">
        <f t="shared" si="0"/>
        <v>-5736.0143703797785</v>
      </c>
      <c r="F71">
        <f t="shared" si="1"/>
        <v>-5736</v>
      </c>
      <c r="G71">
        <f t="shared" si="10"/>
        <v>-3.5772799998085247E-2</v>
      </c>
      <c r="H71">
        <f t="shared" si="11"/>
        <v>-3.5772799998085247E-2</v>
      </c>
      <c r="O71">
        <f t="shared" ca="1" si="3"/>
        <v>-0.34298436241650121</v>
      </c>
      <c r="P71">
        <f t="shared" ca="1" si="4"/>
        <v>0.26840038127240673</v>
      </c>
      <c r="Q71" s="1">
        <f t="shared" si="5"/>
        <v>11972.23</v>
      </c>
      <c r="R71">
        <f t="shared" si="12"/>
        <v>-3.5772799998085247E-2</v>
      </c>
      <c r="W71" s="48"/>
    </row>
    <row r="72" spans="1:23" ht="12.95" customHeight="1" x14ac:dyDescent="0.2">
      <c r="A72" s="30" t="s">
        <v>56</v>
      </c>
      <c r="B72" s="31" t="s">
        <v>46</v>
      </c>
      <c r="C72" s="30">
        <v>27045.516</v>
      </c>
      <c r="D72" s="30" t="s">
        <v>48</v>
      </c>
      <c r="E72">
        <f t="shared" si="0"/>
        <v>-5714.0061511016529</v>
      </c>
      <c r="F72">
        <f t="shared" si="1"/>
        <v>-5714</v>
      </c>
      <c r="G72">
        <f t="shared" si="10"/>
        <v>-1.5312199997424614E-2</v>
      </c>
      <c r="H72">
        <f t="shared" si="11"/>
        <v>-1.5312199997424614E-2</v>
      </c>
      <c r="O72">
        <f t="shared" ca="1" si="3"/>
        <v>-0.34227280194949466</v>
      </c>
      <c r="P72">
        <f t="shared" ca="1" si="4"/>
        <v>0.26796899319752909</v>
      </c>
      <c r="Q72" s="1">
        <f t="shared" si="5"/>
        <v>12027.016</v>
      </c>
      <c r="R72">
        <f t="shared" si="12"/>
        <v>-1.5312199997424614E-2</v>
      </c>
      <c r="W72" s="48"/>
    </row>
    <row r="73" spans="1:23" ht="12.95" customHeight="1" x14ac:dyDescent="0.2">
      <c r="A73" s="30" t="s">
        <v>56</v>
      </c>
      <c r="B73" s="31" t="s">
        <v>46</v>
      </c>
      <c r="C73" s="30">
        <v>27050.525000000001</v>
      </c>
      <c r="D73" s="30" t="s">
        <v>48</v>
      </c>
      <c r="E73">
        <f t="shared" si="0"/>
        <v>-5711.9939733488663</v>
      </c>
      <c r="F73">
        <f t="shared" si="1"/>
        <v>-5712</v>
      </c>
      <c r="G73">
        <f t="shared" si="10"/>
        <v>1.5002400003140792E-2</v>
      </c>
      <c r="H73">
        <f t="shared" si="11"/>
        <v>1.5002400003140792E-2</v>
      </c>
      <c r="O73">
        <f t="shared" ca="1" si="3"/>
        <v>-0.34220811463431222</v>
      </c>
      <c r="P73">
        <f t="shared" ca="1" si="4"/>
        <v>0.26792977609981294</v>
      </c>
      <c r="Q73" s="1">
        <f t="shared" si="5"/>
        <v>12032.025000000001</v>
      </c>
      <c r="R73">
        <f t="shared" si="12"/>
        <v>1.5002400003140792E-2</v>
      </c>
      <c r="W73" s="48"/>
    </row>
    <row r="74" spans="1:23" ht="12.95" customHeight="1" x14ac:dyDescent="0.2">
      <c r="A74" s="30" t="s">
        <v>52</v>
      </c>
      <c r="B74" s="31" t="s">
        <v>49</v>
      </c>
      <c r="C74" s="30">
        <v>27064.234</v>
      </c>
      <c r="D74" s="30" t="s">
        <v>48</v>
      </c>
      <c r="E74">
        <f t="shared" si="0"/>
        <v>-5706.4868971234846</v>
      </c>
      <c r="F74">
        <f t="shared" si="1"/>
        <v>-5706.5</v>
      </c>
      <c r="G74">
        <f t="shared" si="10"/>
        <v>3.2617550004943041E-2</v>
      </c>
      <c r="I74">
        <f>+G74</f>
        <v>3.2617550004943041E-2</v>
      </c>
      <c r="O74">
        <f t="shared" ca="1" si="3"/>
        <v>-0.3420302245175606</v>
      </c>
      <c r="P74">
        <f t="shared" ca="1" si="4"/>
        <v>0.26782192908109359</v>
      </c>
      <c r="Q74" s="1">
        <f t="shared" si="5"/>
        <v>12045.734</v>
      </c>
      <c r="S74">
        <f>G74</f>
        <v>3.2617550004943041E-2</v>
      </c>
      <c r="W74" s="48"/>
    </row>
    <row r="75" spans="1:23" ht="12.95" customHeight="1" x14ac:dyDescent="0.2">
      <c r="A75" s="30" t="s">
        <v>56</v>
      </c>
      <c r="B75" s="31" t="s">
        <v>46</v>
      </c>
      <c r="C75" s="30">
        <v>27346.723999999998</v>
      </c>
      <c r="D75" s="30" t="s">
        <v>48</v>
      </c>
      <c r="E75">
        <f t="shared" si="0"/>
        <v>-5593.0071420057993</v>
      </c>
      <c r="F75">
        <f t="shared" si="1"/>
        <v>-5593</v>
      </c>
      <c r="G75">
        <f t="shared" si="10"/>
        <v>-1.7778899997210829E-2</v>
      </c>
      <c r="H75">
        <f>+G75</f>
        <v>-1.7778899997210829E-2</v>
      </c>
      <c r="O75">
        <f t="shared" ca="1" si="3"/>
        <v>-0.33835921938095859</v>
      </c>
      <c r="P75">
        <f t="shared" ca="1" si="4"/>
        <v>0.26559635878570231</v>
      </c>
      <c r="Q75" s="1">
        <f t="shared" si="5"/>
        <v>12328.223999999998</v>
      </c>
      <c r="R75">
        <f>G75</f>
        <v>-1.7778899997210829E-2</v>
      </c>
      <c r="W75" s="48"/>
    </row>
    <row r="76" spans="1:23" ht="12.95" customHeight="1" x14ac:dyDescent="0.2">
      <c r="A76" s="30" t="s">
        <v>52</v>
      </c>
      <c r="B76" s="31" t="s">
        <v>49</v>
      </c>
      <c r="C76" s="30">
        <v>27365.422999999999</v>
      </c>
      <c r="D76" s="30" t="s">
        <v>48</v>
      </c>
      <c r="E76">
        <f t="shared" si="0"/>
        <v>-5585.4955205645247</v>
      </c>
      <c r="F76">
        <f t="shared" si="1"/>
        <v>-5585.5</v>
      </c>
      <c r="G76">
        <f t="shared" si="10"/>
        <v>1.1150850001286017E-2</v>
      </c>
      <c r="I76">
        <f>+G76</f>
        <v>1.1150850001286017E-2</v>
      </c>
      <c r="O76">
        <f t="shared" ca="1" si="3"/>
        <v>-0.33811664194902452</v>
      </c>
      <c r="P76">
        <f t="shared" ca="1" si="4"/>
        <v>0.26544929466926681</v>
      </c>
      <c r="Q76" s="1">
        <f t="shared" si="5"/>
        <v>12346.922999999999</v>
      </c>
      <c r="S76">
        <f>G76</f>
        <v>1.1150850001286017E-2</v>
      </c>
      <c r="W76" s="48"/>
    </row>
    <row r="77" spans="1:23" ht="12.95" customHeight="1" x14ac:dyDescent="0.2">
      <c r="A77" s="30" t="s">
        <v>56</v>
      </c>
      <c r="B77" s="31" t="s">
        <v>46</v>
      </c>
      <c r="C77" s="30">
        <v>27366.654999999999</v>
      </c>
      <c r="D77" s="30" t="s">
        <v>48</v>
      </c>
      <c r="E77">
        <f t="shared" si="0"/>
        <v>-5585.0006108038069</v>
      </c>
      <c r="F77">
        <f t="shared" si="1"/>
        <v>-5585</v>
      </c>
      <c r="G77">
        <f t="shared" si="10"/>
        <v>-1.5204999981506262E-3</v>
      </c>
      <c r="H77">
        <f>+G77</f>
        <v>-1.5204999981506262E-3</v>
      </c>
      <c r="O77">
        <f t="shared" ca="1" si="3"/>
        <v>-0.33810047012022892</v>
      </c>
      <c r="P77">
        <f t="shared" ca="1" si="4"/>
        <v>0.26543949039483777</v>
      </c>
      <c r="Q77" s="1">
        <f t="shared" si="5"/>
        <v>12348.154999999999</v>
      </c>
      <c r="R77">
        <f>G77</f>
        <v>-1.5204999981506262E-3</v>
      </c>
      <c r="W77" s="48"/>
    </row>
    <row r="78" spans="1:23" ht="12.95" customHeight="1" x14ac:dyDescent="0.2">
      <c r="A78" s="30" t="s">
        <v>56</v>
      </c>
      <c r="B78" s="31" t="s">
        <v>46</v>
      </c>
      <c r="C78" s="30">
        <v>27381.600999999999</v>
      </c>
      <c r="D78" s="30" t="s">
        <v>48</v>
      </c>
      <c r="E78">
        <f t="shared" si="0"/>
        <v>-5578.9966162553665</v>
      </c>
      <c r="F78">
        <f t="shared" si="1"/>
        <v>-5579</v>
      </c>
      <c r="G78">
        <f t="shared" si="10"/>
        <v>8.423300001595635E-3</v>
      </c>
      <c r="H78">
        <f>+G78</f>
        <v>8.423300001595635E-3</v>
      </c>
      <c r="O78">
        <f t="shared" ca="1" si="3"/>
        <v>-0.33790640817468165</v>
      </c>
      <c r="P78">
        <f t="shared" ca="1" si="4"/>
        <v>0.26532183910168933</v>
      </c>
      <c r="Q78" s="1">
        <f t="shared" si="5"/>
        <v>12363.100999999999</v>
      </c>
      <c r="R78">
        <f>G78</f>
        <v>8.423300001595635E-3</v>
      </c>
      <c r="W78" s="48"/>
    </row>
    <row r="79" spans="1:23" ht="12.95" customHeight="1" x14ac:dyDescent="0.2">
      <c r="A79" s="30" t="s">
        <v>52</v>
      </c>
      <c r="B79" s="31" t="s">
        <v>49</v>
      </c>
      <c r="C79" s="30">
        <v>28398.474999999999</v>
      </c>
      <c r="D79" s="30" t="s">
        <v>48</v>
      </c>
      <c r="E79">
        <f t="shared" si="0"/>
        <v>-5170.5056519538266</v>
      </c>
      <c r="F79">
        <f t="shared" si="1"/>
        <v>-5170.5</v>
      </c>
      <c r="G79">
        <f t="shared" si="10"/>
        <v>-1.4069649998418754E-2</v>
      </c>
      <c r="I79">
        <f>+G79</f>
        <v>-1.4069649998418754E-2</v>
      </c>
      <c r="O79">
        <f t="shared" ca="1" si="3"/>
        <v>-0.32469402404867342</v>
      </c>
      <c r="P79">
        <f t="shared" ca="1" si="4"/>
        <v>0.25731174689316677</v>
      </c>
      <c r="Q79" s="1">
        <f t="shared" si="5"/>
        <v>13379.974999999999</v>
      </c>
      <c r="S79">
        <f>G79</f>
        <v>-1.4069649998418754E-2</v>
      </c>
      <c r="W79" s="48"/>
    </row>
    <row r="80" spans="1:23" ht="12.95" customHeight="1" x14ac:dyDescent="0.2">
      <c r="A80" s="30" t="s">
        <v>56</v>
      </c>
      <c r="B80" s="31" t="s">
        <v>49</v>
      </c>
      <c r="C80" s="30">
        <v>28485.675999999999</v>
      </c>
      <c r="D80" s="30" t="s">
        <v>48</v>
      </c>
      <c r="E80">
        <f t="shared" si="0"/>
        <v>-5135.4759230217669</v>
      </c>
      <c r="F80">
        <f t="shared" si="1"/>
        <v>-5135.5</v>
      </c>
      <c r="G80">
        <f t="shared" si="10"/>
        <v>5.9935850003967062E-2</v>
      </c>
      <c r="I80">
        <f>+G80</f>
        <v>5.9935850003967062E-2</v>
      </c>
      <c r="O80">
        <f t="shared" ca="1" si="3"/>
        <v>-0.32356199603298119</v>
      </c>
      <c r="P80">
        <f t="shared" ca="1" si="4"/>
        <v>0.25662544768313422</v>
      </c>
      <c r="Q80" s="1">
        <f t="shared" si="5"/>
        <v>13467.175999999999</v>
      </c>
      <c r="S80">
        <f>G80</f>
        <v>5.9935850003967062E-2</v>
      </c>
      <c r="W80" s="48"/>
    </row>
    <row r="81" spans="1:23" ht="12.95" customHeight="1" x14ac:dyDescent="0.2">
      <c r="A81" s="30" t="s">
        <v>52</v>
      </c>
      <c r="B81" s="31" t="s">
        <v>49</v>
      </c>
      <c r="C81" s="30">
        <v>28754.467000000001</v>
      </c>
      <c r="D81" s="30" t="s">
        <v>48</v>
      </c>
      <c r="E81">
        <f t="shared" si="0"/>
        <v>-5027.4992270047815</v>
      </c>
      <c r="F81">
        <f t="shared" si="1"/>
        <v>-5027.5</v>
      </c>
      <c r="G81">
        <f t="shared" si="10"/>
        <v>1.9242500020482112E-3</v>
      </c>
      <c r="I81">
        <f>+G81</f>
        <v>1.9242500020482112E-3</v>
      </c>
      <c r="O81">
        <f t="shared" ca="1" si="3"/>
        <v>-0.32006888101313075</v>
      </c>
      <c r="P81">
        <f t="shared" ca="1" si="4"/>
        <v>0.25450772440646241</v>
      </c>
      <c r="Q81" s="1">
        <f t="shared" si="5"/>
        <v>13735.967000000001</v>
      </c>
      <c r="S81">
        <f>G81</f>
        <v>1.9242500020482112E-3</v>
      </c>
      <c r="W81" s="48"/>
    </row>
    <row r="82" spans="1:23" ht="12.95" customHeight="1" x14ac:dyDescent="0.2">
      <c r="A82" s="30" t="s">
        <v>56</v>
      </c>
      <c r="B82" s="31" t="s">
        <v>49</v>
      </c>
      <c r="C82" s="30">
        <v>28801.697</v>
      </c>
      <c r="D82" s="30" t="s">
        <v>48</v>
      </c>
      <c r="E82">
        <f t="shared" si="0"/>
        <v>-5008.5263471357302</v>
      </c>
      <c r="F82">
        <f t="shared" si="1"/>
        <v>-5008.5</v>
      </c>
      <c r="G82">
        <f t="shared" si="10"/>
        <v>-6.5587049997702707E-2</v>
      </c>
      <c r="I82">
        <f>+G82</f>
        <v>-6.5587049997702707E-2</v>
      </c>
      <c r="O82">
        <f t="shared" ca="1" si="3"/>
        <v>-0.31945435151889778</v>
      </c>
      <c r="P82">
        <f t="shared" ca="1" si="4"/>
        <v>0.254135161978159</v>
      </c>
      <c r="Q82" s="1">
        <f t="shared" si="5"/>
        <v>13783.197</v>
      </c>
      <c r="S82">
        <f>G82</f>
        <v>-6.5587049997702707E-2</v>
      </c>
      <c r="W82" s="48"/>
    </row>
    <row r="83" spans="1:23" ht="12.95" customHeight="1" x14ac:dyDescent="0.2">
      <c r="A83" s="30" t="s">
        <v>52</v>
      </c>
      <c r="B83" s="31" t="s">
        <v>46</v>
      </c>
      <c r="C83" s="30">
        <v>28810.421999999999</v>
      </c>
      <c r="D83" s="30" t="s">
        <v>48</v>
      </c>
      <c r="E83">
        <f t="shared" si="0"/>
        <v>-5005.0214058514312</v>
      </c>
      <c r="F83">
        <f t="shared" si="1"/>
        <v>-5005</v>
      </c>
      <c r="G83">
        <f t="shared" si="10"/>
        <v>-5.3286499998648651E-2</v>
      </c>
      <c r="H83">
        <f>+G83</f>
        <v>-5.3286499998648651E-2</v>
      </c>
      <c r="O83">
        <f t="shared" ca="1" si="3"/>
        <v>-0.31934114871732855</v>
      </c>
      <c r="P83">
        <f t="shared" ca="1" si="4"/>
        <v>0.25406653205715579</v>
      </c>
      <c r="Q83" s="1">
        <f t="shared" si="5"/>
        <v>13791.921999999999</v>
      </c>
      <c r="R83">
        <f>G83</f>
        <v>-5.3286499998648651E-2</v>
      </c>
      <c r="W83" s="48"/>
    </row>
    <row r="84" spans="1:23" ht="12.95" customHeight="1" x14ac:dyDescent="0.2">
      <c r="A84" s="30" t="s">
        <v>56</v>
      </c>
      <c r="B84" s="31" t="s">
        <v>49</v>
      </c>
      <c r="C84" s="30">
        <v>28821.738000000001</v>
      </c>
      <c r="D84" s="30" t="s">
        <v>48</v>
      </c>
      <c r="E84">
        <f t="shared" si="0"/>
        <v>-5000.4756275622458</v>
      </c>
      <c r="F84">
        <f t="shared" si="1"/>
        <v>-5000.5</v>
      </c>
      <c r="G84">
        <f t="shared" si="10"/>
        <v>6.0671350005577551E-2</v>
      </c>
      <c r="I84">
        <f>+G84</f>
        <v>6.0671350005577551E-2</v>
      </c>
      <c r="O84">
        <f t="shared" ca="1" si="3"/>
        <v>-0.31919560225816812</v>
      </c>
      <c r="P84">
        <f t="shared" ca="1" si="4"/>
        <v>0.25397829358729446</v>
      </c>
      <c r="Q84" s="1">
        <f t="shared" si="5"/>
        <v>13803.238000000001</v>
      </c>
      <c r="S84">
        <f>G84</f>
        <v>6.0671350005577551E-2</v>
      </c>
      <c r="W84" s="48"/>
    </row>
    <row r="85" spans="1:23" ht="12.95" customHeight="1" x14ac:dyDescent="0.2">
      <c r="A85" s="30" t="s">
        <v>56</v>
      </c>
      <c r="B85" s="31" t="s">
        <v>49</v>
      </c>
      <c r="C85" s="30">
        <v>28881.483</v>
      </c>
      <c r="D85" s="30" t="s">
        <v>48</v>
      </c>
      <c r="E85">
        <f t="shared" ref="E85:E148" si="13">+(C85-C$7)/C$8</f>
        <v>-4976.4753161547414</v>
      </c>
      <c r="F85">
        <f t="shared" ref="F85:F148" si="14">ROUND(2*E85,0)/2</f>
        <v>-4976.5</v>
      </c>
      <c r="G85">
        <f t="shared" ref="G85:G116" si="15">+C85-(C$7+F85*C$8)</f>
        <v>6.1446550003893208E-2</v>
      </c>
      <c r="I85">
        <f>+G85</f>
        <v>6.1446550003893208E-2</v>
      </c>
      <c r="O85">
        <f t="shared" ref="O85:O148" ca="1" si="16">+C$11+C$12*$F85</f>
        <v>-0.31841935447597913</v>
      </c>
      <c r="P85">
        <f t="shared" ref="P85:P148" ca="1" si="17">+D$11+D$12*$F85</f>
        <v>0.25350768841470073</v>
      </c>
      <c r="Q85" s="1">
        <f t="shared" ref="Q85:Q148" si="18">+C85-15018.5</f>
        <v>13862.983</v>
      </c>
      <c r="S85">
        <f>G85</f>
        <v>6.1446550003893208E-2</v>
      </c>
      <c r="W85" s="48"/>
    </row>
    <row r="86" spans="1:23" ht="12.95" customHeight="1" x14ac:dyDescent="0.2">
      <c r="A86" s="30" t="s">
        <v>52</v>
      </c>
      <c r="B86" s="31" t="s">
        <v>49</v>
      </c>
      <c r="C86" s="30">
        <v>29105.499</v>
      </c>
      <c r="D86" s="30" t="s">
        <v>48</v>
      </c>
      <c r="E86">
        <f t="shared" si="13"/>
        <v>-4886.4852958975871</v>
      </c>
      <c r="F86">
        <f t="shared" si="14"/>
        <v>-4886.5</v>
      </c>
      <c r="G86">
        <f t="shared" si="15"/>
        <v>3.6603550001018448E-2</v>
      </c>
      <c r="I86">
        <f>+G86</f>
        <v>3.6603550001018448E-2</v>
      </c>
      <c r="O86">
        <f t="shared" ca="1" si="16"/>
        <v>-0.31550842529277051</v>
      </c>
      <c r="P86">
        <f t="shared" ca="1" si="17"/>
        <v>0.2517429190174742</v>
      </c>
      <c r="Q86" s="1">
        <f t="shared" si="18"/>
        <v>14086.999</v>
      </c>
      <c r="S86">
        <f>G86</f>
        <v>3.6603550001018448E-2</v>
      </c>
      <c r="W86" s="48"/>
    </row>
    <row r="87" spans="1:23" ht="12.95" customHeight="1" x14ac:dyDescent="0.2">
      <c r="A87" s="30" t="s">
        <v>56</v>
      </c>
      <c r="B87" s="31" t="s">
        <v>49</v>
      </c>
      <c r="C87" s="30">
        <v>29147.759999999998</v>
      </c>
      <c r="D87" s="30" t="s">
        <v>48</v>
      </c>
      <c r="E87">
        <f t="shared" si="13"/>
        <v>-4869.5085252825975</v>
      </c>
      <c r="F87">
        <f t="shared" si="14"/>
        <v>-4869.5</v>
      </c>
      <c r="G87">
        <f t="shared" si="15"/>
        <v>-2.1222349998424761E-2</v>
      </c>
      <c r="I87">
        <f>+G87</f>
        <v>-2.1222349998424761E-2</v>
      </c>
      <c r="O87">
        <f t="shared" ca="1" si="16"/>
        <v>-0.31495858311371994</v>
      </c>
      <c r="P87">
        <f t="shared" ca="1" si="17"/>
        <v>0.25140957368688699</v>
      </c>
      <c r="Q87" s="1">
        <f t="shared" si="18"/>
        <v>14129.259999999998</v>
      </c>
      <c r="S87">
        <f>G87</f>
        <v>-2.1222349998424761E-2</v>
      </c>
      <c r="W87" s="48"/>
    </row>
    <row r="88" spans="1:23" ht="12.95" customHeight="1" x14ac:dyDescent="0.2">
      <c r="A88" s="30" t="s">
        <v>56</v>
      </c>
      <c r="B88" s="31" t="s">
        <v>46</v>
      </c>
      <c r="C88" s="30">
        <v>29649.487000000001</v>
      </c>
      <c r="D88" s="30" t="s">
        <v>47</v>
      </c>
      <c r="E88">
        <f t="shared" si="13"/>
        <v>-4667.9585337928747</v>
      </c>
      <c r="F88">
        <f t="shared" si="14"/>
        <v>-4668</v>
      </c>
      <c r="G88">
        <f t="shared" si="15"/>
        <v>0.1032236000028206</v>
      </c>
      <c r="H88">
        <f>+G88</f>
        <v>0.1032236000028206</v>
      </c>
      <c r="O88">
        <f t="shared" ca="1" si="16"/>
        <v>-0.30844133610909164</v>
      </c>
      <c r="P88">
        <f t="shared" ca="1" si="17"/>
        <v>0.24745845109198539</v>
      </c>
      <c r="Q88" s="1">
        <f t="shared" si="18"/>
        <v>14630.987000000001</v>
      </c>
      <c r="R88">
        <f>G88</f>
        <v>0.1032236000028206</v>
      </c>
      <c r="W88" s="48"/>
    </row>
    <row r="89" spans="1:23" ht="12.95" customHeight="1" x14ac:dyDescent="0.2">
      <c r="A89" s="30" t="s">
        <v>56</v>
      </c>
      <c r="B89" s="31" t="s">
        <v>49</v>
      </c>
      <c r="C89" s="30">
        <v>29660.544000000002</v>
      </c>
      <c r="D89" s="30" t="s">
        <v>47</v>
      </c>
      <c r="E89">
        <f t="shared" si="13"/>
        <v>-4663.5167990329319</v>
      </c>
      <c r="F89">
        <f t="shared" si="14"/>
        <v>-4663.5</v>
      </c>
      <c r="G89">
        <f t="shared" si="15"/>
        <v>-4.1818549994786736E-2</v>
      </c>
      <c r="I89">
        <f>+G89</f>
        <v>-4.1818549994786736E-2</v>
      </c>
      <c r="O89">
        <f t="shared" ca="1" si="16"/>
        <v>-0.30829578964993121</v>
      </c>
      <c r="P89">
        <f t="shared" ca="1" si="17"/>
        <v>0.24737021262212405</v>
      </c>
      <c r="Q89" s="1">
        <f t="shared" si="18"/>
        <v>14642.044000000002</v>
      </c>
      <c r="S89">
        <f>G89</f>
        <v>-4.1818549994786736E-2</v>
      </c>
      <c r="W89" s="48"/>
    </row>
    <row r="90" spans="1:23" ht="12.95" customHeight="1" x14ac:dyDescent="0.2">
      <c r="A90" s="30" t="s">
        <v>56</v>
      </c>
      <c r="B90" s="31" t="s">
        <v>49</v>
      </c>
      <c r="C90" s="30">
        <v>29854.807000000001</v>
      </c>
      <c r="D90" s="30" t="s">
        <v>47</v>
      </c>
      <c r="E90">
        <f t="shared" si="13"/>
        <v>-4585.4789298395899</v>
      </c>
      <c r="F90">
        <f t="shared" si="14"/>
        <v>-4585.5</v>
      </c>
      <c r="G90">
        <f t="shared" si="15"/>
        <v>5.2450850002060179E-2</v>
      </c>
      <c r="I90">
        <f>+G90</f>
        <v>5.2450850002060179E-2</v>
      </c>
      <c r="O90">
        <f t="shared" ca="1" si="16"/>
        <v>-0.30577298435781708</v>
      </c>
      <c r="P90">
        <f t="shared" ca="1" si="17"/>
        <v>0.24584074581119442</v>
      </c>
      <c r="Q90" s="1">
        <f t="shared" si="18"/>
        <v>14836.307000000001</v>
      </c>
      <c r="S90">
        <f>G90</f>
        <v>5.2450850002060179E-2</v>
      </c>
      <c r="W90" s="48"/>
    </row>
    <row r="91" spans="1:23" ht="12.95" customHeight="1" x14ac:dyDescent="0.2">
      <c r="A91" s="30" t="s">
        <v>56</v>
      </c>
      <c r="B91" s="31" t="s">
        <v>46</v>
      </c>
      <c r="C91" s="30">
        <v>30296.662</v>
      </c>
      <c r="D91" s="30" t="s">
        <v>47</v>
      </c>
      <c r="E91">
        <f t="shared" si="13"/>
        <v>-4407.980267240825</v>
      </c>
      <c r="F91">
        <f t="shared" si="14"/>
        <v>-4408</v>
      </c>
      <c r="G91">
        <f t="shared" si="15"/>
        <v>4.9121600004582433E-2</v>
      </c>
      <c r="H91">
        <f>+G91</f>
        <v>4.9121600004582433E-2</v>
      </c>
      <c r="O91">
        <f t="shared" ca="1" si="16"/>
        <v>-0.30003198513537777</v>
      </c>
      <c r="P91">
        <f t="shared" ca="1" si="17"/>
        <v>0.24236022838888654</v>
      </c>
      <c r="Q91" s="1">
        <f t="shared" si="18"/>
        <v>15278.162</v>
      </c>
      <c r="R91">
        <f>G91</f>
        <v>4.9121600004582433E-2</v>
      </c>
      <c r="W91" s="48"/>
    </row>
    <row r="92" spans="1:23" ht="12.95" customHeight="1" x14ac:dyDescent="0.2">
      <c r="A92" s="30" t="s">
        <v>45</v>
      </c>
      <c r="B92" s="31" t="s">
        <v>46</v>
      </c>
      <c r="C92" s="30">
        <v>30309.116000000002</v>
      </c>
      <c r="D92" s="30" t="s">
        <v>47</v>
      </c>
      <c r="E92">
        <f t="shared" si="13"/>
        <v>-4402.9773401629254</v>
      </c>
      <c r="F92">
        <f t="shared" si="14"/>
        <v>-4403</v>
      </c>
      <c r="G92">
        <f t="shared" si="15"/>
        <v>5.6408100004773587E-2</v>
      </c>
      <c r="H92">
        <f>+G92</f>
        <v>5.6408100004773587E-2</v>
      </c>
      <c r="O92">
        <f t="shared" ca="1" si="16"/>
        <v>-0.29987026684742168</v>
      </c>
      <c r="P92">
        <f t="shared" ca="1" si="17"/>
        <v>0.24226218564459617</v>
      </c>
      <c r="Q92" s="1">
        <f t="shared" si="18"/>
        <v>15290.616000000002</v>
      </c>
      <c r="R92">
        <f>G92</f>
        <v>5.6408100004773587E-2</v>
      </c>
      <c r="W92" s="48"/>
    </row>
    <row r="93" spans="1:23" ht="12.95" customHeight="1" x14ac:dyDescent="0.2">
      <c r="A93" s="30" t="s">
        <v>56</v>
      </c>
      <c r="B93" s="31" t="s">
        <v>46</v>
      </c>
      <c r="C93" s="30">
        <v>30336.544000000002</v>
      </c>
      <c r="D93" s="30" t="s">
        <v>48</v>
      </c>
      <c r="E93">
        <f t="shared" si="13"/>
        <v>-4391.9591705874791</v>
      </c>
      <c r="F93">
        <f t="shared" si="14"/>
        <v>-4392</v>
      </c>
      <c r="G93">
        <f t="shared" si="15"/>
        <v>0.1016384000031394</v>
      </c>
      <c r="H93">
        <f>+G93</f>
        <v>0.1016384000031394</v>
      </c>
      <c r="O93">
        <f t="shared" ca="1" si="16"/>
        <v>-0.29951448661391844</v>
      </c>
      <c r="P93">
        <f t="shared" ca="1" si="17"/>
        <v>0.24204649160715741</v>
      </c>
      <c r="Q93" s="1">
        <f t="shared" si="18"/>
        <v>15318.044000000002</v>
      </c>
      <c r="R93">
        <f>G93</f>
        <v>0.1016384000031394</v>
      </c>
      <c r="W93" s="48"/>
    </row>
    <row r="94" spans="1:23" ht="12.95" customHeight="1" x14ac:dyDescent="0.2">
      <c r="A94" s="30" t="s">
        <v>56</v>
      </c>
      <c r="B94" s="31" t="s">
        <v>49</v>
      </c>
      <c r="C94" s="30">
        <v>30556.768</v>
      </c>
      <c r="D94" s="30" t="s">
        <v>48</v>
      </c>
      <c r="E94">
        <f t="shared" si="13"/>
        <v>-4303.4924440094155</v>
      </c>
      <c r="F94">
        <f t="shared" si="14"/>
        <v>-4303.5</v>
      </c>
      <c r="G94">
        <f t="shared" si="15"/>
        <v>1.8809450000844663E-2</v>
      </c>
      <c r="I94">
        <f>+G94</f>
        <v>1.8809450000844663E-2</v>
      </c>
      <c r="O94">
        <f t="shared" ca="1" si="16"/>
        <v>-0.29665207291709655</v>
      </c>
      <c r="P94">
        <f t="shared" ca="1" si="17"/>
        <v>0.24031113503321799</v>
      </c>
      <c r="Q94" s="1">
        <f t="shared" si="18"/>
        <v>15538.268</v>
      </c>
      <c r="S94">
        <f>G94</f>
        <v>1.8809450000844663E-2</v>
      </c>
      <c r="W94" s="48"/>
    </row>
    <row r="95" spans="1:23" ht="12.95" customHeight="1" x14ac:dyDescent="0.2">
      <c r="A95" s="30" t="s">
        <v>45</v>
      </c>
      <c r="B95" s="31" t="s">
        <v>46</v>
      </c>
      <c r="C95" s="30">
        <v>30610.248</v>
      </c>
      <c r="D95" s="30" t="s">
        <v>48</v>
      </c>
      <c r="E95">
        <f t="shared" si="13"/>
        <v>-4282.0088612146483</v>
      </c>
      <c r="F95">
        <f t="shared" si="14"/>
        <v>-4282</v>
      </c>
      <c r="G95">
        <f t="shared" si="15"/>
        <v>-2.2058599999581929E-2</v>
      </c>
      <c r="H95">
        <f t="shared" ref="H95:H102" si="19">+G95</f>
        <v>-2.2058599999581929E-2</v>
      </c>
      <c r="O95">
        <f t="shared" ca="1" si="16"/>
        <v>-0.29595668427888561</v>
      </c>
      <c r="P95">
        <f t="shared" ca="1" si="17"/>
        <v>0.23988955123276942</v>
      </c>
      <c r="Q95" s="1">
        <f t="shared" si="18"/>
        <v>15591.748</v>
      </c>
      <c r="R95">
        <f t="shared" ref="R95:R102" si="20">G95</f>
        <v>-2.2058599999581929E-2</v>
      </c>
      <c r="W95" s="48"/>
    </row>
    <row r="96" spans="1:23" ht="12.95" customHeight="1" x14ac:dyDescent="0.2">
      <c r="A96" s="30" t="s">
        <v>56</v>
      </c>
      <c r="B96" s="31" t="s">
        <v>46</v>
      </c>
      <c r="C96" s="30">
        <v>30617.759999999998</v>
      </c>
      <c r="D96" s="30" t="s">
        <v>48</v>
      </c>
      <c r="E96">
        <f t="shared" si="13"/>
        <v>-4278.9911971541724</v>
      </c>
      <c r="F96">
        <f t="shared" si="14"/>
        <v>-4279</v>
      </c>
      <c r="G96">
        <f t="shared" si="15"/>
        <v>2.1913300002779579E-2</v>
      </c>
      <c r="H96">
        <f t="shared" si="19"/>
        <v>2.1913300002779579E-2</v>
      </c>
      <c r="O96">
        <f t="shared" ca="1" si="16"/>
        <v>-0.29585965330611197</v>
      </c>
      <c r="P96">
        <f t="shared" ca="1" si="17"/>
        <v>0.23983072558619523</v>
      </c>
      <c r="Q96" s="1">
        <f t="shared" si="18"/>
        <v>15599.259999999998</v>
      </c>
      <c r="R96">
        <f t="shared" si="20"/>
        <v>2.1913300002779579E-2</v>
      </c>
      <c r="W96" s="48"/>
    </row>
    <row r="97" spans="1:23" ht="12.95" customHeight="1" x14ac:dyDescent="0.2">
      <c r="A97" s="30" t="s">
        <v>53</v>
      </c>
      <c r="B97" s="31" t="s">
        <v>46</v>
      </c>
      <c r="C97" s="30">
        <v>30672.5</v>
      </c>
      <c r="D97" s="30" t="s">
        <v>48</v>
      </c>
      <c r="E97">
        <f t="shared" si="13"/>
        <v>-4257.0014566495793</v>
      </c>
      <c r="F97">
        <f t="shared" si="14"/>
        <v>-4257</v>
      </c>
      <c r="G97">
        <f t="shared" si="15"/>
        <v>-3.6260999986552633E-3</v>
      </c>
      <c r="H97">
        <f t="shared" si="19"/>
        <v>-3.6260999986552633E-3</v>
      </c>
      <c r="O97">
        <f t="shared" ca="1" si="16"/>
        <v>-0.29514809283910537</v>
      </c>
      <c r="P97">
        <f t="shared" ca="1" si="17"/>
        <v>0.23939933751131762</v>
      </c>
      <c r="Q97" s="1">
        <f t="shared" si="18"/>
        <v>15654</v>
      </c>
      <c r="R97">
        <f t="shared" si="20"/>
        <v>-3.6260999986552633E-3</v>
      </c>
      <c r="W97" s="48"/>
    </row>
    <row r="98" spans="1:23" ht="12.95" customHeight="1" x14ac:dyDescent="0.2">
      <c r="A98" s="30" t="s">
        <v>50</v>
      </c>
      <c r="B98" s="31" t="s">
        <v>46</v>
      </c>
      <c r="C98" s="30">
        <v>30961.285</v>
      </c>
      <c r="D98" s="30" t="s">
        <v>48</v>
      </c>
      <c r="E98">
        <f t="shared" si="13"/>
        <v>-4140.992921545112</v>
      </c>
      <c r="F98">
        <f t="shared" si="14"/>
        <v>-4141</v>
      </c>
      <c r="G98">
        <f t="shared" si="15"/>
        <v>1.7620700000406941E-2</v>
      </c>
      <c r="H98">
        <f t="shared" si="19"/>
        <v>1.7620700000406941E-2</v>
      </c>
      <c r="O98">
        <f t="shared" ca="1" si="16"/>
        <v>-0.29139622855852532</v>
      </c>
      <c r="P98">
        <f t="shared" ca="1" si="17"/>
        <v>0.23712474584378124</v>
      </c>
      <c r="Q98" s="1">
        <f t="shared" si="18"/>
        <v>15942.785</v>
      </c>
      <c r="R98">
        <f t="shared" si="20"/>
        <v>1.7620700000406941E-2</v>
      </c>
      <c r="W98" s="48"/>
    </row>
    <row r="99" spans="1:23" ht="12.95" customHeight="1" x14ac:dyDescent="0.2">
      <c r="A99" s="30" t="s">
        <v>45</v>
      </c>
      <c r="B99" s="31" t="s">
        <v>46</v>
      </c>
      <c r="C99" s="30">
        <v>30966.302</v>
      </c>
      <c r="D99" s="30" t="s">
        <v>48</v>
      </c>
      <c r="E99">
        <f t="shared" si="13"/>
        <v>-4138.9775300925812</v>
      </c>
      <c r="F99">
        <f t="shared" si="14"/>
        <v>-4139</v>
      </c>
      <c r="G99">
        <f t="shared" si="15"/>
        <v>5.5935300002602162E-2</v>
      </c>
      <c r="H99">
        <f t="shared" si="19"/>
        <v>5.5935300002602162E-2</v>
      </c>
      <c r="O99">
        <f t="shared" ca="1" si="16"/>
        <v>-0.29133154124334293</v>
      </c>
      <c r="P99">
        <f t="shared" ca="1" si="17"/>
        <v>0.23708552874606509</v>
      </c>
      <c r="Q99" s="1">
        <f t="shared" si="18"/>
        <v>15947.802</v>
      </c>
      <c r="R99">
        <f t="shared" si="20"/>
        <v>5.5935300002602162E-2</v>
      </c>
      <c r="W99" s="48"/>
    </row>
    <row r="100" spans="1:23" ht="12.95" customHeight="1" x14ac:dyDescent="0.2">
      <c r="A100" s="30" t="s">
        <v>45</v>
      </c>
      <c r="B100" s="31" t="s">
        <v>46</v>
      </c>
      <c r="C100" s="30">
        <v>30996.16</v>
      </c>
      <c r="D100" s="30" t="s">
        <v>48</v>
      </c>
      <c r="E100">
        <f t="shared" si="13"/>
        <v>-4126.9831992196159</v>
      </c>
      <c r="F100">
        <f t="shared" si="14"/>
        <v>-4127</v>
      </c>
      <c r="G100">
        <f t="shared" si="15"/>
        <v>4.182290000244393E-2</v>
      </c>
      <c r="H100">
        <f t="shared" si="19"/>
        <v>4.182290000244393E-2</v>
      </c>
      <c r="O100">
        <f t="shared" ca="1" si="16"/>
        <v>-0.29094341735224843</v>
      </c>
      <c r="P100">
        <f t="shared" ca="1" si="17"/>
        <v>0.2368502261597682</v>
      </c>
      <c r="Q100" s="1">
        <f t="shared" si="18"/>
        <v>15977.66</v>
      </c>
      <c r="R100">
        <f t="shared" si="20"/>
        <v>4.182290000244393E-2</v>
      </c>
      <c r="W100" s="48"/>
    </row>
    <row r="101" spans="1:23" ht="12.95" customHeight="1" x14ac:dyDescent="0.2">
      <c r="A101" s="30" t="s">
        <v>45</v>
      </c>
      <c r="B101" s="31" t="s">
        <v>46</v>
      </c>
      <c r="C101" s="30">
        <v>31001.151999999998</v>
      </c>
      <c r="D101" s="30" t="s">
        <v>48</v>
      </c>
      <c r="E101">
        <f t="shared" si="13"/>
        <v>-4124.977850578789</v>
      </c>
      <c r="F101">
        <f t="shared" si="14"/>
        <v>-4125</v>
      </c>
      <c r="G101">
        <f t="shared" si="15"/>
        <v>5.5137500003183959E-2</v>
      </c>
      <c r="H101">
        <f t="shared" si="19"/>
        <v>5.5137500003183959E-2</v>
      </c>
      <c r="O101">
        <f t="shared" ca="1" si="16"/>
        <v>-0.29087873003706599</v>
      </c>
      <c r="P101">
        <f t="shared" ca="1" si="17"/>
        <v>0.23681100906205205</v>
      </c>
      <c r="Q101" s="1">
        <f t="shared" si="18"/>
        <v>15982.651999999998</v>
      </c>
      <c r="R101">
        <f t="shared" si="20"/>
        <v>5.5137500003183959E-2</v>
      </c>
      <c r="W101" s="48"/>
    </row>
    <row r="102" spans="1:23" ht="12.95" customHeight="1" x14ac:dyDescent="0.2">
      <c r="A102" s="30" t="s">
        <v>45</v>
      </c>
      <c r="B102" s="31" t="s">
        <v>46</v>
      </c>
      <c r="C102" s="30">
        <v>31322.263999999999</v>
      </c>
      <c r="D102" s="30" t="s">
        <v>48</v>
      </c>
      <c r="E102">
        <f t="shared" si="13"/>
        <v>-3995.9831565175809</v>
      </c>
      <c r="F102">
        <f t="shared" si="14"/>
        <v>-3996</v>
      </c>
      <c r="G102">
        <f t="shared" si="15"/>
        <v>4.192920000423328E-2</v>
      </c>
      <c r="H102">
        <f t="shared" si="19"/>
        <v>4.192920000423328E-2</v>
      </c>
      <c r="O102">
        <f t="shared" ca="1" si="16"/>
        <v>-0.28670639820780025</v>
      </c>
      <c r="P102">
        <f t="shared" ca="1" si="17"/>
        <v>0.23428150625936073</v>
      </c>
      <c r="Q102" s="1">
        <f t="shared" si="18"/>
        <v>16303.763999999999</v>
      </c>
      <c r="R102">
        <f t="shared" si="20"/>
        <v>4.192920000423328E-2</v>
      </c>
      <c r="W102" s="48"/>
    </row>
    <row r="103" spans="1:23" ht="12.95" customHeight="1" x14ac:dyDescent="0.2">
      <c r="A103" s="33" t="s">
        <v>56</v>
      </c>
      <c r="B103" s="34" t="s">
        <v>49</v>
      </c>
      <c r="C103" s="33">
        <v>31420.576000000001</v>
      </c>
      <c r="D103" s="33" t="s">
        <v>48</v>
      </c>
      <c r="E103">
        <f t="shared" si="13"/>
        <v>-3956.4900003523003</v>
      </c>
      <c r="F103">
        <f t="shared" si="14"/>
        <v>-3956.5</v>
      </c>
      <c r="G103">
        <f t="shared" si="15"/>
        <v>2.4892550005461089E-2</v>
      </c>
      <c r="I103">
        <f>+G103</f>
        <v>2.4892550005461089E-2</v>
      </c>
      <c r="O103">
        <f t="shared" ca="1" si="16"/>
        <v>-0.28542882373294753</v>
      </c>
      <c r="P103">
        <f t="shared" ca="1" si="17"/>
        <v>0.23350696857946684</v>
      </c>
      <c r="Q103" s="1">
        <f t="shared" si="18"/>
        <v>16402.076000000001</v>
      </c>
      <c r="S103">
        <f>G103</f>
        <v>2.4892550005461089E-2</v>
      </c>
      <c r="W103" s="48"/>
    </row>
    <row r="104" spans="1:23" ht="12.95" customHeight="1" x14ac:dyDescent="0.2">
      <c r="A104" s="33" t="s">
        <v>45</v>
      </c>
      <c r="B104" s="34" t="s">
        <v>46</v>
      </c>
      <c r="C104" s="33">
        <v>31648.325000000001</v>
      </c>
      <c r="D104" s="33" t="s">
        <v>48</v>
      </c>
      <c r="E104">
        <f t="shared" si="13"/>
        <v>-3865.0003874516742</v>
      </c>
      <c r="F104">
        <f t="shared" si="14"/>
        <v>-3865</v>
      </c>
      <c r="G104">
        <f t="shared" si="15"/>
        <v>-9.6449999546166509E-4</v>
      </c>
      <c r="H104">
        <f>+G104</f>
        <v>-9.6449999546166509E-4</v>
      </c>
      <c r="O104">
        <f t="shared" ca="1" si="16"/>
        <v>-0.28246937906335212</v>
      </c>
      <c r="P104">
        <f t="shared" ca="1" si="17"/>
        <v>0.23171278635895323</v>
      </c>
      <c r="Q104" s="1">
        <f t="shared" si="18"/>
        <v>16629.825000000001</v>
      </c>
      <c r="R104">
        <f>G104</f>
        <v>-9.6449999546166509E-4</v>
      </c>
      <c r="W104" s="48"/>
    </row>
    <row r="105" spans="1:23" ht="12.95" customHeight="1" x14ac:dyDescent="0.2">
      <c r="A105" s="33" t="s">
        <v>45</v>
      </c>
      <c r="B105" s="34" t="s">
        <v>49</v>
      </c>
      <c r="C105" s="33">
        <v>31724.165000000001</v>
      </c>
      <c r="D105" s="33" t="s">
        <v>48</v>
      </c>
      <c r="E105">
        <f t="shared" si="13"/>
        <v>-3834.5345138698644</v>
      </c>
      <c r="F105">
        <f t="shared" si="14"/>
        <v>-3834.5</v>
      </c>
      <c r="G105">
        <f t="shared" si="15"/>
        <v>-8.5916849995555822E-2</v>
      </c>
      <c r="H105">
        <f>+G105</f>
        <v>-8.5916849995555822E-2</v>
      </c>
      <c r="O105">
        <f t="shared" ca="1" si="16"/>
        <v>-0.28148289750682026</v>
      </c>
      <c r="P105">
        <f t="shared" ca="1" si="17"/>
        <v>0.23111472561878202</v>
      </c>
      <c r="Q105" s="1">
        <f t="shared" si="18"/>
        <v>16705.665000000001</v>
      </c>
      <c r="S105">
        <f t="shared" ref="S105:S110" si="21">G105</f>
        <v>-8.5916849995555822E-2</v>
      </c>
      <c r="W105" s="48"/>
    </row>
    <row r="106" spans="1:23" ht="12.95" customHeight="1" x14ac:dyDescent="0.2">
      <c r="A106" s="33" t="s">
        <v>56</v>
      </c>
      <c r="B106" s="34" t="s">
        <v>49</v>
      </c>
      <c r="C106" s="33">
        <v>31731.651999999998</v>
      </c>
      <c r="D106" s="33" t="s">
        <v>48</v>
      </c>
      <c r="E106">
        <f t="shared" si="13"/>
        <v>-3831.526892621092</v>
      </c>
      <c r="F106">
        <f t="shared" si="14"/>
        <v>-3831.5</v>
      </c>
      <c r="G106">
        <f t="shared" si="15"/>
        <v>-6.6944949998287484E-2</v>
      </c>
      <c r="I106">
        <f>+G106</f>
        <v>-6.6944949998287484E-2</v>
      </c>
      <c r="O106">
        <f t="shared" ca="1" si="16"/>
        <v>-0.28138586653404662</v>
      </c>
      <c r="P106">
        <f t="shared" ca="1" si="17"/>
        <v>0.23105589997220782</v>
      </c>
      <c r="Q106" s="1">
        <f t="shared" si="18"/>
        <v>16713.151999999998</v>
      </c>
      <c r="S106">
        <f t="shared" si="21"/>
        <v>-6.6944949998287484E-2</v>
      </c>
      <c r="W106" s="48"/>
    </row>
    <row r="107" spans="1:23" ht="12.95" customHeight="1" x14ac:dyDescent="0.2">
      <c r="A107" s="33" t="s">
        <v>56</v>
      </c>
      <c r="B107" s="34" t="s">
        <v>49</v>
      </c>
      <c r="C107" s="33">
        <v>31731.694</v>
      </c>
      <c r="D107" s="33" t="s">
        <v>48</v>
      </c>
      <c r="E107">
        <f t="shared" si="13"/>
        <v>-3831.5100206974307</v>
      </c>
      <c r="F107">
        <f t="shared" si="14"/>
        <v>-3831.5</v>
      </c>
      <c r="G107">
        <f t="shared" si="15"/>
        <v>-2.4944949997006916E-2</v>
      </c>
      <c r="I107">
        <f>+G107</f>
        <v>-2.4944949997006916E-2</v>
      </c>
      <c r="O107">
        <f t="shared" ca="1" si="16"/>
        <v>-0.28138586653404662</v>
      </c>
      <c r="P107">
        <f t="shared" ca="1" si="17"/>
        <v>0.23105589997220782</v>
      </c>
      <c r="Q107" s="1">
        <f t="shared" si="18"/>
        <v>16713.194</v>
      </c>
      <c r="S107">
        <f t="shared" si="21"/>
        <v>-2.4944949997006916E-2</v>
      </c>
      <c r="W107" s="48"/>
    </row>
    <row r="108" spans="1:23" ht="12.95" customHeight="1" x14ac:dyDescent="0.2">
      <c r="A108" s="33" t="s">
        <v>56</v>
      </c>
      <c r="B108" s="34" t="s">
        <v>49</v>
      </c>
      <c r="C108" s="33">
        <v>31741.628000000001</v>
      </c>
      <c r="D108" s="33" t="s">
        <v>48</v>
      </c>
      <c r="E108">
        <f t="shared" si="13"/>
        <v>-3827.5194090391797</v>
      </c>
      <c r="F108">
        <f t="shared" si="14"/>
        <v>-3827.5</v>
      </c>
      <c r="G108">
        <f t="shared" si="15"/>
        <v>-4.8315749994799262E-2</v>
      </c>
      <c r="I108">
        <f>+G108</f>
        <v>-4.8315749994799262E-2</v>
      </c>
      <c r="O108">
        <f t="shared" ca="1" si="16"/>
        <v>-0.28125649190368179</v>
      </c>
      <c r="P108">
        <f t="shared" ca="1" si="17"/>
        <v>0.23097746577677553</v>
      </c>
      <c r="Q108" s="1">
        <f t="shared" si="18"/>
        <v>16723.128000000001</v>
      </c>
      <c r="S108">
        <f t="shared" si="21"/>
        <v>-4.8315749994799262E-2</v>
      </c>
      <c r="W108" s="48"/>
    </row>
    <row r="109" spans="1:23" ht="12.95" customHeight="1" x14ac:dyDescent="0.2">
      <c r="A109" s="33" t="s">
        <v>56</v>
      </c>
      <c r="B109" s="34" t="s">
        <v>49</v>
      </c>
      <c r="C109" s="33">
        <v>31741.690999999999</v>
      </c>
      <c r="D109" s="33" t="s">
        <v>48</v>
      </c>
      <c r="E109">
        <f t="shared" si="13"/>
        <v>-3827.4941011536894</v>
      </c>
      <c r="F109">
        <f t="shared" si="14"/>
        <v>-3827.5</v>
      </c>
      <c r="G109">
        <f t="shared" si="15"/>
        <v>1.4684250003483612E-2</v>
      </c>
      <c r="I109">
        <f>+G109</f>
        <v>1.4684250003483612E-2</v>
      </c>
      <c r="O109">
        <f t="shared" ca="1" si="16"/>
        <v>-0.28125649190368179</v>
      </c>
      <c r="P109">
        <f t="shared" ca="1" si="17"/>
        <v>0.23097746577677553</v>
      </c>
      <c r="Q109" s="1">
        <f t="shared" si="18"/>
        <v>16723.190999999999</v>
      </c>
      <c r="S109">
        <f t="shared" si="21"/>
        <v>1.4684250003483612E-2</v>
      </c>
      <c r="W109" s="48"/>
    </row>
    <row r="110" spans="1:23" ht="12.95" customHeight="1" x14ac:dyDescent="0.2">
      <c r="A110" s="33" t="s">
        <v>56</v>
      </c>
      <c r="B110" s="34" t="s">
        <v>49</v>
      </c>
      <c r="C110" s="33">
        <v>31741.776999999998</v>
      </c>
      <c r="D110" s="33" t="s">
        <v>48</v>
      </c>
      <c r="E110">
        <f t="shared" si="13"/>
        <v>-3827.4595538814319</v>
      </c>
      <c r="F110">
        <f t="shared" si="14"/>
        <v>-3827.5</v>
      </c>
      <c r="G110">
        <f t="shared" si="15"/>
        <v>0.10068425000281422</v>
      </c>
      <c r="I110">
        <f>+G110</f>
        <v>0.10068425000281422</v>
      </c>
      <c r="O110">
        <f t="shared" ca="1" si="16"/>
        <v>-0.28125649190368179</v>
      </c>
      <c r="P110">
        <f t="shared" ca="1" si="17"/>
        <v>0.23097746577677553</v>
      </c>
      <c r="Q110" s="1">
        <f t="shared" si="18"/>
        <v>16723.276999999998</v>
      </c>
      <c r="S110">
        <f t="shared" si="21"/>
        <v>0.10068425000281422</v>
      </c>
      <c r="W110" s="48"/>
    </row>
    <row r="111" spans="1:23" ht="12.95" customHeight="1" x14ac:dyDescent="0.2">
      <c r="A111" s="33" t="s">
        <v>56</v>
      </c>
      <c r="B111" s="34" t="s">
        <v>46</v>
      </c>
      <c r="C111" s="33">
        <v>31752.771000000001</v>
      </c>
      <c r="D111" s="33" t="s">
        <v>48</v>
      </c>
      <c r="E111">
        <f t="shared" si="13"/>
        <v>-3823.0431270069794</v>
      </c>
      <c r="F111">
        <f t="shared" si="14"/>
        <v>-3823</v>
      </c>
      <c r="G111">
        <f t="shared" si="15"/>
        <v>-0.10735789999671397</v>
      </c>
      <c r="H111">
        <f>+G111</f>
        <v>-0.10735789999671397</v>
      </c>
      <c r="O111">
        <f t="shared" ca="1" si="16"/>
        <v>-0.28111094544452137</v>
      </c>
      <c r="P111">
        <f t="shared" ca="1" si="17"/>
        <v>0.23088922730691419</v>
      </c>
      <c r="Q111" s="1">
        <f t="shared" si="18"/>
        <v>16734.271000000001</v>
      </c>
      <c r="R111">
        <f>G111</f>
        <v>-0.10735789999671397</v>
      </c>
      <c r="W111" s="48"/>
    </row>
    <row r="112" spans="1:23" ht="12.95" customHeight="1" x14ac:dyDescent="0.2">
      <c r="A112" s="33" t="s">
        <v>56</v>
      </c>
      <c r="B112" s="34" t="s">
        <v>49</v>
      </c>
      <c r="C112" s="33">
        <v>31761.636999999999</v>
      </c>
      <c r="D112" s="33" t="s">
        <v>48</v>
      </c>
      <c r="E112">
        <f t="shared" si="13"/>
        <v>-3819.4815442646759</v>
      </c>
      <c r="F112">
        <f t="shared" si="14"/>
        <v>-3819.5</v>
      </c>
      <c r="G112">
        <f t="shared" si="15"/>
        <v>4.5942650001961738E-2</v>
      </c>
      <c r="I112">
        <f>+G112</f>
        <v>4.5942650001961738E-2</v>
      </c>
      <c r="O112">
        <f t="shared" ca="1" si="16"/>
        <v>-0.28099774264295213</v>
      </c>
      <c r="P112">
        <f t="shared" ca="1" si="17"/>
        <v>0.23082059738591093</v>
      </c>
      <c r="Q112" s="1">
        <f t="shared" si="18"/>
        <v>16743.136999999999</v>
      </c>
      <c r="S112">
        <f>G112</f>
        <v>4.5942650001961738E-2</v>
      </c>
      <c r="W112" s="48"/>
    </row>
    <row r="113" spans="1:23" ht="12.95" customHeight="1" x14ac:dyDescent="0.2">
      <c r="A113" s="33" t="s">
        <v>56</v>
      </c>
      <c r="B113" s="34" t="s">
        <v>49</v>
      </c>
      <c r="C113" s="33">
        <v>31766.61</v>
      </c>
      <c r="D113" s="33" t="s">
        <v>48</v>
      </c>
      <c r="E113">
        <f t="shared" si="13"/>
        <v>-3817.4838281607417</v>
      </c>
      <c r="F113">
        <f t="shared" si="14"/>
        <v>-3817.5</v>
      </c>
      <c r="G113">
        <f t="shared" si="15"/>
        <v>4.0257250002468936E-2</v>
      </c>
      <c r="I113">
        <f>+G113</f>
        <v>4.0257250002468936E-2</v>
      </c>
      <c r="O113">
        <f t="shared" ca="1" si="16"/>
        <v>-0.28093305532776974</v>
      </c>
      <c r="P113">
        <f t="shared" ca="1" si="17"/>
        <v>0.23078138028819478</v>
      </c>
      <c r="Q113" s="1">
        <f t="shared" si="18"/>
        <v>16748.11</v>
      </c>
      <c r="S113">
        <f>G113</f>
        <v>4.0257250002468936E-2</v>
      </c>
      <c r="W113" s="48"/>
    </row>
    <row r="114" spans="1:23" ht="12.95" customHeight="1" x14ac:dyDescent="0.2">
      <c r="A114" s="33" t="s">
        <v>56</v>
      </c>
      <c r="B114" s="34" t="s">
        <v>46</v>
      </c>
      <c r="C114" s="33">
        <v>31782.74</v>
      </c>
      <c r="D114" s="33" t="s">
        <v>48</v>
      </c>
      <c r="E114">
        <f t="shared" si="13"/>
        <v>-3811.0042060500532</v>
      </c>
      <c r="F114">
        <f t="shared" si="14"/>
        <v>-3811</v>
      </c>
      <c r="G114">
        <f t="shared" si="15"/>
        <v>-1.0470299996086396E-2</v>
      </c>
      <c r="H114">
        <f t="shared" ref="H114:H121" si="22">+G114</f>
        <v>-1.0470299996086396E-2</v>
      </c>
      <c r="O114">
        <f t="shared" ca="1" si="16"/>
        <v>-0.28072282155342687</v>
      </c>
      <c r="P114">
        <f t="shared" ca="1" si="17"/>
        <v>0.23065392472061733</v>
      </c>
      <c r="Q114" s="1">
        <f t="shared" si="18"/>
        <v>16764.240000000002</v>
      </c>
      <c r="R114">
        <f t="shared" ref="R114:R121" si="23">G114</f>
        <v>-1.0470299996086396E-2</v>
      </c>
      <c r="W114" s="48"/>
    </row>
    <row r="115" spans="1:23" ht="12.95" customHeight="1" x14ac:dyDescent="0.2">
      <c r="A115" s="33" t="s">
        <v>56</v>
      </c>
      <c r="B115" s="34" t="s">
        <v>46</v>
      </c>
      <c r="C115" s="33">
        <v>31797.829000000002</v>
      </c>
      <c r="D115" s="33" t="s">
        <v>48</v>
      </c>
      <c r="E115">
        <f t="shared" si="13"/>
        <v>-3804.9427666186721</v>
      </c>
      <c r="F115">
        <f t="shared" si="14"/>
        <v>-3805</v>
      </c>
      <c r="G115">
        <f t="shared" si="15"/>
        <v>0.14247350000368897</v>
      </c>
      <c r="H115">
        <f t="shared" si="22"/>
        <v>0.14247350000368897</v>
      </c>
      <c r="O115">
        <f t="shared" ca="1" si="16"/>
        <v>-0.28052875960787965</v>
      </c>
      <c r="P115">
        <f t="shared" ca="1" si="17"/>
        <v>0.23053627342746891</v>
      </c>
      <c r="Q115" s="1">
        <f t="shared" si="18"/>
        <v>16779.329000000002</v>
      </c>
      <c r="R115">
        <f t="shared" si="23"/>
        <v>0.14247350000368897</v>
      </c>
      <c r="W115" s="48"/>
    </row>
    <row r="116" spans="1:23" ht="12.95" customHeight="1" x14ac:dyDescent="0.2">
      <c r="A116" s="33" t="s">
        <v>56</v>
      </c>
      <c r="B116" s="34" t="s">
        <v>46</v>
      </c>
      <c r="C116" s="33">
        <v>31812.633000000002</v>
      </c>
      <c r="D116" s="33" t="s">
        <v>48</v>
      </c>
      <c r="E116">
        <f t="shared" si="13"/>
        <v>-3798.9958152407039</v>
      </c>
      <c r="F116">
        <f t="shared" si="14"/>
        <v>-3799</v>
      </c>
      <c r="G116">
        <f t="shared" si="15"/>
        <v>1.0417300007247832E-2</v>
      </c>
      <c r="H116">
        <f t="shared" si="22"/>
        <v>1.0417300007247832E-2</v>
      </c>
      <c r="O116">
        <f t="shared" ca="1" si="16"/>
        <v>-0.28033469766233238</v>
      </c>
      <c r="P116">
        <f t="shared" ca="1" si="17"/>
        <v>0.23041862213432046</v>
      </c>
      <c r="Q116" s="1">
        <f t="shared" si="18"/>
        <v>16794.133000000002</v>
      </c>
      <c r="R116">
        <f t="shared" si="23"/>
        <v>1.0417300007247832E-2</v>
      </c>
      <c r="W116" s="48"/>
    </row>
    <row r="117" spans="1:23" ht="12.95" customHeight="1" x14ac:dyDescent="0.2">
      <c r="A117" s="33" t="s">
        <v>56</v>
      </c>
      <c r="B117" s="34" t="s">
        <v>46</v>
      </c>
      <c r="C117" s="33">
        <v>31812.68</v>
      </c>
      <c r="D117" s="33" t="s">
        <v>48</v>
      </c>
      <c r="E117">
        <f t="shared" si="13"/>
        <v>-3798.9769347547031</v>
      </c>
      <c r="F117">
        <f t="shared" si="14"/>
        <v>-3799</v>
      </c>
      <c r="G117">
        <f t="shared" ref="G117:G148" si="24">+C117-(C$7+F117*C$8)</f>
        <v>5.7417300005909055E-2</v>
      </c>
      <c r="H117">
        <f t="shared" si="22"/>
        <v>5.7417300005909055E-2</v>
      </c>
      <c r="O117">
        <f t="shared" ca="1" si="16"/>
        <v>-0.28033469766233238</v>
      </c>
      <c r="P117">
        <f t="shared" ca="1" si="17"/>
        <v>0.23041862213432046</v>
      </c>
      <c r="Q117" s="1">
        <f t="shared" si="18"/>
        <v>16794.18</v>
      </c>
      <c r="R117">
        <f t="shared" si="23"/>
        <v>5.7417300005909055E-2</v>
      </c>
      <c r="W117" s="48"/>
    </row>
    <row r="118" spans="1:23" ht="12.95" customHeight="1" x14ac:dyDescent="0.2">
      <c r="A118" s="33" t="s">
        <v>56</v>
      </c>
      <c r="B118" s="34" t="s">
        <v>46</v>
      </c>
      <c r="C118" s="33">
        <v>31812.703000000001</v>
      </c>
      <c r="D118" s="33" t="s">
        <v>48</v>
      </c>
      <c r="E118">
        <f t="shared" si="13"/>
        <v>-3798.9676953679364</v>
      </c>
      <c r="F118">
        <f t="shared" si="14"/>
        <v>-3799</v>
      </c>
      <c r="G118">
        <f t="shared" si="24"/>
        <v>8.0417300006956793E-2</v>
      </c>
      <c r="H118">
        <f t="shared" si="22"/>
        <v>8.0417300006956793E-2</v>
      </c>
      <c r="O118">
        <f t="shared" ca="1" si="16"/>
        <v>-0.28033469766233238</v>
      </c>
      <c r="P118">
        <f t="shared" ca="1" si="17"/>
        <v>0.23041862213432046</v>
      </c>
      <c r="Q118" s="1">
        <f t="shared" si="18"/>
        <v>16794.203000000001</v>
      </c>
      <c r="R118">
        <f t="shared" si="23"/>
        <v>8.0417300006956793E-2</v>
      </c>
      <c r="W118" s="48"/>
    </row>
    <row r="119" spans="1:23" ht="12.95" customHeight="1" x14ac:dyDescent="0.2">
      <c r="A119" s="33" t="s">
        <v>56</v>
      </c>
      <c r="B119" s="34" t="s">
        <v>46</v>
      </c>
      <c r="C119" s="33">
        <v>31817.61</v>
      </c>
      <c r="D119" s="33" t="s">
        <v>48</v>
      </c>
      <c r="E119">
        <f t="shared" si="13"/>
        <v>-3796.996492286898</v>
      </c>
      <c r="F119">
        <f t="shared" si="14"/>
        <v>-3797</v>
      </c>
      <c r="G119">
        <f t="shared" si="24"/>
        <v>8.7319000012939796E-3</v>
      </c>
      <c r="H119">
        <f t="shared" si="22"/>
        <v>8.7319000012939796E-3</v>
      </c>
      <c r="O119">
        <f t="shared" ca="1" si="16"/>
        <v>-0.28027001034714999</v>
      </c>
      <c r="P119">
        <f t="shared" ca="1" si="17"/>
        <v>0.23037940503660431</v>
      </c>
      <c r="Q119" s="1">
        <f t="shared" si="18"/>
        <v>16799.11</v>
      </c>
      <c r="R119">
        <f t="shared" si="23"/>
        <v>8.7319000012939796E-3</v>
      </c>
      <c r="W119" s="48"/>
    </row>
    <row r="120" spans="1:23" ht="12.95" customHeight="1" x14ac:dyDescent="0.2">
      <c r="A120" s="33" t="s">
        <v>56</v>
      </c>
      <c r="B120" s="34" t="s">
        <v>46</v>
      </c>
      <c r="C120" s="33">
        <v>31822.563999999998</v>
      </c>
      <c r="D120" s="33" t="s">
        <v>48</v>
      </c>
      <c r="E120">
        <f t="shared" si="13"/>
        <v>-3795.0064087198593</v>
      </c>
      <c r="F120">
        <f t="shared" si="14"/>
        <v>-3795</v>
      </c>
      <c r="G120">
        <f t="shared" si="24"/>
        <v>-1.5953499998431653E-2</v>
      </c>
      <c r="H120">
        <f t="shared" si="22"/>
        <v>-1.5953499998431653E-2</v>
      </c>
      <c r="O120">
        <f t="shared" ca="1" si="16"/>
        <v>-0.28020532303196755</v>
      </c>
      <c r="P120">
        <f t="shared" ca="1" si="17"/>
        <v>0.23034018793888816</v>
      </c>
      <c r="Q120" s="1">
        <f t="shared" si="18"/>
        <v>16804.063999999998</v>
      </c>
      <c r="R120">
        <f t="shared" si="23"/>
        <v>-1.5953499998431653E-2</v>
      </c>
      <c r="W120" s="48"/>
    </row>
    <row r="121" spans="1:23" ht="12.95" customHeight="1" x14ac:dyDescent="0.2">
      <c r="A121" s="33" t="s">
        <v>56</v>
      </c>
      <c r="B121" s="34" t="s">
        <v>46</v>
      </c>
      <c r="C121" s="33">
        <v>31822.617999999999</v>
      </c>
      <c r="D121" s="33" t="s">
        <v>48</v>
      </c>
      <c r="E121">
        <f t="shared" si="13"/>
        <v>-3794.9847162465812</v>
      </c>
      <c r="F121">
        <f t="shared" si="14"/>
        <v>-3795</v>
      </c>
      <c r="G121">
        <f t="shared" si="24"/>
        <v>3.8046500001655659E-2</v>
      </c>
      <c r="H121">
        <f t="shared" si="22"/>
        <v>3.8046500001655659E-2</v>
      </c>
      <c r="O121">
        <f t="shared" ca="1" si="16"/>
        <v>-0.28020532303196755</v>
      </c>
      <c r="P121">
        <f t="shared" ca="1" si="17"/>
        <v>0.23034018793888816</v>
      </c>
      <c r="Q121" s="1">
        <f t="shared" si="18"/>
        <v>16804.117999999999</v>
      </c>
      <c r="R121">
        <f t="shared" si="23"/>
        <v>3.8046500001655659E-2</v>
      </c>
      <c r="W121" s="48"/>
    </row>
    <row r="122" spans="1:23" ht="12.95" customHeight="1" x14ac:dyDescent="0.2">
      <c r="A122" s="33" t="s">
        <v>45</v>
      </c>
      <c r="B122" s="34" t="s">
        <v>49</v>
      </c>
      <c r="C122" s="33">
        <v>32055.295999999998</v>
      </c>
      <c r="D122" s="33" t="s">
        <v>48</v>
      </c>
      <c r="E122">
        <f t="shared" si="13"/>
        <v>-3701.5150625906181</v>
      </c>
      <c r="F122">
        <f t="shared" si="14"/>
        <v>-3701.5</v>
      </c>
      <c r="G122">
        <f t="shared" si="24"/>
        <v>-3.749595000044792E-2</v>
      </c>
      <c r="I122">
        <f>+G122</f>
        <v>-3.749595000044792E-2</v>
      </c>
      <c r="O122">
        <f t="shared" ca="1" si="16"/>
        <v>-0.27718119104718963</v>
      </c>
      <c r="P122">
        <f t="shared" ca="1" si="17"/>
        <v>0.2285067886206584</v>
      </c>
      <c r="Q122" s="1">
        <f t="shared" si="18"/>
        <v>17036.795999999998</v>
      </c>
      <c r="S122">
        <f>G122</f>
        <v>-3.749595000044792E-2</v>
      </c>
      <c r="W122" s="48"/>
    </row>
    <row r="123" spans="1:23" ht="12.95" customHeight="1" x14ac:dyDescent="0.2">
      <c r="A123" s="33" t="s">
        <v>45</v>
      </c>
      <c r="B123" s="34" t="s">
        <v>49</v>
      </c>
      <c r="C123" s="33">
        <v>32737.41</v>
      </c>
      <c r="D123" s="33" t="s">
        <v>48</v>
      </c>
      <c r="E123">
        <f t="shared" si="13"/>
        <v>-3427.5013641151127</v>
      </c>
      <c r="F123">
        <f t="shared" si="14"/>
        <v>-3427.5</v>
      </c>
      <c r="G123">
        <f t="shared" si="24"/>
        <v>-3.3957499945245218E-3</v>
      </c>
      <c r="I123">
        <f>+G123</f>
        <v>-3.3957499945245218E-3</v>
      </c>
      <c r="O123">
        <f t="shared" ca="1" si="16"/>
        <v>-0.26831902886719883</v>
      </c>
      <c r="P123">
        <f t="shared" ca="1" si="17"/>
        <v>0.22313404623354655</v>
      </c>
      <c r="Q123" s="1">
        <f t="shared" si="18"/>
        <v>17718.91</v>
      </c>
      <c r="S123">
        <f>G123</f>
        <v>-3.3957499945245218E-3</v>
      </c>
      <c r="W123" s="48"/>
    </row>
    <row r="124" spans="1:23" ht="12.95" customHeight="1" x14ac:dyDescent="0.2">
      <c r="A124" s="33" t="s">
        <v>45</v>
      </c>
      <c r="B124" s="34" t="s">
        <v>46</v>
      </c>
      <c r="C124" s="33">
        <v>32858.186999999998</v>
      </c>
      <c r="D124" s="33" t="s">
        <v>48</v>
      </c>
      <c r="E124">
        <f t="shared" si="13"/>
        <v>-3378.9837373536393</v>
      </c>
      <c r="F124">
        <f t="shared" si="14"/>
        <v>-3379</v>
      </c>
      <c r="G124">
        <f t="shared" si="24"/>
        <v>4.0483299999323208E-2</v>
      </c>
      <c r="H124">
        <f>+G124</f>
        <v>4.0483299999323208E-2</v>
      </c>
      <c r="O124">
        <f t="shared" ca="1" si="16"/>
        <v>-0.26675036147402525</v>
      </c>
      <c r="P124">
        <f t="shared" ca="1" si="17"/>
        <v>0.22218303161393005</v>
      </c>
      <c r="Q124" s="1">
        <f t="shared" si="18"/>
        <v>17839.686999999998</v>
      </c>
      <c r="R124">
        <f>G124</f>
        <v>4.0483299999323208E-2</v>
      </c>
      <c r="W124" s="48"/>
    </row>
    <row r="125" spans="1:23" ht="12.95" customHeight="1" x14ac:dyDescent="0.2">
      <c r="A125" s="33" t="s">
        <v>56</v>
      </c>
      <c r="B125" s="34" t="s">
        <v>46</v>
      </c>
      <c r="C125" s="33">
        <v>33186.690999999999</v>
      </c>
      <c r="D125" s="33" t="s">
        <v>48</v>
      </c>
      <c r="E125">
        <f t="shared" si="13"/>
        <v>-3247.0195847281284</v>
      </c>
      <c r="F125">
        <f t="shared" si="14"/>
        <v>-3247</v>
      </c>
      <c r="G125">
        <f t="shared" si="24"/>
        <v>-4.8753099996247329E-2</v>
      </c>
      <c r="H125">
        <f>+G125</f>
        <v>-4.8753099996247329E-2</v>
      </c>
      <c r="O125">
        <f t="shared" ca="1" si="16"/>
        <v>-0.26248099867198588</v>
      </c>
      <c r="P125">
        <f t="shared" ca="1" si="17"/>
        <v>0.21959470316466451</v>
      </c>
      <c r="Q125" s="1">
        <f t="shared" si="18"/>
        <v>18168.190999999999</v>
      </c>
      <c r="R125">
        <f>G125</f>
        <v>-4.8753099996247329E-2</v>
      </c>
      <c r="W125" s="48"/>
    </row>
    <row r="126" spans="1:23" ht="12.95" customHeight="1" x14ac:dyDescent="0.2">
      <c r="A126" s="33" t="s">
        <v>56</v>
      </c>
      <c r="B126" s="34" t="s">
        <v>46</v>
      </c>
      <c r="C126" s="33">
        <v>33201.658000000003</v>
      </c>
      <c r="D126" s="33" t="s">
        <v>48</v>
      </c>
      <c r="E126">
        <f t="shared" si="13"/>
        <v>-3241.0071542178557</v>
      </c>
      <c r="F126">
        <f t="shared" si="14"/>
        <v>-3241</v>
      </c>
      <c r="G126">
        <f t="shared" si="24"/>
        <v>-1.7809299992222805E-2</v>
      </c>
      <c r="H126">
        <f>+G126</f>
        <v>-1.7809299992222805E-2</v>
      </c>
      <c r="O126">
        <f t="shared" ca="1" si="16"/>
        <v>-0.26228693672643866</v>
      </c>
      <c r="P126">
        <f t="shared" ca="1" si="17"/>
        <v>0.21947705187151606</v>
      </c>
      <c r="Q126" s="1">
        <f t="shared" si="18"/>
        <v>18183.158000000003</v>
      </c>
      <c r="R126">
        <f>G126</f>
        <v>-1.7809299992222805E-2</v>
      </c>
      <c r="W126" s="48"/>
    </row>
    <row r="127" spans="1:23" ht="12.95" customHeight="1" x14ac:dyDescent="0.2">
      <c r="A127" s="33" t="s">
        <v>56</v>
      </c>
      <c r="B127" s="34" t="s">
        <v>46</v>
      </c>
      <c r="C127" s="33">
        <v>33557.608</v>
      </c>
      <c r="D127" s="33" t="s">
        <v>48</v>
      </c>
      <c r="E127">
        <f t="shared" si="13"/>
        <v>-3098.0176011924741</v>
      </c>
      <c r="F127">
        <f t="shared" si="14"/>
        <v>-3098</v>
      </c>
      <c r="G127">
        <f t="shared" si="24"/>
        <v>-4.3815399993036408E-2</v>
      </c>
      <c r="H127">
        <f>+G127</f>
        <v>-4.3815399993036408E-2</v>
      </c>
      <c r="O127">
        <f t="shared" ca="1" si="16"/>
        <v>-0.25766179369089598</v>
      </c>
      <c r="P127">
        <f t="shared" ca="1" si="17"/>
        <v>0.2166730293848117</v>
      </c>
      <c r="Q127" s="1">
        <f t="shared" si="18"/>
        <v>18539.108</v>
      </c>
      <c r="R127">
        <f>G127</f>
        <v>-4.3815399993036408E-2</v>
      </c>
      <c r="W127" s="48"/>
    </row>
    <row r="128" spans="1:23" ht="12.95" customHeight="1" x14ac:dyDescent="0.2">
      <c r="A128" s="33" t="s">
        <v>56</v>
      </c>
      <c r="B128" s="34" t="s">
        <v>49</v>
      </c>
      <c r="C128" s="33">
        <v>33648.495000000003</v>
      </c>
      <c r="D128" s="33" t="s">
        <v>48</v>
      </c>
      <c r="E128">
        <f t="shared" si="13"/>
        <v>-3061.507160102944</v>
      </c>
      <c r="F128">
        <f t="shared" si="14"/>
        <v>-3061.5</v>
      </c>
      <c r="G128">
        <f t="shared" si="24"/>
        <v>-1.7823949994635768E-2</v>
      </c>
      <c r="I128">
        <f>+G128</f>
        <v>-1.7823949994635768E-2</v>
      </c>
      <c r="O128">
        <f t="shared" ca="1" si="16"/>
        <v>-0.2564812501888169</v>
      </c>
      <c r="P128">
        <f t="shared" ca="1" si="17"/>
        <v>0.21595731735149207</v>
      </c>
      <c r="Q128" s="1">
        <f t="shared" si="18"/>
        <v>18629.995000000003</v>
      </c>
      <c r="S128">
        <f>G128</f>
        <v>-1.7823949994635768E-2</v>
      </c>
      <c r="W128" s="48"/>
    </row>
    <row r="129" spans="1:23" ht="12.95" customHeight="1" x14ac:dyDescent="0.2">
      <c r="A129" s="33" t="s">
        <v>45</v>
      </c>
      <c r="B129" s="34" t="s">
        <v>46</v>
      </c>
      <c r="C129" s="33">
        <v>33896.292000000001</v>
      </c>
      <c r="D129" s="33" t="s">
        <v>48</v>
      </c>
      <c r="E129">
        <f t="shared" si="13"/>
        <v>-2961.9640156415571</v>
      </c>
      <c r="F129">
        <f t="shared" si="14"/>
        <v>-2962</v>
      </c>
      <c r="G129">
        <f t="shared" si="24"/>
        <v>8.9577400001871865E-2</v>
      </c>
      <c r="H129">
        <f>+G129</f>
        <v>8.9577400001871865E-2</v>
      </c>
      <c r="O129">
        <f t="shared" ca="1" si="16"/>
        <v>-0.25326305625849177</v>
      </c>
      <c r="P129">
        <f t="shared" ca="1" si="17"/>
        <v>0.21400626674011386</v>
      </c>
      <c r="Q129" s="1">
        <f t="shared" si="18"/>
        <v>18877.792000000001</v>
      </c>
      <c r="R129">
        <f>G129</f>
        <v>8.9577400001871865E-2</v>
      </c>
      <c r="W129" s="48"/>
    </row>
    <row r="130" spans="1:23" ht="12.95" customHeight="1" x14ac:dyDescent="0.2">
      <c r="A130" s="33" t="s">
        <v>56</v>
      </c>
      <c r="B130" s="34" t="s">
        <v>46</v>
      </c>
      <c r="C130" s="33">
        <v>33913.684000000001</v>
      </c>
      <c r="D130" s="33" t="s">
        <v>48</v>
      </c>
      <c r="E130">
        <f t="shared" si="13"/>
        <v>-2954.9774323961083</v>
      </c>
      <c r="F130">
        <f t="shared" si="14"/>
        <v>-2955</v>
      </c>
      <c r="G130">
        <f t="shared" si="24"/>
        <v>5.6178500002715737E-2</v>
      </c>
      <c r="H130">
        <f>+G130</f>
        <v>5.6178500002715737E-2</v>
      </c>
      <c r="O130">
        <f t="shared" ca="1" si="16"/>
        <v>-0.2530366506553533</v>
      </c>
      <c r="P130">
        <f t="shared" ca="1" si="17"/>
        <v>0.21386900689810734</v>
      </c>
      <c r="Q130" s="1">
        <f t="shared" si="18"/>
        <v>18895.184000000001</v>
      </c>
      <c r="R130">
        <f>G130</f>
        <v>5.6178500002715737E-2</v>
      </c>
      <c r="W130" s="48"/>
    </row>
    <row r="131" spans="1:23" ht="12.95" customHeight="1" x14ac:dyDescent="0.2">
      <c r="A131" s="33" t="s">
        <v>45</v>
      </c>
      <c r="B131" s="34" t="s">
        <v>46</v>
      </c>
      <c r="C131" s="33">
        <v>34598.264000000003</v>
      </c>
      <c r="D131" s="33" t="s">
        <v>48</v>
      </c>
      <c r="E131">
        <f t="shared" si="13"/>
        <v>-2679.973110974232</v>
      </c>
      <c r="F131">
        <f t="shared" si="14"/>
        <v>-2680</v>
      </c>
      <c r="G131">
        <f t="shared" si="24"/>
        <v>6.6936000002897345E-2</v>
      </c>
      <c r="H131">
        <f>+G131</f>
        <v>6.6936000002897345E-2</v>
      </c>
      <c r="O131">
        <f t="shared" ca="1" si="16"/>
        <v>-0.24414214481777124</v>
      </c>
      <c r="P131">
        <f t="shared" ca="1" si="17"/>
        <v>0.20847665596213744</v>
      </c>
      <c r="Q131" s="1">
        <f t="shared" si="18"/>
        <v>19579.764000000003</v>
      </c>
      <c r="R131">
        <f>G131</f>
        <v>6.6936000002897345E-2</v>
      </c>
      <c r="W131" s="48"/>
    </row>
    <row r="132" spans="1:23" ht="12.95" customHeight="1" x14ac:dyDescent="0.2">
      <c r="A132" s="33" t="s">
        <v>53</v>
      </c>
      <c r="B132" s="34" t="s">
        <v>46</v>
      </c>
      <c r="C132" s="33">
        <v>34660.411999999997</v>
      </c>
      <c r="D132" s="33" t="s">
        <v>48</v>
      </c>
      <c r="E132">
        <f t="shared" si="13"/>
        <v>-2655.0074845058498</v>
      </c>
      <c r="F132">
        <f t="shared" si="14"/>
        <v>-2655</v>
      </c>
      <c r="G132">
        <f t="shared" si="24"/>
        <v>-1.8631500002811663E-2</v>
      </c>
      <c r="H132">
        <f>+G132</f>
        <v>-1.8631500002811663E-2</v>
      </c>
      <c r="O132">
        <f t="shared" ca="1" si="16"/>
        <v>-0.24333355337799106</v>
      </c>
      <c r="P132">
        <f t="shared" ca="1" si="17"/>
        <v>0.20798644224068563</v>
      </c>
      <c r="Q132" s="1">
        <f t="shared" si="18"/>
        <v>19641.911999999997</v>
      </c>
      <c r="R132">
        <f>G132</f>
        <v>-1.8631500002811663E-2</v>
      </c>
      <c r="W132" s="48"/>
    </row>
    <row r="133" spans="1:23" ht="12.95" customHeight="1" x14ac:dyDescent="0.2">
      <c r="A133" s="33" t="s">
        <v>50</v>
      </c>
      <c r="B133" s="34" t="s">
        <v>49</v>
      </c>
      <c r="C133" s="33">
        <v>34866.356</v>
      </c>
      <c r="D133" s="33" t="s">
        <v>48</v>
      </c>
      <c r="E133">
        <f t="shared" si="13"/>
        <v>-2572.2772119724605</v>
      </c>
      <c r="F133">
        <f t="shared" si="14"/>
        <v>-2572.5</v>
      </c>
      <c r="O133">
        <f t="shared" ca="1" si="16"/>
        <v>-0.24066520162671645</v>
      </c>
      <c r="P133">
        <f t="shared" ca="1" si="17"/>
        <v>0.20636873695989466</v>
      </c>
      <c r="Q133" s="1">
        <f t="shared" si="18"/>
        <v>19847.856</v>
      </c>
      <c r="U133">
        <f>+C133-(C$7+F133*C$8)</f>
        <v>0.55459574999986216</v>
      </c>
      <c r="W133" s="48"/>
    </row>
    <row r="134" spans="1:23" ht="12.95" customHeight="1" x14ac:dyDescent="0.2">
      <c r="A134" s="33" t="s">
        <v>52</v>
      </c>
      <c r="B134" s="34" t="s">
        <v>46</v>
      </c>
      <c r="C134" s="33">
        <v>35362.447999999997</v>
      </c>
      <c r="D134" s="33" t="s">
        <v>48</v>
      </c>
      <c r="E134">
        <f t="shared" si="13"/>
        <v>-2372.990870240566</v>
      </c>
      <c r="F134">
        <f t="shared" si="14"/>
        <v>-2373</v>
      </c>
      <c r="G134">
        <f t="shared" ref="G134:G165" si="25">+C134-(C$7+F134*C$8)</f>
        <v>2.2727099996700417E-2</v>
      </c>
      <c r="H134">
        <f>+G134</f>
        <v>2.2727099996700417E-2</v>
      </c>
      <c r="O134">
        <f t="shared" ca="1" si="16"/>
        <v>-0.23421264193727054</v>
      </c>
      <c r="P134">
        <f t="shared" ca="1" si="17"/>
        <v>0.20245683146270921</v>
      </c>
      <c r="Q134" s="1">
        <f t="shared" si="18"/>
        <v>20343.947999999997</v>
      </c>
      <c r="R134">
        <f>G134</f>
        <v>2.2727099996700417E-2</v>
      </c>
      <c r="W134" s="48"/>
    </row>
    <row r="135" spans="1:23" ht="12.95" customHeight="1" x14ac:dyDescent="0.2">
      <c r="A135" s="33" t="s">
        <v>52</v>
      </c>
      <c r="B135" s="34" t="s">
        <v>46</v>
      </c>
      <c r="C135" s="33">
        <v>35489.368000000002</v>
      </c>
      <c r="D135" s="33" t="s">
        <v>48</v>
      </c>
      <c r="E135">
        <f t="shared" si="13"/>
        <v>-2322.0055237874617</v>
      </c>
      <c r="F135">
        <f t="shared" si="14"/>
        <v>-2322</v>
      </c>
      <c r="G135">
        <f t="shared" si="25"/>
        <v>-1.3750599995546509E-2</v>
      </c>
      <c r="H135">
        <f>+G135</f>
        <v>-1.3750599995546509E-2</v>
      </c>
      <c r="O135">
        <f t="shared" ca="1" si="16"/>
        <v>-0.23256311540011898</v>
      </c>
      <c r="P135">
        <f t="shared" ca="1" si="17"/>
        <v>0.20145679547094753</v>
      </c>
      <c r="Q135" s="1">
        <f t="shared" si="18"/>
        <v>20470.868000000002</v>
      </c>
      <c r="R135">
        <f>G135</f>
        <v>-1.3750599995546509E-2</v>
      </c>
      <c r="W135" s="48"/>
    </row>
    <row r="136" spans="1:23" ht="12.95" customHeight="1" x14ac:dyDescent="0.2">
      <c r="A136" s="33" t="s">
        <v>52</v>
      </c>
      <c r="B136" s="34" t="s">
        <v>46</v>
      </c>
      <c r="C136" s="33">
        <v>35519.277999999998</v>
      </c>
      <c r="D136" s="33" t="s">
        <v>48</v>
      </c>
      <c r="E136">
        <f t="shared" si="13"/>
        <v>-2309.9903038661564</v>
      </c>
      <c r="F136">
        <f t="shared" si="14"/>
        <v>-2310</v>
      </c>
      <c r="G136">
        <f t="shared" si="25"/>
        <v>2.4137000000337139E-2</v>
      </c>
      <c r="H136">
        <f>+G136</f>
        <v>2.4137000000337139E-2</v>
      </c>
      <c r="O136">
        <f t="shared" ca="1" si="16"/>
        <v>-0.23217499150902449</v>
      </c>
      <c r="P136">
        <f t="shared" ca="1" si="17"/>
        <v>0.20122149288465063</v>
      </c>
      <c r="Q136" s="1">
        <f t="shared" si="18"/>
        <v>20500.777999999998</v>
      </c>
      <c r="R136">
        <f>G136</f>
        <v>2.4137000000337139E-2</v>
      </c>
      <c r="W136" s="48"/>
    </row>
    <row r="137" spans="1:23" ht="12.95" customHeight="1" x14ac:dyDescent="0.2">
      <c r="A137" s="33" t="s">
        <v>54</v>
      </c>
      <c r="B137" s="34" t="s">
        <v>49</v>
      </c>
      <c r="C137" s="33">
        <v>36349.485000000001</v>
      </c>
      <c r="D137" s="33" t="s">
        <v>48</v>
      </c>
      <c r="E137">
        <f t="shared" si="13"/>
        <v>-1976.4858008501587</v>
      </c>
      <c r="F137">
        <f t="shared" si="14"/>
        <v>-1976.5</v>
      </c>
      <c r="G137">
        <f t="shared" si="25"/>
        <v>3.5346550001122523E-2</v>
      </c>
      <c r="I137">
        <f t="shared" ref="I137:I158" si="26">+G137</f>
        <v>3.5346550001122523E-2</v>
      </c>
      <c r="O137">
        <f t="shared" ca="1" si="16"/>
        <v>-0.22138838170235681</v>
      </c>
      <c r="P137">
        <f t="shared" ca="1" si="17"/>
        <v>0.19468204184048349</v>
      </c>
      <c r="Q137" s="1">
        <f t="shared" si="18"/>
        <v>21330.985000000001</v>
      </c>
      <c r="S137">
        <f>G137</f>
        <v>3.5346550001122523E-2</v>
      </c>
      <c r="W137" s="48"/>
    </row>
    <row r="138" spans="1:23" ht="12.95" customHeight="1" x14ac:dyDescent="0.2">
      <c r="A138" s="33" t="s">
        <v>55</v>
      </c>
      <c r="B138" s="34" t="s">
        <v>46</v>
      </c>
      <c r="C138" s="33">
        <v>36395.482000000004</v>
      </c>
      <c r="D138" s="33" t="s">
        <v>48</v>
      </c>
      <c r="E138">
        <f t="shared" si="13"/>
        <v>-1958.0082324542914</v>
      </c>
      <c r="F138">
        <f t="shared" si="14"/>
        <v>-1958</v>
      </c>
      <c r="G138">
        <f t="shared" si="25"/>
        <v>-2.0493399992119521E-2</v>
      </c>
      <c r="I138">
        <f t="shared" si="26"/>
        <v>-2.0493399992119521E-2</v>
      </c>
      <c r="O138">
        <f t="shared" ca="1" si="16"/>
        <v>-0.22079002403691944</v>
      </c>
      <c r="P138">
        <f t="shared" ca="1" si="17"/>
        <v>0.19431928368660917</v>
      </c>
      <c r="Q138" s="1">
        <f t="shared" si="18"/>
        <v>21376.982000000004</v>
      </c>
      <c r="R138">
        <f>G138</f>
        <v>-2.0493399992119521E-2</v>
      </c>
      <c r="W138" s="48"/>
    </row>
    <row r="139" spans="1:23" ht="12.95" customHeight="1" x14ac:dyDescent="0.2">
      <c r="A139" s="33" t="s">
        <v>54</v>
      </c>
      <c r="B139" s="34" t="s">
        <v>49</v>
      </c>
      <c r="C139" s="33">
        <v>36807.521000000001</v>
      </c>
      <c r="D139" s="33" t="s">
        <v>48</v>
      </c>
      <c r="E139">
        <f t="shared" si="13"/>
        <v>-1792.4870288048312</v>
      </c>
      <c r="F139">
        <f t="shared" si="14"/>
        <v>-1792.5</v>
      </c>
      <c r="G139">
        <f t="shared" si="25"/>
        <v>3.2289750000927597E-2</v>
      </c>
      <c r="I139">
        <f t="shared" si="26"/>
        <v>3.2289750000927597E-2</v>
      </c>
      <c r="O139">
        <f t="shared" ca="1" si="16"/>
        <v>-0.21543714870557462</v>
      </c>
      <c r="P139">
        <f t="shared" ca="1" si="17"/>
        <v>0.19107406885059819</v>
      </c>
      <c r="Q139" s="1">
        <f t="shared" si="18"/>
        <v>21789.021000000001</v>
      </c>
      <c r="S139">
        <f>G139</f>
        <v>3.2289750000927597E-2</v>
      </c>
      <c r="W139" s="48"/>
    </row>
    <row r="140" spans="1:23" ht="12.95" customHeight="1" x14ac:dyDescent="0.2">
      <c r="A140" s="33" t="s">
        <v>55</v>
      </c>
      <c r="B140" s="34" t="s">
        <v>46</v>
      </c>
      <c r="C140" s="33">
        <v>37204.491000000002</v>
      </c>
      <c r="D140" s="33" t="s">
        <v>48</v>
      </c>
      <c r="E140">
        <f t="shared" si="13"/>
        <v>-1633.0192303373879</v>
      </c>
      <c r="F140">
        <f t="shared" si="14"/>
        <v>-1633</v>
      </c>
      <c r="G140">
        <f t="shared" si="25"/>
        <v>-4.7870899994450156E-2</v>
      </c>
      <c r="I140">
        <f t="shared" si="26"/>
        <v>-4.7870899994450156E-2</v>
      </c>
      <c r="O140">
        <f t="shared" ca="1" si="16"/>
        <v>-0.21027833531977702</v>
      </c>
      <c r="P140">
        <f t="shared" ca="1" si="17"/>
        <v>0.18794650530773563</v>
      </c>
      <c r="Q140" s="1">
        <f t="shared" si="18"/>
        <v>22185.991000000002</v>
      </c>
      <c r="R140">
        <f>G140</f>
        <v>-4.7870899994450156E-2</v>
      </c>
      <c r="W140" s="48"/>
    </row>
    <row r="141" spans="1:23" ht="12.95" customHeight="1" x14ac:dyDescent="0.2">
      <c r="A141" s="33" t="s">
        <v>55</v>
      </c>
      <c r="B141" s="34" t="s">
        <v>46</v>
      </c>
      <c r="C141" s="33">
        <v>37249.315999999999</v>
      </c>
      <c r="D141" s="33" t="s">
        <v>48</v>
      </c>
      <c r="E141">
        <f t="shared" si="13"/>
        <v>-1615.0124689541533</v>
      </c>
      <c r="F141">
        <f t="shared" si="14"/>
        <v>-1615</v>
      </c>
      <c r="G141">
        <f t="shared" si="25"/>
        <v>-3.1039499997859821E-2</v>
      </c>
      <c r="I141">
        <f t="shared" si="26"/>
        <v>-3.1039499997859821E-2</v>
      </c>
      <c r="O141">
        <f t="shared" ca="1" si="16"/>
        <v>-0.20969614948313531</v>
      </c>
      <c r="P141">
        <f t="shared" ca="1" si="17"/>
        <v>0.18759355142829032</v>
      </c>
      <c r="Q141" s="1">
        <f t="shared" si="18"/>
        <v>22230.815999999999</v>
      </c>
      <c r="R141">
        <f>G141</f>
        <v>-3.1039499997859821E-2</v>
      </c>
      <c r="W141" s="48"/>
    </row>
    <row r="142" spans="1:23" ht="12.95" customHeight="1" x14ac:dyDescent="0.2">
      <c r="A142" s="33" t="s">
        <v>55</v>
      </c>
      <c r="B142" s="34" t="s">
        <v>46</v>
      </c>
      <c r="C142" s="33">
        <v>37560.491000000002</v>
      </c>
      <c r="D142" s="33" t="s">
        <v>48</v>
      </c>
      <c r="E142">
        <f t="shared" si="13"/>
        <v>-1490.0095916885991</v>
      </c>
      <c r="F142">
        <f t="shared" si="14"/>
        <v>-1490</v>
      </c>
      <c r="G142">
        <f t="shared" si="25"/>
        <v>-2.3876999992353376E-2</v>
      </c>
      <c r="I142">
        <f t="shared" si="26"/>
        <v>-2.3876999992353376E-2</v>
      </c>
      <c r="O142">
        <f t="shared" ca="1" si="16"/>
        <v>-0.20565319228423437</v>
      </c>
      <c r="P142">
        <f t="shared" ca="1" si="17"/>
        <v>0.18514248282103127</v>
      </c>
      <c r="Q142" s="1">
        <f t="shared" si="18"/>
        <v>22541.991000000002</v>
      </c>
      <c r="R142">
        <f>G142</f>
        <v>-2.3876999992353376E-2</v>
      </c>
      <c r="W142" s="48"/>
    </row>
    <row r="143" spans="1:23" ht="12.95" customHeight="1" x14ac:dyDescent="0.2">
      <c r="A143" s="33" t="s">
        <v>54</v>
      </c>
      <c r="B143" s="34" t="s">
        <v>49</v>
      </c>
      <c r="C143" s="33">
        <v>37636.46</v>
      </c>
      <c r="D143" s="33" t="s">
        <v>48</v>
      </c>
      <c r="E143">
        <f t="shared" si="13"/>
        <v>-1459.4918971984041</v>
      </c>
      <c r="F143">
        <f t="shared" si="14"/>
        <v>-1459.5</v>
      </c>
      <c r="G143">
        <f t="shared" si="25"/>
        <v>2.0170650001091417E-2</v>
      </c>
      <c r="I143">
        <f t="shared" si="26"/>
        <v>2.0170650001091417E-2</v>
      </c>
      <c r="O143">
        <f t="shared" ca="1" si="16"/>
        <v>-0.20466671072770254</v>
      </c>
      <c r="P143">
        <f t="shared" ca="1" si="17"/>
        <v>0.18454442208086005</v>
      </c>
      <c r="Q143" s="1">
        <f t="shared" si="18"/>
        <v>22617.96</v>
      </c>
      <c r="S143">
        <f>G143</f>
        <v>2.0170650001091417E-2</v>
      </c>
      <c r="W143" s="48"/>
    </row>
    <row r="144" spans="1:23" ht="12.95" customHeight="1" x14ac:dyDescent="0.2">
      <c r="A144" s="33" t="s">
        <v>54</v>
      </c>
      <c r="B144" s="34" t="s">
        <v>49</v>
      </c>
      <c r="C144" s="33">
        <v>37870.491999999998</v>
      </c>
      <c r="D144" s="33" t="s">
        <v>48</v>
      </c>
      <c r="E144">
        <f t="shared" si="13"/>
        <v>-1365.4783248606143</v>
      </c>
      <c r="F144">
        <f t="shared" si="14"/>
        <v>-1365.5</v>
      </c>
      <c r="G144">
        <f t="shared" si="25"/>
        <v>5.3956850002577994E-2</v>
      </c>
      <c r="I144">
        <f t="shared" si="26"/>
        <v>5.3956850002577994E-2</v>
      </c>
      <c r="O144">
        <f t="shared" ca="1" si="16"/>
        <v>-0.20162640691412903</v>
      </c>
      <c r="P144">
        <f t="shared" ca="1" si="17"/>
        <v>0.18270121848820126</v>
      </c>
      <c r="Q144" s="1">
        <f t="shared" si="18"/>
        <v>22851.991999999998</v>
      </c>
      <c r="S144">
        <f>G144</f>
        <v>5.3956850002577994E-2</v>
      </c>
      <c r="W144" s="48"/>
    </row>
    <row r="145" spans="1:23" ht="12.95" customHeight="1" x14ac:dyDescent="0.2">
      <c r="A145" s="33" t="s">
        <v>55</v>
      </c>
      <c r="B145" s="34" t="s">
        <v>46</v>
      </c>
      <c r="C145" s="33">
        <v>37906.533000000003</v>
      </c>
      <c r="D145" s="33" t="s">
        <v>48</v>
      </c>
      <c r="E145">
        <f t="shared" si="13"/>
        <v>-1351.0002057972949</v>
      </c>
      <c r="F145">
        <f t="shared" si="14"/>
        <v>-1351</v>
      </c>
      <c r="G145">
        <f t="shared" si="25"/>
        <v>-5.1229999371571466E-4</v>
      </c>
      <c r="I145">
        <f t="shared" si="26"/>
        <v>-5.1229999371571466E-4</v>
      </c>
      <c r="O145">
        <f t="shared" ca="1" si="16"/>
        <v>-0.20115742387905652</v>
      </c>
      <c r="P145">
        <f t="shared" ca="1" si="17"/>
        <v>0.1824168945297592</v>
      </c>
      <c r="Q145" s="1">
        <f t="shared" si="18"/>
        <v>22888.033000000003</v>
      </c>
      <c r="R145">
        <f t="shared" ref="R145:R150" si="27">G145</f>
        <v>-5.1229999371571466E-4</v>
      </c>
      <c r="W145" s="48"/>
    </row>
    <row r="146" spans="1:23" ht="12.95" customHeight="1" x14ac:dyDescent="0.2">
      <c r="A146" s="33" t="s">
        <v>55</v>
      </c>
      <c r="B146" s="34" t="s">
        <v>46</v>
      </c>
      <c r="C146" s="33">
        <v>37911.49</v>
      </c>
      <c r="D146" s="33" t="s">
        <v>48</v>
      </c>
      <c r="E146">
        <f t="shared" si="13"/>
        <v>-1349.0089170928529</v>
      </c>
      <c r="F146">
        <f t="shared" si="14"/>
        <v>-1349</v>
      </c>
      <c r="G146">
        <f t="shared" si="25"/>
        <v>-2.2197699996468145E-2</v>
      </c>
      <c r="I146">
        <f t="shared" si="26"/>
        <v>-2.2197699996468145E-2</v>
      </c>
      <c r="O146">
        <f t="shared" ca="1" si="16"/>
        <v>-0.20109273656387411</v>
      </c>
      <c r="P146">
        <f t="shared" ca="1" si="17"/>
        <v>0.18237767743204306</v>
      </c>
      <c r="Q146" s="1">
        <f t="shared" si="18"/>
        <v>22892.989999999998</v>
      </c>
      <c r="R146">
        <f t="shared" si="27"/>
        <v>-2.2197699996468145E-2</v>
      </c>
      <c r="W146" s="48"/>
    </row>
    <row r="147" spans="1:23" ht="12.95" customHeight="1" x14ac:dyDescent="0.2">
      <c r="A147" s="33" t="s">
        <v>55</v>
      </c>
      <c r="B147" s="34" t="s">
        <v>46</v>
      </c>
      <c r="C147" s="33">
        <v>37956.339</v>
      </c>
      <c r="D147" s="33" t="s">
        <v>48</v>
      </c>
      <c r="E147">
        <f t="shared" si="13"/>
        <v>-1330.9925146103817</v>
      </c>
      <c r="F147">
        <f t="shared" si="14"/>
        <v>-1331</v>
      </c>
      <c r="G147">
        <f t="shared" si="25"/>
        <v>1.8633700005011633E-2</v>
      </c>
      <c r="I147">
        <f t="shared" si="26"/>
        <v>1.8633700005011633E-2</v>
      </c>
      <c r="O147">
        <f t="shared" ca="1" si="16"/>
        <v>-0.2005105507272324</v>
      </c>
      <c r="P147">
        <f t="shared" ca="1" si="17"/>
        <v>0.18202472355259777</v>
      </c>
      <c r="Q147" s="1">
        <f t="shared" si="18"/>
        <v>22937.839</v>
      </c>
      <c r="R147">
        <f t="shared" si="27"/>
        <v>1.8633700005011633E-2</v>
      </c>
      <c r="W147" s="48"/>
    </row>
    <row r="148" spans="1:23" ht="12.95" customHeight="1" x14ac:dyDescent="0.2">
      <c r="A148" s="33" t="s">
        <v>55</v>
      </c>
      <c r="B148" s="34" t="s">
        <v>46</v>
      </c>
      <c r="C148" s="33">
        <v>38088.286</v>
      </c>
      <c r="D148" s="33" t="s">
        <v>48</v>
      </c>
      <c r="E148">
        <f t="shared" si="13"/>
        <v>-1277.9877595800679</v>
      </c>
      <c r="F148">
        <f t="shared" si="14"/>
        <v>-1278</v>
      </c>
      <c r="G148">
        <f t="shared" si="25"/>
        <v>3.0470600002445281E-2</v>
      </c>
      <c r="I148">
        <f t="shared" si="26"/>
        <v>3.0470600002445281E-2</v>
      </c>
      <c r="O148">
        <f t="shared" ca="1" si="16"/>
        <v>-0.19879633687489839</v>
      </c>
      <c r="P148">
        <f t="shared" ca="1" si="17"/>
        <v>0.18098547046311991</v>
      </c>
      <c r="Q148" s="1">
        <f t="shared" si="18"/>
        <v>23069.786</v>
      </c>
      <c r="R148">
        <f t="shared" si="27"/>
        <v>3.0470600002445281E-2</v>
      </c>
      <c r="W148" s="48"/>
    </row>
    <row r="149" spans="1:23" ht="12.95" customHeight="1" x14ac:dyDescent="0.2">
      <c r="A149" s="33" t="s">
        <v>55</v>
      </c>
      <c r="B149" s="34" t="s">
        <v>46</v>
      </c>
      <c r="C149" s="33">
        <v>38242.561000000002</v>
      </c>
      <c r="D149" s="33" t="s">
        <v>48</v>
      </c>
      <c r="E149">
        <f t="shared" ref="E149:E212" si="28">+(C149-C$7)/C$8</f>
        <v>-1216.013568561691</v>
      </c>
      <c r="F149">
        <f t="shared" ref="F149:F212" si="29">ROUND(2*E149,0)/2</f>
        <v>-1216</v>
      </c>
      <c r="G149">
        <f t="shared" si="25"/>
        <v>-3.3776799995393958E-2</v>
      </c>
      <c r="I149">
        <f t="shared" si="26"/>
        <v>-3.3776799995393958E-2</v>
      </c>
      <c r="O149">
        <f t="shared" ref="O149:O212" ca="1" si="30">+C$11+C$12*$F149</f>
        <v>-0.19679103010424354</v>
      </c>
      <c r="P149">
        <f t="shared" ref="P149:P212" ca="1" si="31">+D$11+D$12*$F149</f>
        <v>0.17976974043391944</v>
      </c>
      <c r="Q149" s="1">
        <f t="shared" ref="Q149:Q212" si="32">+C149-15018.5</f>
        <v>23224.061000000002</v>
      </c>
      <c r="R149">
        <f t="shared" si="27"/>
        <v>-3.3776799995393958E-2</v>
      </c>
      <c r="W149" s="48"/>
    </row>
    <row r="150" spans="1:23" ht="12.95" customHeight="1" x14ac:dyDescent="0.2">
      <c r="A150" s="33" t="s">
        <v>55</v>
      </c>
      <c r="B150" s="34" t="s">
        <v>46</v>
      </c>
      <c r="C150" s="33">
        <v>38257.538999999997</v>
      </c>
      <c r="D150" s="33" t="s">
        <v>48</v>
      </c>
      <c r="E150">
        <f t="shared" si="28"/>
        <v>-1209.9967192142728</v>
      </c>
      <c r="F150">
        <f t="shared" si="29"/>
        <v>-1210</v>
      </c>
      <c r="G150">
        <f t="shared" si="25"/>
        <v>8.1669999999576248E-3</v>
      </c>
      <c r="I150">
        <f t="shared" si="26"/>
        <v>8.1669999999576248E-3</v>
      </c>
      <c r="O150">
        <f t="shared" ca="1" si="30"/>
        <v>-0.19659696815869629</v>
      </c>
      <c r="P150">
        <f t="shared" ca="1" si="31"/>
        <v>0.17965208914077099</v>
      </c>
      <c r="Q150" s="1">
        <f t="shared" si="32"/>
        <v>23239.038999999997</v>
      </c>
      <c r="R150">
        <f t="shared" si="27"/>
        <v>8.1669999999576248E-3</v>
      </c>
      <c r="W150" s="48"/>
    </row>
    <row r="151" spans="1:23" ht="12.95" customHeight="1" x14ac:dyDescent="0.2">
      <c r="A151" s="33" t="s">
        <v>54</v>
      </c>
      <c r="B151" s="34" t="s">
        <v>49</v>
      </c>
      <c r="C151" s="33">
        <v>38318.542000000001</v>
      </c>
      <c r="D151" s="33" t="s">
        <v>48</v>
      </c>
      <c r="E151">
        <f t="shared" si="28"/>
        <v>-1185.4910535218776</v>
      </c>
      <c r="F151">
        <f t="shared" si="29"/>
        <v>-1185.5</v>
      </c>
      <c r="G151">
        <f t="shared" si="25"/>
        <v>2.2270850007771514E-2</v>
      </c>
      <c r="I151">
        <f t="shared" si="26"/>
        <v>2.2270850007771514E-2</v>
      </c>
      <c r="O151">
        <f t="shared" ca="1" si="30"/>
        <v>-0.1958045485477117</v>
      </c>
      <c r="P151">
        <f t="shared" ca="1" si="31"/>
        <v>0.17917167969374823</v>
      </c>
      <c r="Q151" s="1">
        <f t="shared" si="32"/>
        <v>23300.042000000001</v>
      </c>
      <c r="S151">
        <f>G151</f>
        <v>2.2270850007771514E-2</v>
      </c>
      <c r="W151" s="48"/>
    </row>
    <row r="152" spans="1:23" ht="12.95" customHeight="1" x14ac:dyDescent="0.2">
      <c r="A152" s="33" t="s">
        <v>54</v>
      </c>
      <c r="B152" s="34" t="s">
        <v>49</v>
      </c>
      <c r="C152" s="33">
        <v>38343.410000000003</v>
      </c>
      <c r="D152" s="33" t="s">
        <v>48</v>
      </c>
      <c r="E152">
        <f t="shared" si="28"/>
        <v>-1175.5012678648036</v>
      </c>
      <c r="F152">
        <f t="shared" si="29"/>
        <v>-1175.5</v>
      </c>
      <c r="G152">
        <f t="shared" si="25"/>
        <v>-3.1561499927192926E-3</v>
      </c>
      <c r="I152">
        <f t="shared" si="26"/>
        <v>-3.1561499927192926E-3</v>
      </c>
      <c r="O152">
        <f t="shared" ca="1" si="30"/>
        <v>-0.19548111197179963</v>
      </c>
      <c r="P152">
        <f t="shared" ca="1" si="31"/>
        <v>0.17897559420516751</v>
      </c>
      <c r="Q152" s="1">
        <f t="shared" si="32"/>
        <v>23324.910000000003</v>
      </c>
      <c r="S152">
        <f>G152</f>
        <v>-3.1561499927192926E-3</v>
      </c>
      <c r="W152" s="48"/>
    </row>
    <row r="153" spans="1:23" ht="12.95" customHeight="1" x14ac:dyDescent="0.2">
      <c r="A153" s="33" t="s">
        <v>54</v>
      </c>
      <c r="B153" s="34" t="s">
        <v>49</v>
      </c>
      <c r="C153" s="33">
        <v>38348.430999999997</v>
      </c>
      <c r="D153" s="33" t="s">
        <v>48</v>
      </c>
      <c r="E153">
        <f t="shared" si="28"/>
        <v>-1173.4842695624029</v>
      </c>
      <c r="F153">
        <f t="shared" si="29"/>
        <v>-1173.5</v>
      </c>
      <c r="G153">
        <f t="shared" si="25"/>
        <v>3.9158450003014877E-2</v>
      </c>
      <c r="I153">
        <f t="shared" si="26"/>
        <v>3.9158450003014877E-2</v>
      </c>
      <c r="O153">
        <f t="shared" ca="1" si="30"/>
        <v>-0.19541642465661721</v>
      </c>
      <c r="P153">
        <f t="shared" ca="1" si="31"/>
        <v>0.17893637710745136</v>
      </c>
      <c r="Q153" s="1">
        <f t="shared" si="32"/>
        <v>23329.930999999997</v>
      </c>
      <c r="S153">
        <f>G153</f>
        <v>3.9158450003014877E-2</v>
      </c>
      <c r="W153" s="48"/>
    </row>
    <row r="154" spans="1:23" ht="12.95" customHeight="1" x14ac:dyDescent="0.2">
      <c r="A154" s="33" t="s">
        <v>55</v>
      </c>
      <c r="B154" s="34" t="s">
        <v>46</v>
      </c>
      <c r="C154" s="33">
        <v>38384.436000000002</v>
      </c>
      <c r="D154" s="33" t="s">
        <v>48</v>
      </c>
      <c r="E154">
        <f t="shared" si="28"/>
        <v>-1159.0206121479357</v>
      </c>
      <c r="F154">
        <f t="shared" si="29"/>
        <v>-1159</v>
      </c>
      <c r="G154">
        <f t="shared" si="25"/>
        <v>-5.1310699993337039E-2</v>
      </c>
      <c r="I154">
        <f t="shared" si="26"/>
        <v>-5.1310699993337039E-2</v>
      </c>
      <c r="O154">
        <f t="shared" ca="1" si="30"/>
        <v>-0.1949474416215447</v>
      </c>
      <c r="P154">
        <f t="shared" ca="1" si="31"/>
        <v>0.17865205314900931</v>
      </c>
      <c r="Q154" s="1">
        <f t="shared" si="32"/>
        <v>23365.936000000002</v>
      </c>
      <c r="R154">
        <f>G154</f>
        <v>-5.1310699993337039E-2</v>
      </c>
      <c r="W154" s="48"/>
    </row>
    <row r="155" spans="1:23" ht="12.95" customHeight="1" x14ac:dyDescent="0.2">
      <c r="A155" s="33" t="s">
        <v>54</v>
      </c>
      <c r="B155" s="34" t="s">
        <v>49</v>
      </c>
      <c r="C155" s="33">
        <v>39025.500999999997</v>
      </c>
      <c r="D155" s="33" t="s">
        <v>48</v>
      </c>
      <c r="E155">
        <f t="shared" si="28"/>
        <v>-901.49680877606772</v>
      </c>
      <c r="F155">
        <f t="shared" si="29"/>
        <v>-901.5</v>
      </c>
      <c r="G155">
        <f t="shared" si="25"/>
        <v>7.9440499976044521E-3</v>
      </c>
      <c r="I155">
        <f t="shared" si="26"/>
        <v>7.9440499976044521E-3</v>
      </c>
      <c r="O155">
        <f t="shared" ca="1" si="30"/>
        <v>-0.18661894979180879</v>
      </c>
      <c r="P155">
        <f t="shared" ca="1" si="31"/>
        <v>0.17360285181805565</v>
      </c>
      <c r="Q155" s="1">
        <f t="shared" si="32"/>
        <v>24007.000999999997</v>
      </c>
      <c r="S155">
        <f>G155</f>
        <v>7.9440499976044521E-3</v>
      </c>
      <c r="W155" s="48"/>
    </row>
    <row r="156" spans="1:23" ht="12.95" customHeight="1" x14ac:dyDescent="0.2">
      <c r="A156" s="33" t="s">
        <v>51</v>
      </c>
      <c r="B156" s="34" t="s">
        <v>49</v>
      </c>
      <c r="C156" s="33">
        <v>39035.485000000001</v>
      </c>
      <c r="D156" s="33" t="s">
        <v>48</v>
      </c>
      <c r="E156">
        <f t="shared" si="28"/>
        <v>-897.48611149441024</v>
      </c>
      <c r="F156">
        <f t="shared" si="29"/>
        <v>-897.5</v>
      </c>
      <c r="G156">
        <f t="shared" si="25"/>
        <v>3.4573250006360468E-2</v>
      </c>
      <c r="I156">
        <f t="shared" si="26"/>
        <v>3.4573250006360468E-2</v>
      </c>
      <c r="O156">
        <f t="shared" ca="1" si="30"/>
        <v>-0.18648957516144396</v>
      </c>
      <c r="P156">
        <f t="shared" ca="1" si="31"/>
        <v>0.17352441762262338</v>
      </c>
      <c r="Q156" s="1">
        <f t="shared" si="32"/>
        <v>24016.985000000001</v>
      </c>
      <c r="S156">
        <f>G156</f>
        <v>3.4573250006360468E-2</v>
      </c>
      <c r="W156" s="48"/>
    </row>
    <row r="157" spans="1:23" ht="12.95" customHeight="1" x14ac:dyDescent="0.2">
      <c r="A157" s="33" t="s">
        <v>62</v>
      </c>
      <c r="B157" s="34" t="s">
        <v>49</v>
      </c>
      <c r="C157" s="33">
        <v>39055.387000000002</v>
      </c>
      <c r="D157" s="33" t="s">
        <v>48</v>
      </c>
      <c r="E157">
        <f t="shared" si="28"/>
        <v>-889.49122995399318</v>
      </c>
      <c r="F157">
        <f t="shared" si="29"/>
        <v>-889.5</v>
      </c>
      <c r="G157">
        <f t="shared" si="25"/>
        <v>2.1831650003150571E-2</v>
      </c>
      <c r="I157">
        <f t="shared" si="26"/>
        <v>2.1831650003150571E-2</v>
      </c>
      <c r="O157">
        <f t="shared" ca="1" si="30"/>
        <v>-0.1862308259007143</v>
      </c>
      <c r="P157">
        <f t="shared" ca="1" si="31"/>
        <v>0.17336754923175879</v>
      </c>
      <c r="Q157" s="1">
        <f t="shared" si="32"/>
        <v>24036.887000000002</v>
      </c>
      <c r="S157">
        <f>G157</f>
        <v>2.1831650003150571E-2</v>
      </c>
      <c r="W157" s="48"/>
    </row>
    <row r="158" spans="1:23" ht="12.95" customHeight="1" x14ac:dyDescent="0.2">
      <c r="A158" s="33" t="s">
        <v>55</v>
      </c>
      <c r="B158" s="34" t="s">
        <v>46</v>
      </c>
      <c r="C158" s="33">
        <v>39136.264000000003</v>
      </c>
      <c r="D158" s="33" t="s">
        <v>48</v>
      </c>
      <c r="E158">
        <f t="shared" si="28"/>
        <v>-857.00193067029056</v>
      </c>
      <c r="F158">
        <f t="shared" si="29"/>
        <v>-857</v>
      </c>
      <c r="G158">
        <f t="shared" si="25"/>
        <v>-4.8060999906738289E-3</v>
      </c>
      <c r="I158">
        <f t="shared" si="26"/>
        <v>-4.8060999906738289E-3</v>
      </c>
      <c r="O158">
        <f t="shared" ca="1" si="30"/>
        <v>-0.18517965702900005</v>
      </c>
      <c r="P158">
        <f t="shared" ca="1" si="31"/>
        <v>0.17273027139387145</v>
      </c>
      <c r="Q158" s="1">
        <f t="shared" si="32"/>
        <v>24117.764000000003</v>
      </c>
      <c r="R158">
        <f>G158</f>
        <v>-4.8060999906738289E-3</v>
      </c>
      <c r="W158" s="48"/>
    </row>
    <row r="159" spans="1:23" ht="12.95" customHeight="1" x14ac:dyDescent="0.2">
      <c r="A159" s="33" t="s">
        <v>51</v>
      </c>
      <c r="B159" s="34" t="s">
        <v>46</v>
      </c>
      <c r="C159" s="33">
        <v>39146.260999999999</v>
      </c>
      <c r="D159" s="33" t="s">
        <v>48</v>
      </c>
      <c r="E159">
        <f t="shared" si="28"/>
        <v>-852.98601112655081</v>
      </c>
      <c r="F159">
        <f t="shared" si="29"/>
        <v>-853</v>
      </c>
      <c r="G159">
        <f t="shared" si="25"/>
        <v>3.4823100002540741E-2</v>
      </c>
      <c r="H159">
        <f>+G159</f>
        <v>3.4823100002540741E-2</v>
      </c>
      <c r="O159">
        <f t="shared" ca="1" si="30"/>
        <v>-0.18505028239863522</v>
      </c>
      <c r="P159">
        <f t="shared" ca="1" si="31"/>
        <v>0.17265183719843916</v>
      </c>
      <c r="Q159" s="1">
        <f t="shared" si="32"/>
        <v>24127.760999999999</v>
      </c>
      <c r="R159">
        <f>G159</f>
        <v>3.4823100002540741E-2</v>
      </c>
      <c r="W159" s="48"/>
    </row>
    <row r="160" spans="1:23" ht="12.95" customHeight="1" x14ac:dyDescent="0.2">
      <c r="A160" s="33" t="s">
        <v>55</v>
      </c>
      <c r="B160" s="34" t="s">
        <v>46</v>
      </c>
      <c r="C160" s="33">
        <v>39233.326999999997</v>
      </c>
      <c r="D160" s="33" t="s">
        <v>48</v>
      </c>
      <c r="E160">
        <f t="shared" si="28"/>
        <v>-818.01051337768774</v>
      </c>
      <c r="F160">
        <f t="shared" si="29"/>
        <v>-818</v>
      </c>
      <c r="G160">
        <f t="shared" si="25"/>
        <v>-2.617140000074869E-2</v>
      </c>
      <c r="I160">
        <f t="shared" ref="I160:I181" si="33">+G160</f>
        <v>-2.617140000074869E-2</v>
      </c>
      <c r="O160">
        <f t="shared" ca="1" si="30"/>
        <v>-0.18391825438294296</v>
      </c>
      <c r="P160">
        <f t="shared" ca="1" si="31"/>
        <v>0.17196553798840661</v>
      </c>
      <c r="Q160" s="1">
        <f t="shared" si="32"/>
        <v>24214.826999999997</v>
      </c>
      <c r="R160">
        <f>G160</f>
        <v>-2.617140000074869E-2</v>
      </c>
      <c r="W160" s="48"/>
    </row>
    <row r="161" spans="1:23" ht="12.95" customHeight="1" x14ac:dyDescent="0.2">
      <c r="A161" s="33" t="s">
        <v>51</v>
      </c>
      <c r="B161" s="34" t="s">
        <v>49</v>
      </c>
      <c r="C161" s="33">
        <v>39436.315999999999</v>
      </c>
      <c r="D161" s="33" t="s">
        <v>48</v>
      </c>
      <c r="E161">
        <f t="shared" si="28"/>
        <v>-736.46730118757773</v>
      </c>
      <c r="F161">
        <f t="shared" si="29"/>
        <v>-736.5</v>
      </c>
      <c r="G161">
        <f t="shared" si="25"/>
        <v>8.1398549998993985E-2</v>
      </c>
      <c r="I161">
        <f t="shared" si="33"/>
        <v>8.1398549998993985E-2</v>
      </c>
      <c r="O161">
        <f t="shared" ca="1" si="30"/>
        <v>-0.18128224628925954</v>
      </c>
      <c r="P161">
        <f t="shared" ca="1" si="31"/>
        <v>0.17036744125647371</v>
      </c>
      <c r="Q161" s="1">
        <f t="shared" si="32"/>
        <v>24417.815999999999</v>
      </c>
      <c r="S161">
        <f>G161</f>
        <v>8.1398549998993985E-2</v>
      </c>
      <c r="W161" s="48"/>
    </row>
    <row r="162" spans="1:23" ht="12.95" customHeight="1" x14ac:dyDescent="0.2">
      <c r="A162" s="33" t="s">
        <v>55</v>
      </c>
      <c r="B162" s="34" t="s">
        <v>46</v>
      </c>
      <c r="C162" s="33">
        <v>39442.493999999999</v>
      </c>
      <c r="D162" s="33" t="s">
        <v>48</v>
      </c>
      <c r="E162">
        <f t="shared" si="28"/>
        <v>-733.98552155956588</v>
      </c>
      <c r="F162">
        <f t="shared" si="29"/>
        <v>-734</v>
      </c>
      <c r="G162">
        <f t="shared" si="25"/>
        <v>3.6041800005477853E-2</v>
      </c>
      <c r="I162">
        <f t="shared" si="33"/>
        <v>3.6041800005477853E-2</v>
      </c>
      <c r="O162">
        <f t="shared" ca="1" si="30"/>
        <v>-0.18120138714528153</v>
      </c>
      <c r="P162">
        <f t="shared" ca="1" si="31"/>
        <v>0.17031841988432853</v>
      </c>
      <c r="Q162" s="1">
        <f t="shared" si="32"/>
        <v>24423.993999999999</v>
      </c>
      <c r="R162">
        <f>G162</f>
        <v>3.6041800005477853E-2</v>
      </c>
      <c r="W162" s="48"/>
    </row>
    <row r="163" spans="1:23" ht="12.95" customHeight="1" x14ac:dyDescent="0.2">
      <c r="A163" s="33" t="s">
        <v>54</v>
      </c>
      <c r="B163" s="34" t="s">
        <v>49</v>
      </c>
      <c r="C163" s="33">
        <v>39508.447999999997</v>
      </c>
      <c r="D163" s="33" t="s">
        <v>48</v>
      </c>
      <c r="E163">
        <f t="shared" si="28"/>
        <v>-707.49097743753805</v>
      </c>
      <c r="F163">
        <f t="shared" si="29"/>
        <v>-707.5</v>
      </c>
      <c r="G163">
        <f t="shared" si="25"/>
        <v>2.2460250002040993E-2</v>
      </c>
      <c r="I163">
        <f t="shared" si="33"/>
        <v>2.2460250002040993E-2</v>
      </c>
      <c r="O163">
        <f t="shared" ca="1" si="30"/>
        <v>-0.18034428021911453</v>
      </c>
      <c r="P163">
        <f t="shared" ca="1" si="31"/>
        <v>0.16979879333958961</v>
      </c>
      <c r="Q163" s="1">
        <f t="shared" si="32"/>
        <v>24489.947999999997</v>
      </c>
      <c r="S163">
        <f>G163</f>
        <v>2.2460250002040993E-2</v>
      </c>
      <c r="W163" s="48"/>
    </row>
    <row r="164" spans="1:23" ht="12.95" customHeight="1" x14ac:dyDescent="0.2">
      <c r="A164" s="33" t="s">
        <v>54</v>
      </c>
      <c r="B164" s="34" t="s">
        <v>49</v>
      </c>
      <c r="C164" s="33">
        <v>39533.326999999997</v>
      </c>
      <c r="D164" s="33" t="s">
        <v>48</v>
      </c>
      <c r="E164">
        <f t="shared" si="28"/>
        <v>-697.49677294331525</v>
      </c>
      <c r="F164">
        <f t="shared" si="29"/>
        <v>-697.5</v>
      </c>
      <c r="G164">
        <f t="shared" si="25"/>
        <v>8.0332500001532026E-3</v>
      </c>
      <c r="I164">
        <f t="shared" si="33"/>
        <v>8.0332500001532026E-3</v>
      </c>
      <c r="O164">
        <f t="shared" ca="1" si="30"/>
        <v>-0.18002084364320245</v>
      </c>
      <c r="P164">
        <f t="shared" ca="1" si="31"/>
        <v>0.16960270785100889</v>
      </c>
      <c r="Q164" s="1">
        <f t="shared" si="32"/>
        <v>24514.826999999997</v>
      </c>
      <c r="S164">
        <f>G164</f>
        <v>8.0332500001532026E-3</v>
      </c>
      <c r="W164" s="48"/>
    </row>
    <row r="165" spans="1:23" ht="12.95" customHeight="1" x14ac:dyDescent="0.2">
      <c r="A165" s="33" t="s">
        <v>55</v>
      </c>
      <c r="B165" s="34" t="s">
        <v>46</v>
      </c>
      <c r="C165" s="33">
        <v>39798.410000000003</v>
      </c>
      <c r="D165" s="33" t="s">
        <v>48</v>
      </c>
      <c r="E165">
        <f t="shared" si="28"/>
        <v>-591.00962675809694</v>
      </c>
      <c r="F165">
        <f t="shared" si="29"/>
        <v>-591</v>
      </c>
      <c r="G165">
        <f t="shared" si="25"/>
        <v>-2.3964299994986504E-2</v>
      </c>
      <c r="I165">
        <f t="shared" si="33"/>
        <v>-2.3964299994986504E-2</v>
      </c>
      <c r="O165">
        <f t="shared" ca="1" si="30"/>
        <v>-0.17657624410973888</v>
      </c>
      <c r="P165">
        <f t="shared" ca="1" si="31"/>
        <v>0.16751439739762419</v>
      </c>
      <c r="Q165" s="1">
        <f t="shared" si="32"/>
        <v>24779.910000000003</v>
      </c>
      <c r="R165">
        <f>G165</f>
        <v>-2.3964299994986504E-2</v>
      </c>
      <c r="W165" s="48"/>
    </row>
    <row r="166" spans="1:23" ht="12.95" customHeight="1" x14ac:dyDescent="0.2">
      <c r="A166" s="33" t="s">
        <v>55</v>
      </c>
      <c r="B166" s="34" t="s">
        <v>46</v>
      </c>
      <c r="C166" s="33">
        <v>39940.303</v>
      </c>
      <c r="D166" s="33" t="s">
        <v>48</v>
      </c>
      <c r="E166">
        <f t="shared" si="28"/>
        <v>-534.00943951991701</v>
      </c>
      <c r="F166">
        <f t="shared" si="29"/>
        <v>-534</v>
      </c>
      <c r="G166">
        <f t="shared" ref="G166:G197" si="34">+C166-(C$7+F166*C$8)</f>
        <v>-2.349819999653846E-2</v>
      </c>
      <c r="I166">
        <f t="shared" si="33"/>
        <v>-2.349819999653846E-2</v>
      </c>
      <c r="O166">
        <f t="shared" ca="1" si="30"/>
        <v>-0.17473265562704005</v>
      </c>
      <c r="P166">
        <f t="shared" ca="1" si="31"/>
        <v>0.16639671011271406</v>
      </c>
      <c r="Q166" s="1">
        <f t="shared" si="32"/>
        <v>24921.803</v>
      </c>
      <c r="R166">
        <f>G166</f>
        <v>-2.349819999653846E-2</v>
      </c>
      <c r="W166" s="48"/>
    </row>
    <row r="167" spans="1:23" ht="12.95" customHeight="1" x14ac:dyDescent="0.2">
      <c r="A167" s="33" t="s">
        <v>54</v>
      </c>
      <c r="B167" s="34" t="s">
        <v>49</v>
      </c>
      <c r="C167" s="33">
        <v>40068.540999999997</v>
      </c>
      <c r="D167" s="33" t="s">
        <v>48</v>
      </c>
      <c r="E167">
        <f t="shared" si="28"/>
        <v>-482.49463603384112</v>
      </c>
      <c r="F167">
        <f t="shared" si="29"/>
        <v>-482.5</v>
      </c>
      <c r="G167">
        <f t="shared" si="34"/>
        <v>1.3352750000194646E-2</v>
      </c>
      <c r="I167">
        <f t="shared" si="33"/>
        <v>1.3352750000194646E-2</v>
      </c>
      <c r="O167">
        <f t="shared" ca="1" si="30"/>
        <v>-0.17306695726109286</v>
      </c>
      <c r="P167">
        <f t="shared" ca="1" si="31"/>
        <v>0.16538686984652332</v>
      </c>
      <c r="Q167" s="1">
        <f t="shared" si="32"/>
        <v>25050.040999999997</v>
      </c>
      <c r="S167">
        <f>G167</f>
        <v>1.3352750000194646E-2</v>
      </c>
      <c r="W167" s="48"/>
    </row>
    <row r="168" spans="1:23" ht="12.95" customHeight="1" x14ac:dyDescent="0.2">
      <c r="A168" s="33" t="s">
        <v>55</v>
      </c>
      <c r="B168" s="34" t="s">
        <v>46</v>
      </c>
      <c r="C168" s="33">
        <v>40149.434999999998</v>
      </c>
      <c r="D168" s="33" t="s">
        <v>48</v>
      </c>
      <c r="E168">
        <f t="shared" si="28"/>
        <v>-449.99850763818057</v>
      </c>
      <c r="F168">
        <f t="shared" si="29"/>
        <v>-450</v>
      </c>
      <c r="G168">
        <f t="shared" si="34"/>
        <v>3.7149999989196658E-3</v>
      </c>
      <c r="I168">
        <f t="shared" si="33"/>
        <v>3.7149999989196658E-3</v>
      </c>
      <c r="O168">
        <f t="shared" ca="1" si="30"/>
        <v>-0.17201578838937862</v>
      </c>
      <c r="P168">
        <f t="shared" ca="1" si="31"/>
        <v>0.16474959200863598</v>
      </c>
      <c r="Q168" s="1">
        <f t="shared" si="32"/>
        <v>25130.934999999998</v>
      </c>
      <c r="R168">
        <f>G168</f>
        <v>3.7149999989196658E-3</v>
      </c>
      <c r="W168" s="48"/>
    </row>
    <row r="169" spans="1:23" ht="12.95" customHeight="1" x14ac:dyDescent="0.2">
      <c r="A169" s="12" t="s">
        <v>68</v>
      </c>
      <c r="B169" s="12"/>
      <c r="C169" s="8">
        <v>40652.343000000001</v>
      </c>
      <c r="D169" s="8"/>
      <c r="E169">
        <f t="shared" si="28"/>
        <v>-247.97409372361466</v>
      </c>
      <c r="F169">
        <f t="shared" si="29"/>
        <v>-248</v>
      </c>
      <c r="G169">
        <f t="shared" si="34"/>
        <v>6.4489600001252256E-2</v>
      </c>
      <c r="I169">
        <f t="shared" si="33"/>
        <v>6.4489600001252256E-2</v>
      </c>
      <c r="O169">
        <f t="shared" ca="1" si="30"/>
        <v>-0.16548236955595472</v>
      </c>
      <c r="P169">
        <f t="shared" ca="1" si="31"/>
        <v>0.16078866513930534</v>
      </c>
      <c r="Q169" s="1">
        <f t="shared" si="32"/>
        <v>25633.843000000001</v>
      </c>
      <c r="R169">
        <f>G169</f>
        <v>6.4489600001252256E-2</v>
      </c>
      <c r="W169" s="48"/>
    </row>
    <row r="170" spans="1:23" ht="12.95" customHeight="1" x14ac:dyDescent="0.2">
      <c r="A170" s="12" t="s">
        <v>78</v>
      </c>
      <c r="B170" s="12"/>
      <c r="C170" s="8">
        <v>40836.485000000001</v>
      </c>
      <c r="D170" s="8"/>
      <c r="E170">
        <f t="shared" si="28"/>
        <v>-174.00195642006065</v>
      </c>
      <c r="F170">
        <f t="shared" si="29"/>
        <v>-174</v>
      </c>
      <c r="G170">
        <f t="shared" si="34"/>
        <v>-4.8701999985496514E-3</v>
      </c>
      <c r="I170">
        <f t="shared" si="33"/>
        <v>-4.8701999985496514E-3</v>
      </c>
      <c r="O170">
        <f t="shared" ca="1" si="30"/>
        <v>-0.16308893889420537</v>
      </c>
      <c r="P170">
        <f t="shared" ca="1" si="31"/>
        <v>0.159337632523808</v>
      </c>
      <c r="Q170" s="1">
        <f t="shared" si="32"/>
        <v>25817.985000000001</v>
      </c>
      <c r="R170">
        <f>G170</f>
        <v>-4.8701999985496514E-3</v>
      </c>
      <c r="W170" s="48"/>
    </row>
    <row r="171" spans="1:23" ht="12.95" customHeight="1" x14ac:dyDescent="0.2">
      <c r="A171" s="33" t="s">
        <v>54</v>
      </c>
      <c r="B171" s="34" t="s">
        <v>49</v>
      </c>
      <c r="C171" s="33">
        <v>40917.427000000003</v>
      </c>
      <c r="D171" s="33" t="s">
        <v>48</v>
      </c>
      <c r="E171">
        <f t="shared" si="28"/>
        <v>-141.48654582592962</v>
      </c>
      <c r="F171">
        <f t="shared" si="29"/>
        <v>-141.5</v>
      </c>
      <c r="G171">
        <f t="shared" si="34"/>
        <v>3.3492050009954255E-2</v>
      </c>
      <c r="I171">
        <f t="shared" si="33"/>
        <v>3.3492050009954255E-2</v>
      </c>
      <c r="O171">
        <f t="shared" ca="1" si="30"/>
        <v>-0.16203777002249112</v>
      </c>
      <c r="P171">
        <f t="shared" ca="1" si="31"/>
        <v>0.15870035468592064</v>
      </c>
      <c r="Q171" s="1">
        <f t="shared" si="32"/>
        <v>25898.927000000003</v>
      </c>
      <c r="S171">
        <f>G171</f>
        <v>3.3492050009954255E-2</v>
      </c>
      <c r="W171" s="48"/>
    </row>
    <row r="172" spans="1:23" ht="12.95" customHeight="1" x14ac:dyDescent="0.2">
      <c r="A172" s="12" t="s">
        <v>78</v>
      </c>
      <c r="B172" s="12"/>
      <c r="C172" s="8">
        <v>41182.466</v>
      </c>
      <c r="D172" s="8"/>
      <c r="E172">
        <f t="shared" si="28"/>
        <v>-35.017074989311972</v>
      </c>
      <c r="F172">
        <f t="shared" si="29"/>
        <v>-35</v>
      </c>
      <c r="G172">
        <f t="shared" si="34"/>
        <v>-4.2505499994149432E-2</v>
      </c>
      <c r="I172">
        <f t="shared" si="33"/>
        <v>-4.2505499994149432E-2</v>
      </c>
      <c r="O172">
        <f t="shared" ca="1" si="30"/>
        <v>-0.15859317048902752</v>
      </c>
      <c r="P172">
        <f t="shared" ca="1" si="31"/>
        <v>0.15661204423253591</v>
      </c>
      <c r="Q172" s="1">
        <f t="shared" si="32"/>
        <v>26163.966</v>
      </c>
      <c r="R172">
        <f t="shared" ref="R172:R182" si="35">G172</f>
        <v>-4.2505499994149432E-2</v>
      </c>
      <c r="W172" s="48"/>
    </row>
    <row r="173" spans="1:23" ht="12.95" customHeight="1" x14ac:dyDescent="0.2">
      <c r="A173" s="12" t="s">
        <v>78</v>
      </c>
      <c r="B173" s="12"/>
      <c r="C173" s="8">
        <v>41182.491999999998</v>
      </c>
      <c r="D173" s="8"/>
      <c r="E173">
        <f t="shared" si="28"/>
        <v>-35.006630465141789</v>
      </c>
      <c r="F173">
        <f t="shared" si="29"/>
        <v>-35</v>
      </c>
      <c r="G173">
        <f t="shared" si="34"/>
        <v>-1.6505499996128492E-2</v>
      </c>
      <c r="I173">
        <f t="shared" si="33"/>
        <v>-1.6505499996128492E-2</v>
      </c>
      <c r="O173">
        <f t="shared" ca="1" si="30"/>
        <v>-0.15859317048902752</v>
      </c>
      <c r="P173">
        <f t="shared" ca="1" si="31"/>
        <v>0.15661204423253591</v>
      </c>
      <c r="Q173" s="1">
        <f t="shared" si="32"/>
        <v>26163.991999999998</v>
      </c>
      <c r="R173">
        <f t="shared" si="35"/>
        <v>-1.6505499996128492E-2</v>
      </c>
      <c r="W173" s="48"/>
    </row>
    <row r="174" spans="1:23" ht="12.95" customHeight="1" x14ac:dyDescent="0.2">
      <c r="A174" s="12" t="s">
        <v>78</v>
      </c>
      <c r="B174" s="12"/>
      <c r="C174" s="8">
        <v>41192.498</v>
      </c>
      <c r="D174" s="8"/>
      <c r="E174">
        <f t="shared" si="28"/>
        <v>-30.987095509186858</v>
      </c>
      <c r="F174">
        <f t="shared" si="29"/>
        <v>-31</v>
      </c>
      <c r="G174">
        <f t="shared" si="34"/>
        <v>3.2123700002557598E-2</v>
      </c>
      <c r="I174">
        <f t="shared" si="33"/>
        <v>3.2123700002557598E-2</v>
      </c>
      <c r="O174">
        <f t="shared" ca="1" si="30"/>
        <v>-0.15846379585866269</v>
      </c>
      <c r="P174">
        <f t="shared" ca="1" si="31"/>
        <v>0.15653361003710364</v>
      </c>
      <c r="Q174" s="1">
        <f t="shared" si="32"/>
        <v>26173.998</v>
      </c>
      <c r="R174">
        <f t="shared" si="35"/>
        <v>3.2123700002557598E-2</v>
      </c>
      <c r="W174" s="48"/>
    </row>
    <row r="175" spans="1:23" ht="12.95" customHeight="1" x14ac:dyDescent="0.2">
      <c r="A175" s="12" t="s">
        <v>78</v>
      </c>
      <c r="B175" s="12"/>
      <c r="C175" s="8">
        <v>41197.400999999998</v>
      </c>
      <c r="D175" s="8"/>
      <c r="E175">
        <f t="shared" si="28"/>
        <v>-29.017499278021731</v>
      </c>
      <c r="F175">
        <f t="shared" si="29"/>
        <v>-29</v>
      </c>
      <c r="G175">
        <f t="shared" si="34"/>
        <v>-4.3561699996644165E-2</v>
      </c>
      <c r="I175">
        <f t="shared" si="33"/>
        <v>-4.3561699996644165E-2</v>
      </c>
      <c r="O175">
        <f t="shared" ca="1" si="30"/>
        <v>-0.15839910854348027</v>
      </c>
      <c r="P175">
        <f t="shared" ca="1" si="31"/>
        <v>0.15649439293938749</v>
      </c>
      <c r="Q175" s="1">
        <f t="shared" si="32"/>
        <v>26178.900999999998</v>
      </c>
      <c r="R175">
        <f t="shared" si="35"/>
        <v>-4.3561699996644165E-2</v>
      </c>
      <c r="W175" s="48"/>
    </row>
    <row r="176" spans="1:23" ht="12.95" customHeight="1" x14ac:dyDescent="0.2">
      <c r="A176" s="12" t="s">
        <v>60</v>
      </c>
      <c r="B176" s="12"/>
      <c r="C176" s="8">
        <v>41244.739600000001</v>
      </c>
      <c r="D176" s="8"/>
      <c r="E176">
        <f t="shared" si="28"/>
        <v>-10.000993434931997</v>
      </c>
      <c r="F176">
        <f t="shared" si="29"/>
        <v>-10</v>
      </c>
      <c r="G176">
        <f t="shared" si="34"/>
        <v>-2.472999993187841E-3</v>
      </c>
      <c r="I176">
        <f t="shared" si="33"/>
        <v>-2.472999993187841E-3</v>
      </c>
      <c r="O176">
        <f t="shared" ca="1" si="30"/>
        <v>-0.15778457904924734</v>
      </c>
      <c r="P176">
        <f t="shared" ca="1" si="31"/>
        <v>0.15612183051108411</v>
      </c>
      <c r="Q176" s="1">
        <f t="shared" si="32"/>
        <v>26226.239600000001</v>
      </c>
      <c r="R176">
        <f t="shared" si="35"/>
        <v>-2.472999993187841E-3</v>
      </c>
      <c r="W176" s="48"/>
    </row>
    <row r="177" spans="1:23" ht="12.95" customHeight="1" x14ac:dyDescent="0.2">
      <c r="A177" s="12" t="s">
        <v>77</v>
      </c>
      <c r="B177" s="12"/>
      <c r="C177" s="8">
        <v>41244.739600000001</v>
      </c>
      <c r="D177" s="8"/>
      <c r="E177">
        <f t="shared" si="28"/>
        <v>-10.000993434931997</v>
      </c>
      <c r="F177">
        <f t="shared" si="29"/>
        <v>-10</v>
      </c>
      <c r="G177">
        <f t="shared" si="34"/>
        <v>-2.472999993187841E-3</v>
      </c>
      <c r="I177">
        <f t="shared" si="33"/>
        <v>-2.472999993187841E-3</v>
      </c>
      <c r="O177">
        <f t="shared" ca="1" si="30"/>
        <v>-0.15778457904924734</v>
      </c>
      <c r="P177">
        <f t="shared" ca="1" si="31"/>
        <v>0.15612183051108411</v>
      </c>
      <c r="Q177" s="1">
        <f t="shared" si="32"/>
        <v>26226.239600000001</v>
      </c>
      <c r="R177">
        <f t="shared" si="35"/>
        <v>-2.472999993187841E-3</v>
      </c>
      <c r="W177" s="48"/>
    </row>
    <row r="178" spans="1:23" ht="12.95" customHeight="1" x14ac:dyDescent="0.2">
      <c r="A178" s="12" t="s">
        <v>60</v>
      </c>
      <c r="B178" s="12"/>
      <c r="C178" s="8">
        <v>41269.6322</v>
      </c>
      <c r="D178" s="8"/>
      <c r="E178">
        <f t="shared" si="28"/>
        <v>-1.3256511434406046E-3</v>
      </c>
      <c r="F178">
        <f t="shared" si="29"/>
        <v>0</v>
      </c>
      <c r="G178">
        <f t="shared" si="34"/>
        <v>-3.2999999966705218E-3</v>
      </c>
      <c r="I178">
        <f t="shared" si="33"/>
        <v>-3.2999999966705218E-3</v>
      </c>
      <c r="O178">
        <f t="shared" ca="1" si="30"/>
        <v>-0.15746114247333526</v>
      </c>
      <c r="P178">
        <f t="shared" ca="1" si="31"/>
        <v>0.15592574502250339</v>
      </c>
      <c r="Q178" s="1">
        <f t="shared" si="32"/>
        <v>26251.1322</v>
      </c>
      <c r="R178">
        <f t="shared" si="35"/>
        <v>-3.2999999966705218E-3</v>
      </c>
      <c r="W178" s="48"/>
    </row>
    <row r="179" spans="1:23" ht="12.95" customHeight="1" x14ac:dyDescent="0.2">
      <c r="A179" s="12" t="s">
        <v>77</v>
      </c>
      <c r="B179" s="12"/>
      <c r="C179" s="8">
        <v>41269.6322</v>
      </c>
      <c r="D179" s="8"/>
      <c r="E179">
        <f t="shared" si="28"/>
        <v>-1.3256511434406046E-3</v>
      </c>
      <c r="F179">
        <f t="shared" si="29"/>
        <v>0</v>
      </c>
      <c r="G179">
        <f t="shared" si="34"/>
        <v>-3.2999999966705218E-3</v>
      </c>
      <c r="I179">
        <f t="shared" si="33"/>
        <v>-3.2999999966705218E-3</v>
      </c>
      <c r="O179">
        <f t="shared" ca="1" si="30"/>
        <v>-0.15746114247333526</v>
      </c>
      <c r="P179">
        <f t="shared" ca="1" si="31"/>
        <v>0.15592574502250339</v>
      </c>
      <c r="Q179" s="1">
        <f t="shared" si="32"/>
        <v>26251.1322</v>
      </c>
      <c r="R179">
        <f t="shared" si="35"/>
        <v>-3.2999999966705218E-3</v>
      </c>
      <c r="W179" s="48"/>
    </row>
    <row r="180" spans="1:23" ht="12.95" customHeight="1" x14ac:dyDescent="0.2">
      <c r="A180" s="12" t="s">
        <v>59</v>
      </c>
      <c r="B180" s="12"/>
      <c r="C180" s="8">
        <v>41269.635499999997</v>
      </c>
      <c r="D180" s="8"/>
      <c r="E180">
        <f t="shared" si="28"/>
        <v>0</v>
      </c>
      <c r="F180">
        <f t="shared" si="29"/>
        <v>0</v>
      </c>
      <c r="G180">
        <f t="shared" si="34"/>
        <v>0</v>
      </c>
      <c r="I180">
        <f t="shared" si="33"/>
        <v>0</v>
      </c>
      <c r="O180">
        <f t="shared" ca="1" si="30"/>
        <v>-0.15746114247333526</v>
      </c>
      <c r="P180">
        <f t="shared" ca="1" si="31"/>
        <v>0.15592574502250339</v>
      </c>
      <c r="Q180" s="1">
        <f t="shared" si="32"/>
        <v>26251.135499999997</v>
      </c>
      <c r="R180">
        <f t="shared" si="35"/>
        <v>0</v>
      </c>
      <c r="W180" s="48"/>
    </row>
    <row r="181" spans="1:23" ht="12.95" customHeight="1" x14ac:dyDescent="0.2">
      <c r="A181" s="12" t="s">
        <v>13</v>
      </c>
      <c r="B181" s="12"/>
      <c r="C181" s="8">
        <v>41269.635499999997</v>
      </c>
      <c r="D181" s="8"/>
      <c r="E181">
        <f t="shared" si="28"/>
        <v>0</v>
      </c>
      <c r="F181">
        <f t="shared" si="29"/>
        <v>0</v>
      </c>
      <c r="G181">
        <f t="shared" si="34"/>
        <v>0</v>
      </c>
      <c r="I181">
        <f t="shared" si="33"/>
        <v>0</v>
      </c>
      <c r="O181">
        <f t="shared" ca="1" si="30"/>
        <v>-0.15746114247333526</v>
      </c>
      <c r="P181">
        <f t="shared" ca="1" si="31"/>
        <v>0.15592574502250339</v>
      </c>
      <c r="Q181" s="1">
        <f t="shared" si="32"/>
        <v>26251.135499999997</v>
      </c>
      <c r="R181">
        <f t="shared" si="35"/>
        <v>0</v>
      </c>
      <c r="W181" s="48"/>
    </row>
    <row r="182" spans="1:23" ht="12.95" customHeight="1" x14ac:dyDescent="0.2">
      <c r="A182" s="71" t="s">
        <v>138</v>
      </c>
      <c r="B182" s="38"/>
      <c r="C182" s="36">
        <v>41269.635499999997</v>
      </c>
      <c r="D182" s="36"/>
      <c r="E182" s="71">
        <f t="shared" si="28"/>
        <v>0</v>
      </c>
      <c r="F182">
        <f t="shared" si="29"/>
        <v>0</v>
      </c>
      <c r="G182">
        <f t="shared" si="34"/>
        <v>0</v>
      </c>
      <c r="J182">
        <f>+G182</f>
        <v>0</v>
      </c>
      <c r="O182">
        <f t="shared" ca="1" si="30"/>
        <v>-0.15746114247333526</v>
      </c>
      <c r="P182">
        <f t="shared" ca="1" si="31"/>
        <v>0.15592574502250339</v>
      </c>
      <c r="Q182" s="1">
        <f t="shared" si="32"/>
        <v>26251.135499999997</v>
      </c>
      <c r="R182">
        <f t="shared" si="35"/>
        <v>0</v>
      </c>
    </row>
    <row r="183" spans="1:23" ht="12.95" customHeight="1" x14ac:dyDescent="0.2">
      <c r="A183" s="12" t="s">
        <v>57</v>
      </c>
      <c r="B183" s="12" t="s">
        <v>58</v>
      </c>
      <c r="C183" s="8">
        <v>41355.548300000002</v>
      </c>
      <c r="D183" s="8"/>
      <c r="E183">
        <f t="shared" si="28"/>
        <v>34.512242930636077</v>
      </c>
      <c r="F183">
        <f t="shared" si="29"/>
        <v>34.5</v>
      </c>
      <c r="G183">
        <f t="shared" si="34"/>
        <v>3.0476850006380118E-2</v>
      </c>
      <c r="I183">
        <f t="shared" ref="I183:I214" si="36">+G183</f>
        <v>3.0476850006380118E-2</v>
      </c>
      <c r="O183">
        <f t="shared" ca="1" si="30"/>
        <v>-0.1563452862864386</v>
      </c>
      <c r="P183">
        <f t="shared" ca="1" si="31"/>
        <v>0.15524925008689988</v>
      </c>
      <c r="Q183" s="1">
        <f t="shared" si="32"/>
        <v>26337.048300000002</v>
      </c>
      <c r="S183">
        <f>G183</f>
        <v>3.0476850006380118E-2</v>
      </c>
      <c r="W183" s="48"/>
    </row>
    <row r="184" spans="1:23" ht="12.95" customHeight="1" x14ac:dyDescent="0.2">
      <c r="A184" s="12" t="s">
        <v>78</v>
      </c>
      <c r="B184" s="12"/>
      <c r="C184" s="8">
        <v>41573.334999999999</v>
      </c>
      <c r="D184" s="8"/>
      <c r="E184">
        <f t="shared" si="28"/>
        <v>121.99987571016335</v>
      </c>
      <c r="F184">
        <f t="shared" si="29"/>
        <v>122</v>
      </c>
      <c r="G184">
        <f t="shared" si="34"/>
        <v>-3.093999985139817E-4</v>
      </c>
      <c r="I184">
        <f t="shared" si="36"/>
        <v>-3.093999985139817E-4</v>
      </c>
      <c r="O184">
        <f t="shared" ca="1" si="30"/>
        <v>-0.15351521624720796</v>
      </c>
      <c r="P184">
        <f t="shared" ca="1" si="31"/>
        <v>0.15353350206181857</v>
      </c>
      <c r="Q184" s="1">
        <f t="shared" si="32"/>
        <v>26554.834999999999</v>
      </c>
      <c r="R184">
        <f>G184</f>
        <v>-3.093999985139817E-4</v>
      </c>
      <c r="W184" s="48"/>
    </row>
    <row r="185" spans="1:23" ht="12.95" customHeight="1" x14ac:dyDescent="0.2">
      <c r="A185" s="33" t="s">
        <v>54</v>
      </c>
      <c r="B185" s="34" t="s">
        <v>49</v>
      </c>
      <c r="C185" s="33">
        <v>41599.495999999999</v>
      </c>
      <c r="D185" s="33" t="s">
        <v>48</v>
      </c>
      <c r="E185">
        <f t="shared" si="28"/>
        <v>132.50907558850878</v>
      </c>
      <c r="F185">
        <f t="shared" si="29"/>
        <v>132.5</v>
      </c>
      <c r="G185">
        <f t="shared" si="34"/>
        <v>2.2592250003071968E-2</v>
      </c>
      <c r="I185">
        <f t="shared" si="36"/>
        <v>2.2592250003071968E-2</v>
      </c>
      <c r="O185">
        <f t="shared" ca="1" si="30"/>
        <v>-0.15317560784250028</v>
      </c>
      <c r="P185">
        <f t="shared" ca="1" si="31"/>
        <v>0.15332761229880881</v>
      </c>
      <c r="Q185" s="1">
        <f t="shared" si="32"/>
        <v>26580.995999999999</v>
      </c>
      <c r="S185">
        <f>G185</f>
        <v>2.2592250003071968E-2</v>
      </c>
      <c r="W185" s="48"/>
    </row>
    <row r="186" spans="1:23" ht="12.95" customHeight="1" x14ac:dyDescent="0.2">
      <c r="A186" s="33" t="s">
        <v>54</v>
      </c>
      <c r="B186" s="34" t="s">
        <v>49</v>
      </c>
      <c r="C186" s="33">
        <v>41960.447999999997</v>
      </c>
      <c r="D186" s="33" t="s">
        <v>48</v>
      </c>
      <c r="E186">
        <f t="shared" si="28"/>
        <v>277.50799437939986</v>
      </c>
      <c r="F186">
        <f t="shared" si="29"/>
        <v>277.5</v>
      </c>
      <c r="G186">
        <f t="shared" si="34"/>
        <v>1.9900749997759704E-2</v>
      </c>
      <c r="I186">
        <f t="shared" si="36"/>
        <v>1.9900749997759704E-2</v>
      </c>
      <c r="O186">
        <f t="shared" ca="1" si="30"/>
        <v>-0.14848577749177519</v>
      </c>
      <c r="P186">
        <f t="shared" ca="1" si="31"/>
        <v>0.1504843727143883</v>
      </c>
      <c r="Q186" s="1">
        <f t="shared" si="32"/>
        <v>26941.947999999997</v>
      </c>
      <c r="S186">
        <f>G186</f>
        <v>1.9900749997759704E-2</v>
      </c>
      <c r="W186" s="48"/>
    </row>
    <row r="187" spans="1:23" ht="12.95" customHeight="1" x14ac:dyDescent="0.2">
      <c r="A187" s="12" t="s">
        <v>78</v>
      </c>
      <c r="B187" s="12"/>
      <c r="C187" s="8">
        <v>42036.347999999998</v>
      </c>
      <c r="D187" s="8"/>
      <c r="E187">
        <f t="shared" si="28"/>
        <v>307.99797070929668</v>
      </c>
      <c r="F187">
        <f t="shared" si="29"/>
        <v>308</v>
      </c>
      <c r="G187">
        <f t="shared" si="34"/>
        <v>-5.051599997386802E-3</v>
      </c>
      <c r="I187">
        <f t="shared" si="36"/>
        <v>-5.051599997386802E-3</v>
      </c>
      <c r="O187">
        <f t="shared" ca="1" si="30"/>
        <v>-0.14749929593524336</v>
      </c>
      <c r="P187">
        <f t="shared" ca="1" si="31"/>
        <v>0.14988631197421709</v>
      </c>
      <c r="Q187" s="1">
        <f t="shared" si="32"/>
        <v>27017.847999999998</v>
      </c>
      <c r="R187">
        <f>G187</f>
        <v>-5.051599997386802E-3</v>
      </c>
      <c r="W187" s="48"/>
    </row>
    <row r="188" spans="1:23" ht="12.95" customHeight="1" x14ac:dyDescent="0.2">
      <c r="A188" s="33" t="s">
        <v>54</v>
      </c>
      <c r="B188" s="34" t="s">
        <v>49</v>
      </c>
      <c r="C188" s="33">
        <v>42306.440999999999</v>
      </c>
      <c r="D188" s="33" t="s">
        <v>48</v>
      </c>
      <c r="E188">
        <f t="shared" si="28"/>
        <v>416.49769635976691</v>
      </c>
      <c r="F188">
        <f t="shared" si="29"/>
        <v>416.5</v>
      </c>
      <c r="G188">
        <f t="shared" si="34"/>
        <v>-5.7345499953953549E-3</v>
      </c>
      <c r="I188">
        <f t="shared" si="36"/>
        <v>-5.7345499953953549E-3</v>
      </c>
      <c r="O188">
        <f t="shared" ca="1" si="30"/>
        <v>-0.14399000908659734</v>
      </c>
      <c r="P188">
        <f t="shared" ca="1" si="31"/>
        <v>0.14775878442311624</v>
      </c>
      <c r="Q188" s="1">
        <f t="shared" si="32"/>
        <v>27287.940999999999</v>
      </c>
      <c r="S188">
        <f>G188</f>
        <v>-5.7345499953953549E-3</v>
      </c>
      <c r="W188" s="48"/>
    </row>
    <row r="189" spans="1:23" ht="12.95" customHeight="1" x14ac:dyDescent="0.2">
      <c r="A189" s="12" t="s">
        <v>71</v>
      </c>
      <c r="B189" s="12"/>
      <c r="C189" s="8">
        <v>42616.379000000001</v>
      </c>
      <c r="D189" s="8"/>
      <c r="E189">
        <f t="shared" si="28"/>
        <v>541.00365530226281</v>
      </c>
      <c r="F189">
        <f t="shared" si="29"/>
        <v>541</v>
      </c>
      <c r="G189">
        <f t="shared" si="34"/>
        <v>9.0993000048911199E-3</v>
      </c>
      <c r="I189">
        <f t="shared" si="36"/>
        <v>9.0993000048911199E-3</v>
      </c>
      <c r="O189">
        <f t="shared" ca="1" si="30"/>
        <v>-0.13996322371649203</v>
      </c>
      <c r="P189">
        <f t="shared" ca="1" si="31"/>
        <v>0.14531752009028623</v>
      </c>
      <c r="Q189" s="1">
        <f t="shared" si="32"/>
        <v>27597.879000000001</v>
      </c>
      <c r="R189">
        <f>G189</f>
        <v>9.0993000048911199E-3</v>
      </c>
      <c r="W189" s="48"/>
    </row>
    <row r="190" spans="1:23" ht="12.95" customHeight="1" x14ac:dyDescent="0.2">
      <c r="A190" s="12" t="s">
        <v>71</v>
      </c>
      <c r="B190" s="12"/>
      <c r="C190" s="8">
        <v>42621.370999999999</v>
      </c>
      <c r="D190" s="8"/>
      <c r="E190">
        <f t="shared" si="28"/>
        <v>543.00900394309008</v>
      </c>
      <c r="F190">
        <f t="shared" si="29"/>
        <v>543</v>
      </c>
      <c r="G190">
        <f t="shared" si="34"/>
        <v>2.2413900005631149E-2</v>
      </c>
      <c r="I190">
        <f t="shared" si="36"/>
        <v>2.2413900005631149E-2</v>
      </c>
      <c r="O190">
        <f t="shared" ca="1" si="30"/>
        <v>-0.13989853640130961</v>
      </c>
      <c r="P190">
        <f t="shared" ca="1" si="31"/>
        <v>0.14527830299257008</v>
      </c>
      <c r="Q190" s="1">
        <f t="shared" si="32"/>
        <v>27602.870999999999</v>
      </c>
      <c r="R190">
        <f>G190</f>
        <v>2.2413900005631149E-2</v>
      </c>
      <c r="W190" s="48"/>
    </row>
    <row r="191" spans="1:23" ht="12.95" customHeight="1" x14ac:dyDescent="0.2">
      <c r="A191" s="12" t="s">
        <v>110</v>
      </c>
      <c r="B191" s="12"/>
      <c r="C191" s="8">
        <v>42684.843000000001</v>
      </c>
      <c r="D191" s="8"/>
      <c r="E191">
        <f t="shared" si="28"/>
        <v>568.50649771925907</v>
      </c>
      <c r="F191">
        <f t="shared" si="29"/>
        <v>568.5</v>
      </c>
      <c r="G191">
        <f t="shared" si="34"/>
        <v>1.617505000467645E-2</v>
      </c>
      <c r="I191">
        <f t="shared" si="36"/>
        <v>1.617505000467645E-2</v>
      </c>
      <c r="O191">
        <f t="shared" ca="1" si="30"/>
        <v>-0.13907377313273381</v>
      </c>
      <c r="P191">
        <f t="shared" ca="1" si="31"/>
        <v>0.14477828499668924</v>
      </c>
      <c r="Q191" s="1">
        <f t="shared" si="32"/>
        <v>27666.343000000001</v>
      </c>
      <c r="S191">
        <f>G191</f>
        <v>1.617505000467645E-2</v>
      </c>
      <c r="W191" s="48"/>
    </row>
    <row r="192" spans="1:23" ht="12.95" customHeight="1" x14ac:dyDescent="0.2">
      <c r="A192" s="35" t="s">
        <v>110</v>
      </c>
      <c r="B192" s="35"/>
      <c r="C192" s="36">
        <v>42689.843000000001</v>
      </c>
      <c r="D192" s="36"/>
      <c r="E192">
        <f t="shared" si="28"/>
        <v>570.51506005983185</v>
      </c>
      <c r="F192">
        <f t="shared" si="29"/>
        <v>570.5</v>
      </c>
      <c r="G192">
        <f t="shared" si="34"/>
        <v>3.7489650007046293E-2</v>
      </c>
      <c r="I192">
        <f t="shared" si="36"/>
        <v>3.7489650007046293E-2</v>
      </c>
      <c r="O192">
        <f t="shared" ca="1" si="30"/>
        <v>-0.13900908581755139</v>
      </c>
      <c r="P192">
        <f t="shared" ca="1" si="31"/>
        <v>0.14473906789897309</v>
      </c>
      <c r="Q192" s="1">
        <f t="shared" si="32"/>
        <v>27671.343000000001</v>
      </c>
      <c r="S192">
        <f>G192</f>
        <v>3.7489650007046293E-2</v>
      </c>
      <c r="W192" s="48"/>
    </row>
    <row r="193" spans="1:23" ht="12.95" customHeight="1" x14ac:dyDescent="0.2">
      <c r="A193" s="35" t="s">
        <v>117</v>
      </c>
      <c r="B193" s="35"/>
      <c r="C193" s="36">
        <v>43019.648999999998</v>
      </c>
      <c r="D193" s="36"/>
      <c r="E193">
        <f t="shared" si="28"/>
        <v>703.00224231882612</v>
      </c>
      <c r="F193">
        <f t="shared" si="29"/>
        <v>703</v>
      </c>
      <c r="G193">
        <f t="shared" si="34"/>
        <v>5.5819000044721179E-3</v>
      </c>
      <c r="I193">
        <f t="shared" si="36"/>
        <v>5.5819000044721179E-3</v>
      </c>
      <c r="O193">
        <f t="shared" ca="1" si="30"/>
        <v>-0.13472355118671642</v>
      </c>
      <c r="P193">
        <f t="shared" ca="1" si="31"/>
        <v>0.14214093517527848</v>
      </c>
      <c r="Q193" s="1">
        <f t="shared" si="32"/>
        <v>28001.148999999998</v>
      </c>
      <c r="R193">
        <f>G193</f>
        <v>5.5819000044721179E-3</v>
      </c>
      <c r="W193" s="48"/>
    </row>
    <row r="194" spans="1:23" ht="12.95" customHeight="1" x14ac:dyDescent="0.2">
      <c r="A194" s="35" t="s">
        <v>117</v>
      </c>
      <c r="B194" s="35"/>
      <c r="C194" s="36">
        <v>43045.805999999997</v>
      </c>
      <c r="D194" s="36"/>
      <c r="E194">
        <f t="shared" si="28"/>
        <v>713.5098353472988</v>
      </c>
      <c r="F194">
        <f t="shared" si="29"/>
        <v>713.5</v>
      </c>
      <c r="G194">
        <f t="shared" si="34"/>
        <v>2.4483549997967202E-2</v>
      </c>
      <c r="I194">
        <f t="shared" si="36"/>
        <v>2.4483549997967202E-2</v>
      </c>
      <c r="O194">
        <f t="shared" ca="1" si="30"/>
        <v>-0.13438394278200874</v>
      </c>
      <c r="P194">
        <f t="shared" ca="1" si="31"/>
        <v>0.14193504541226873</v>
      </c>
      <c r="Q194" s="1">
        <f t="shared" si="32"/>
        <v>28027.305999999997</v>
      </c>
      <c r="S194">
        <f>G194</f>
        <v>2.4483549997967202E-2</v>
      </c>
      <c r="W194" s="48"/>
    </row>
    <row r="195" spans="1:23" ht="12.95" customHeight="1" x14ac:dyDescent="0.2">
      <c r="A195" s="35" t="s">
        <v>117</v>
      </c>
      <c r="B195" s="35"/>
      <c r="C195" s="36">
        <v>43045.81</v>
      </c>
      <c r="D195" s="36"/>
      <c r="E195">
        <f t="shared" si="28"/>
        <v>713.51144219717162</v>
      </c>
      <c r="F195">
        <f t="shared" si="29"/>
        <v>713.5</v>
      </c>
      <c r="G195">
        <f t="shared" si="34"/>
        <v>2.8483549998782109E-2</v>
      </c>
      <c r="I195">
        <f t="shared" si="36"/>
        <v>2.8483549998782109E-2</v>
      </c>
      <c r="O195">
        <f t="shared" ca="1" si="30"/>
        <v>-0.13438394278200874</v>
      </c>
      <c r="P195">
        <f t="shared" ca="1" si="31"/>
        <v>0.14193504541226873</v>
      </c>
      <c r="Q195" s="1">
        <f t="shared" si="32"/>
        <v>28027.309999999998</v>
      </c>
      <c r="S195">
        <f>G195</f>
        <v>2.8483549998782109E-2</v>
      </c>
      <c r="W195" s="48"/>
    </row>
    <row r="196" spans="1:23" ht="12.95" customHeight="1" x14ac:dyDescent="0.2">
      <c r="A196" s="35" t="s">
        <v>117</v>
      </c>
      <c r="B196" s="35"/>
      <c r="C196" s="36">
        <v>43446.576000000001</v>
      </c>
      <c r="D196" s="36"/>
      <c r="E196">
        <f t="shared" si="28"/>
        <v>874.50414119357868</v>
      </c>
      <c r="F196">
        <f t="shared" si="29"/>
        <v>874.5</v>
      </c>
      <c r="G196">
        <f t="shared" si="34"/>
        <v>1.0308850003639236E-2</v>
      </c>
      <c r="I196">
        <f t="shared" si="36"/>
        <v>1.0308850003639236E-2</v>
      </c>
      <c r="O196">
        <f t="shared" ca="1" si="30"/>
        <v>-0.12917661390982432</v>
      </c>
      <c r="P196">
        <f t="shared" ca="1" si="31"/>
        <v>0.13877806904611908</v>
      </c>
      <c r="Q196" s="1">
        <f t="shared" si="32"/>
        <v>28428.076000000001</v>
      </c>
      <c r="S196">
        <f>G196</f>
        <v>1.0308850003639236E-2</v>
      </c>
      <c r="W196" s="48"/>
    </row>
    <row r="197" spans="1:23" ht="12.95" customHeight="1" x14ac:dyDescent="0.2">
      <c r="A197" s="35" t="s">
        <v>117</v>
      </c>
      <c r="B197" s="35"/>
      <c r="C197" s="36">
        <v>43701.724000000002</v>
      </c>
      <c r="D197" s="36"/>
      <c r="E197">
        <f t="shared" si="28"/>
        <v>977.00027400807664</v>
      </c>
      <c r="F197">
        <f t="shared" si="29"/>
        <v>977</v>
      </c>
      <c r="G197">
        <f t="shared" si="34"/>
        <v>6.821000060881488E-4</v>
      </c>
      <c r="I197">
        <f t="shared" si="36"/>
        <v>6.821000060881488E-4</v>
      </c>
      <c r="O197">
        <f t="shared" ca="1" si="30"/>
        <v>-0.12586138900672555</v>
      </c>
      <c r="P197">
        <f t="shared" ca="1" si="31"/>
        <v>0.13676819278816665</v>
      </c>
      <c r="Q197" s="1">
        <f t="shared" si="32"/>
        <v>28683.224000000002</v>
      </c>
      <c r="R197">
        <f>G197</f>
        <v>6.821000060881488E-4</v>
      </c>
      <c r="W197" s="48"/>
    </row>
    <row r="198" spans="1:23" ht="12.95" customHeight="1" x14ac:dyDescent="0.2">
      <c r="A198" s="35" t="s">
        <v>117</v>
      </c>
      <c r="B198" s="35"/>
      <c r="C198" s="36">
        <v>43701.741000000002</v>
      </c>
      <c r="D198" s="36"/>
      <c r="E198">
        <f t="shared" si="28"/>
        <v>977.00710312003457</v>
      </c>
      <c r="F198">
        <f t="shared" si="29"/>
        <v>977</v>
      </c>
      <c r="G198">
        <f t="shared" ref="G198:G229" si="37">+C198-(C$7+F198*C$8)</f>
        <v>1.7682100005913526E-2</v>
      </c>
      <c r="I198">
        <f t="shared" si="36"/>
        <v>1.7682100005913526E-2</v>
      </c>
      <c r="O198">
        <f t="shared" ca="1" si="30"/>
        <v>-0.12586138900672555</v>
      </c>
      <c r="P198">
        <f t="shared" ca="1" si="31"/>
        <v>0.13676819278816665</v>
      </c>
      <c r="Q198" s="1">
        <f t="shared" si="32"/>
        <v>28683.241000000002</v>
      </c>
      <c r="R198">
        <f>G198</f>
        <v>1.7682100005913526E-2</v>
      </c>
      <c r="W198" s="48"/>
    </row>
    <row r="199" spans="1:23" ht="12.95" customHeight="1" x14ac:dyDescent="0.2">
      <c r="A199" s="35" t="s">
        <v>117</v>
      </c>
      <c r="B199" s="35"/>
      <c r="C199" s="36">
        <v>43701.752</v>
      </c>
      <c r="D199" s="36"/>
      <c r="E199">
        <f t="shared" si="28"/>
        <v>977.01152195718328</v>
      </c>
      <c r="F199">
        <f t="shared" si="29"/>
        <v>977</v>
      </c>
      <c r="G199">
        <f t="shared" si="37"/>
        <v>2.8682100004516542E-2</v>
      </c>
      <c r="I199">
        <f t="shared" si="36"/>
        <v>2.8682100004516542E-2</v>
      </c>
      <c r="O199">
        <f t="shared" ca="1" si="30"/>
        <v>-0.12586138900672555</v>
      </c>
      <c r="P199">
        <f t="shared" ca="1" si="31"/>
        <v>0.13676819278816665</v>
      </c>
      <c r="Q199" s="1">
        <f t="shared" si="32"/>
        <v>28683.252</v>
      </c>
      <c r="R199">
        <f>G199</f>
        <v>2.8682100004516542E-2</v>
      </c>
      <c r="W199" s="48"/>
    </row>
    <row r="200" spans="1:23" ht="12.95" customHeight="1" x14ac:dyDescent="0.2">
      <c r="A200" s="35" t="s">
        <v>117</v>
      </c>
      <c r="B200" s="35"/>
      <c r="C200" s="36">
        <v>43721.646999999997</v>
      </c>
      <c r="D200" s="36"/>
      <c r="E200">
        <f t="shared" si="28"/>
        <v>985.00359151032137</v>
      </c>
      <c r="F200">
        <f t="shared" si="29"/>
        <v>985</v>
      </c>
      <c r="G200">
        <f t="shared" si="37"/>
        <v>8.9405000035185367E-3</v>
      </c>
      <c r="I200">
        <f t="shared" si="36"/>
        <v>8.9405000035185367E-3</v>
      </c>
      <c r="O200">
        <f t="shared" ca="1" si="30"/>
        <v>-0.12560263974599592</v>
      </c>
      <c r="P200">
        <f t="shared" ca="1" si="31"/>
        <v>0.13661132439730209</v>
      </c>
      <c r="Q200" s="1">
        <f t="shared" si="32"/>
        <v>28703.146999999997</v>
      </c>
      <c r="R200">
        <f>G200</f>
        <v>8.9405000035185367E-3</v>
      </c>
      <c r="W200" s="48"/>
    </row>
    <row r="201" spans="1:23" ht="12.95" customHeight="1" x14ac:dyDescent="0.2">
      <c r="A201" s="35" t="s">
        <v>61</v>
      </c>
      <c r="B201" s="35"/>
      <c r="C201" s="36">
        <v>43776.44</v>
      </c>
      <c r="D201" s="36"/>
      <c r="E201">
        <f t="shared" si="28"/>
        <v>1007.0146227757253</v>
      </c>
      <c r="F201">
        <f t="shared" si="29"/>
        <v>1007</v>
      </c>
      <c r="G201">
        <f t="shared" si="37"/>
        <v>3.6401100005605258E-2</v>
      </c>
      <c r="I201">
        <f t="shared" si="36"/>
        <v>3.6401100005605258E-2</v>
      </c>
      <c r="O201">
        <f t="shared" ca="1" si="30"/>
        <v>-0.12489107927898935</v>
      </c>
      <c r="P201">
        <f t="shared" ca="1" si="31"/>
        <v>0.13617993632242448</v>
      </c>
      <c r="Q201" s="1">
        <f t="shared" si="32"/>
        <v>28757.940000000002</v>
      </c>
      <c r="R201">
        <f>G201</f>
        <v>3.6401100005605258E-2</v>
      </c>
      <c r="W201" s="48"/>
    </row>
    <row r="202" spans="1:23" ht="12.95" customHeight="1" x14ac:dyDescent="0.2">
      <c r="A202" s="35" t="s">
        <v>117</v>
      </c>
      <c r="B202" s="35"/>
      <c r="C202" s="36">
        <v>43787.608999999997</v>
      </c>
      <c r="D202" s="36"/>
      <c r="E202">
        <f t="shared" si="28"/>
        <v>1011.5013493320948</v>
      </c>
      <c r="F202">
        <f t="shared" si="29"/>
        <v>1011.5</v>
      </c>
      <c r="G202">
        <f t="shared" si="37"/>
        <v>3.3589500017114915E-3</v>
      </c>
      <c r="I202">
        <f t="shared" si="36"/>
        <v>3.3589500017114915E-3</v>
      </c>
      <c r="O202">
        <f t="shared" ca="1" si="30"/>
        <v>-0.12474553281982892</v>
      </c>
      <c r="P202">
        <f t="shared" ca="1" si="31"/>
        <v>0.13609169785256314</v>
      </c>
      <c r="Q202" s="1">
        <f t="shared" si="32"/>
        <v>28769.108999999997</v>
      </c>
      <c r="S202">
        <f>G202</f>
        <v>3.3589500017114915E-3</v>
      </c>
      <c r="W202" s="48"/>
    </row>
    <row r="203" spans="1:23" ht="12.95" customHeight="1" x14ac:dyDescent="0.2">
      <c r="A203" s="35" t="s">
        <v>117</v>
      </c>
      <c r="B203" s="35"/>
      <c r="C203" s="36">
        <v>43843.658000000003</v>
      </c>
      <c r="D203" s="36"/>
      <c r="E203">
        <f t="shared" si="28"/>
        <v>1034.0169314574512</v>
      </c>
      <c r="F203">
        <f t="shared" si="29"/>
        <v>1034</v>
      </c>
      <c r="G203">
        <f t="shared" si="37"/>
        <v>4.2148200009251013E-2</v>
      </c>
      <c r="I203">
        <f t="shared" si="36"/>
        <v>4.2148200009251013E-2</v>
      </c>
      <c r="O203">
        <f t="shared" ca="1" si="30"/>
        <v>-0.12401780052402675</v>
      </c>
      <c r="P203">
        <f t="shared" ca="1" si="31"/>
        <v>0.13565050550325652</v>
      </c>
      <c r="Q203" s="1">
        <f t="shared" si="32"/>
        <v>28825.158000000003</v>
      </c>
      <c r="R203">
        <f>G203</f>
        <v>4.2148200009251013E-2</v>
      </c>
      <c r="W203" s="48"/>
    </row>
    <row r="204" spans="1:23" ht="12.95" customHeight="1" x14ac:dyDescent="0.2">
      <c r="A204" s="35" t="s">
        <v>117</v>
      </c>
      <c r="B204" s="35"/>
      <c r="C204" s="36">
        <v>44133.637000000002</v>
      </c>
      <c r="D204" s="36"/>
      <c r="E204">
        <f t="shared" si="28"/>
        <v>1150.5051112488472</v>
      </c>
      <c r="F204">
        <f t="shared" si="29"/>
        <v>1150.5</v>
      </c>
      <c r="G204">
        <f t="shared" si="37"/>
        <v>1.2723650004772935E-2</v>
      </c>
      <c r="I204">
        <f t="shared" si="36"/>
        <v>1.2723650004772935E-2</v>
      </c>
      <c r="O204">
        <f t="shared" ca="1" si="30"/>
        <v>-0.12024976441465107</v>
      </c>
      <c r="P204">
        <f t="shared" ca="1" si="31"/>
        <v>0.13336610956129108</v>
      </c>
      <c r="Q204" s="1">
        <f t="shared" si="32"/>
        <v>29115.137000000002</v>
      </c>
      <c r="S204">
        <f>G204</f>
        <v>1.2723650004772935E-2</v>
      </c>
      <c r="W204" s="48"/>
    </row>
    <row r="205" spans="1:23" ht="12.95" customHeight="1" x14ac:dyDescent="0.2">
      <c r="A205" s="35" t="s">
        <v>117</v>
      </c>
      <c r="B205" s="35"/>
      <c r="C205" s="36">
        <v>44474.677000000003</v>
      </c>
      <c r="D205" s="36"/>
      <c r="E205">
        <f t="shared" si="28"/>
        <v>1287.5051313746424</v>
      </c>
      <c r="F205">
        <f t="shared" si="29"/>
        <v>1287.5</v>
      </c>
      <c r="G205">
        <f t="shared" si="37"/>
        <v>1.2773750007909257E-2</v>
      </c>
      <c r="I205">
        <f t="shared" si="36"/>
        <v>1.2773750007909257E-2</v>
      </c>
      <c r="O205">
        <f t="shared" ca="1" si="30"/>
        <v>-0.11581868332465566</v>
      </c>
      <c r="P205">
        <f t="shared" ca="1" si="31"/>
        <v>0.13067973836773517</v>
      </c>
      <c r="Q205" s="1">
        <f t="shared" si="32"/>
        <v>29456.177000000003</v>
      </c>
      <c r="S205">
        <f>G205</f>
        <v>1.2773750007909257E-2</v>
      </c>
      <c r="W205" s="48"/>
    </row>
    <row r="206" spans="1:23" ht="12.95" customHeight="1" x14ac:dyDescent="0.2">
      <c r="A206" s="35" t="s">
        <v>63</v>
      </c>
      <c r="B206" s="35"/>
      <c r="C206" s="36">
        <v>45078.336000000003</v>
      </c>
      <c r="D206" s="36"/>
      <c r="E206">
        <f t="shared" si="28"/>
        <v>1530.0024781642185</v>
      </c>
      <c r="F206">
        <f t="shared" si="29"/>
        <v>1530</v>
      </c>
      <c r="G206">
        <f t="shared" si="37"/>
        <v>6.1690000075032003E-3</v>
      </c>
      <c r="I206">
        <f t="shared" si="36"/>
        <v>6.1690000075032003E-3</v>
      </c>
      <c r="O206">
        <f t="shared" ca="1" si="30"/>
        <v>-0.10797534635878785</v>
      </c>
      <c r="P206">
        <f t="shared" ca="1" si="31"/>
        <v>0.12592466526965262</v>
      </c>
      <c r="Q206" s="1">
        <f t="shared" si="32"/>
        <v>30059.836000000003</v>
      </c>
      <c r="R206">
        <f>G206</f>
        <v>6.1690000075032003E-3</v>
      </c>
      <c r="W206" s="48"/>
    </row>
    <row r="207" spans="1:23" ht="12.95" customHeight="1" x14ac:dyDescent="0.2">
      <c r="A207" s="35" t="s">
        <v>63</v>
      </c>
      <c r="B207" s="35"/>
      <c r="C207" s="36">
        <v>45078.347999999998</v>
      </c>
      <c r="D207" s="36"/>
      <c r="E207">
        <f t="shared" si="28"/>
        <v>1530.0072987138337</v>
      </c>
      <c r="F207">
        <f t="shared" si="29"/>
        <v>1530</v>
      </c>
      <c r="G207">
        <f t="shared" si="37"/>
        <v>1.8169000002671964E-2</v>
      </c>
      <c r="I207">
        <f t="shared" si="36"/>
        <v>1.8169000002671964E-2</v>
      </c>
      <c r="O207">
        <f t="shared" ca="1" si="30"/>
        <v>-0.10797534635878785</v>
      </c>
      <c r="P207">
        <f t="shared" ca="1" si="31"/>
        <v>0.12592466526965262</v>
      </c>
      <c r="Q207" s="1">
        <f t="shared" si="32"/>
        <v>30059.847999999998</v>
      </c>
      <c r="R207">
        <f>G207</f>
        <v>1.8169000002671964E-2</v>
      </c>
      <c r="W207" s="48"/>
    </row>
    <row r="208" spans="1:23" ht="12.95" customHeight="1" x14ac:dyDescent="0.2">
      <c r="A208" s="35" t="s">
        <v>117</v>
      </c>
      <c r="B208" s="35"/>
      <c r="C208" s="36">
        <v>46020.557999999997</v>
      </c>
      <c r="D208" s="36"/>
      <c r="E208">
        <f t="shared" si="28"/>
        <v>1908.5048032960672</v>
      </c>
      <c r="F208">
        <f t="shared" si="29"/>
        <v>1908.5</v>
      </c>
      <c r="G208">
        <f t="shared" si="37"/>
        <v>1.1957050002820324E-2</v>
      </c>
      <c r="I208">
        <f t="shared" si="36"/>
        <v>1.1957050002820324E-2</v>
      </c>
      <c r="O208">
        <f t="shared" ca="1" si="30"/>
        <v>-9.5733271960515828E-2</v>
      </c>
      <c r="P208">
        <f t="shared" ca="1" si="31"/>
        <v>0.11850282952687222</v>
      </c>
      <c r="Q208" s="1">
        <f t="shared" si="32"/>
        <v>31002.057999999997</v>
      </c>
      <c r="S208">
        <f>G208</f>
        <v>1.1957050002820324E-2</v>
      </c>
      <c r="W208" s="48"/>
    </row>
    <row r="209" spans="1:23" ht="12.95" customHeight="1" x14ac:dyDescent="0.2">
      <c r="A209" s="35" t="s">
        <v>57</v>
      </c>
      <c r="B209" s="35"/>
      <c r="C209" s="36">
        <v>46074.116800000003</v>
      </c>
      <c r="D209" s="36"/>
      <c r="E209">
        <f t="shared" si="28"/>
        <v>1930.0200410333246</v>
      </c>
      <c r="F209">
        <f t="shared" si="29"/>
        <v>1930</v>
      </c>
      <c r="G209">
        <f t="shared" si="37"/>
        <v>4.988900000898866E-2</v>
      </c>
      <c r="I209">
        <f t="shared" si="36"/>
        <v>4.988900000898866E-2</v>
      </c>
      <c r="O209">
        <f t="shared" ca="1" si="30"/>
        <v>-9.5037883322304867E-2</v>
      </c>
      <c r="P209">
        <f t="shared" ca="1" si="31"/>
        <v>0.11808124572642364</v>
      </c>
      <c r="Q209" s="1">
        <f t="shared" si="32"/>
        <v>31055.616800000003</v>
      </c>
      <c r="R209">
        <f>G209</f>
        <v>4.988900000898866E-2</v>
      </c>
      <c r="W209" s="48"/>
    </row>
    <row r="210" spans="1:23" ht="12.95" customHeight="1" x14ac:dyDescent="0.2">
      <c r="A210" s="35" t="s">
        <v>57</v>
      </c>
      <c r="B210" s="35" t="s">
        <v>58</v>
      </c>
      <c r="C210" s="36">
        <v>46075.294600000001</v>
      </c>
      <c r="D210" s="36"/>
      <c r="E210">
        <f t="shared" si="28"/>
        <v>1930.4931779782689</v>
      </c>
      <c r="F210">
        <f t="shared" si="29"/>
        <v>1930.5</v>
      </c>
      <c r="G210">
        <f t="shared" si="37"/>
        <v>-1.6982349996396806E-2</v>
      </c>
      <c r="I210">
        <f t="shared" si="36"/>
        <v>-1.6982349996396806E-2</v>
      </c>
      <c r="O210">
        <f t="shared" ca="1" si="30"/>
        <v>-9.502171149350927E-2</v>
      </c>
      <c r="P210">
        <f t="shared" ca="1" si="31"/>
        <v>0.11807144145199461</v>
      </c>
      <c r="Q210" s="1">
        <f t="shared" si="32"/>
        <v>31056.794600000001</v>
      </c>
      <c r="S210">
        <f>G210</f>
        <v>-1.6982349996396806E-2</v>
      </c>
      <c r="W210" s="48"/>
    </row>
    <row r="211" spans="1:23" ht="12.95" customHeight="1" x14ac:dyDescent="0.2">
      <c r="A211" s="35" t="s">
        <v>117</v>
      </c>
      <c r="B211" s="35"/>
      <c r="C211" s="36">
        <v>46295.661999999997</v>
      </c>
      <c r="D211" s="36"/>
      <c r="E211">
        <f t="shared" si="28"/>
        <v>2019.0175101242589</v>
      </c>
      <c r="F211">
        <f t="shared" si="29"/>
        <v>2019</v>
      </c>
      <c r="G211">
        <f t="shared" si="37"/>
        <v>4.3588699998508673E-2</v>
      </c>
      <c r="I211">
        <f t="shared" si="36"/>
        <v>4.3588699998508673E-2</v>
      </c>
      <c r="O211">
        <f t="shared" ca="1" si="30"/>
        <v>-9.2159297796687398E-2</v>
      </c>
      <c r="P211">
        <f t="shared" ca="1" si="31"/>
        <v>0.11633608487805522</v>
      </c>
      <c r="Q211" s="1">
        <f t="shared" si="32"/>
        <v>31277.161999999997</v>
      </c>
      <c r="R211">
        <f>G211</f>
        <v>4.3588699998508673E-2</v>
      </c>
      <c r="W211" s="48"/>
    </row>
    <row r="212" spans="1:23" ht="12.95" customHeight="1" x14ac:dyDescent="0.2">
      <c r="A212" s="35" t="s">
        <v>72</v>
      </c>
      <c r="B212" s="35" t="s">
        <v>73</v>
      </c>
      <c r="C212" s="36">
        <v>46299.343999999997</v>
      </c>
      <c r="D212" s="36"/>
      <c r="E212">
        <f t="shared" si="28"/>
        <v>2020.4966154318572</v>
      </c>
      <c r="F212">
        <f t="shared" si="29"/>
        <v>2020.5</v>
      </c>
      <c r="G212">
        <f t="shared" si="37"/>
        <v>-8.4253499953774735E-3</v>
      </c>
      <c r="I212">
        <f t="shared" si="36"/>
        <v>-8.4253499953774735E-3</v>
      </c>
      <c r="O212">
        <f t="shared" ca="1" si="30"/>
        <v>-9.2110782310300593E-2</v>
      </c>
      <c r="P212">
        <f t="shared" ca="1" si="31"/>
        <v>0.11630667205476811</v>
      </c>
      <c r="Q212" s="1">
        <f t="shared" si="32"/>
        <v>31280.843999999997</v>
      </c>
      <c r="S212">
        <f>G212</f>
        <v>-8.4253499953774735E-3</v>
      </c>
      <c r="W212" s="48"/>
    </row>
    <row r="213" spans="1:23" ht="12.95" customHeight="1" x14ac:dyDescent="0.2">
      <c r="A213" s="35" t="s">
        <v>117</v>
      </c>
      <c r="B213" s="35"/>
      <c r="C213" s="36">
        <v>46442.538</v>
      </c>
      <c r="D213" s="36"/>
      <c r="E213">
        <f t="shared" ref="E213:E276" si="38">+(C213-C$7)/C$8</f>
        <v>2078.0194305910568</v>
      </c>
      <c r="F213">
        <f t="shared" ref="F213:F276" si="39">ROUND(2*E213,0)/2</f>
        <v>2078</v>
      </c>
      <c r="G213">
        <f t="shared" si="37"/>
        <v>4.8369400006777141E-2</v>
      </c>
      <c r="I213">
        <f t="shared" si="36"/>
        <v>4.8369400006777141E-2</v>
      </c>
      <c r="O213">
        <f t="shared" ref="O213:O276" ca="1" si="40">+C$11+C$12*$F213</f>
        <v>-9.0251021998806163E-2</v>
      </c>
      <c r="P213">
        <f t="shared" ref="P213:P276" ca="1" si="41">+D$11+D$12*$F213</f>
        <v>0.11517918049542894</v>
      </c>
      <c r="Q213" s="1">
        <f t="shared" ref="Q213:Q276" si="42">+C213-15018.5</f>
        <v>31424.038</v>
      </c>
      <c r="R213">
        <f>G213</f>
        <v>4.8369400006777141E-2</v>
      </c>
      <c r="W213" s="48"/>
    </row>
    <row r="214" spans="1:23" ht="12.95" customHeight="1" x14ac:dyDescent="0.2">
      <c r="A214" s="35" t="s">
        <v>117</v>
      </c>
      <c r="B214" s="35"/>
      <c r="C214" s="36">
        <v>46712.593999999997</v>
      </c>
      <c r="D214" s="36"/>
      <c r="E214">
        <f t="shared" si="38"/>
        <v>2186.5042928802054</v>
      </c>
      <c r="F214">
        <f t="shared" si="39"/>
        <v>2186.5</v>
      </c>
      <c r="G214">
        <f t="shared" si="37"/>
        <v>1.0686449997592717E-2</v>
      </c>
      <c r="I214">
        <f t="shared" si="36"/>
        <v>1.0686449997592717E-2</v>
      </c>
      <c r="O214">
        <f t="shared" ca="1" si="40"/>
        <v>-8.6741735150160149E-2</v>
      </c>
      <c r="P214">
        <f t="shared" ca="1" si="41"/>
        <v>0.11305165294432809</v>
      </c>
      <c r="Q214" s="1">
        <f t="shared" si="42"/>
        <v>31694.093999999997</v>
      </c>
      <c r="S214">
        <f>G214</f>
        <v>1.0686449997592717E-2</v>
      </c>
      <c r="W214" s="48"/>
    </row>
    <row r="215" spans="1:23" ht="12.95" customHeight="1" x14ac:dyDescent="0.2">
      <c r="A215" s="35" t="s">
        <v>117</v>
      </c>
      <c r="B215" s="35"/>
      <c r="C215" s="36">
        <v>46732.565000000002</v>
      </c>
      <c r="D215" s="36"/>
      <c r="E215">
        <f t="shared" si="38"/>
        <v>2194.5268925809232</v>
      </c>
      <c r="F215">
        <f t="shared" si="39"/>
        <v>2194.5</v>
      </c>
      <c r="G215">
        <f t="shared" si="37"/>
        <v>6.6944850004801992E-2</v>
      </c>
      <c r="I215">
        <f t="shared" ref="I215:I246" si="43">+G215</f>
        <v>6.6944850004801992E-2</v>
      </c>
      <c r="O215">
        <f t="shared" ca="1" si="40"/>
        <v>-8.6482985889430486E-2</v>
      </c>
      <c r="P215">
        <f t="shared" ca="1" si="41"/>
        <v>0.1128947845534635</v>
      </c>
      <c r="Q215" s="1">
        <f t="shared" si="42"/>
        <v>31714.065000000002</v>
      </c>
      <c r="S215">
        <f>G215</f>
        <v>6.6944850004801992E-2</v>
      </c>
      <c r="W215" s="48"/>
    </row>
    <row r="216" spans="1:23" ht="12.95" customHeight="1" x14ac:dyDescent="0.2">
      <c r="A216" s="35" t="s">
        <v>60</v>
      </c>
      <c r="B216" s="35"/>
      <c r="C216" s="36">
        <v>46733.790800000002</v>
      </c>
      <c r="D216" s="36"/>
      <c r="E216">
        <f t="shared" si="38"/>
        <v>2195.0193117243384</v>
      </c>
      <c r="F216">
        <f t="shared" si="39"/>
        <v>2195</v>
      </c>
      <c r="G216">
        <f t="shared" si="37"/>
        <v>4.8073500001919456E-2</v>
      </c>
      <c r="I216">
        <f t="shared" si="43"/>
        <v>4.8073500001919456E-2</v>
      </c>
      <c r="O216">
        <f t="shared" ca="1" si="40"/>
        <v>-8.6466814060634889E-2</v>
      </c>
      <c r="P216">
        <f t="shared" ca="1" si="41"/>
        <v>0.11288498027903446</v>
      </c>
      <c r="Q216" s="1">
        <f t="shared" si="42"/>
        <v>31715.290800000002</v>
      </c>
      <c r="R216">
        <f>G216</f>
        <v>4.8073500001919456E-2</v>
      </c>
      <c r="W216" s="48"/>
    </row>
    <row r="217" spans="1:23" ht="12.95" customHeight="1" x14ac:dyDescent="0.2">
      <c r="A217" s="35" t="s">
        <v>76</v>
      </c>
      <c r="B217" s="35"/>
      <c r="C217" s="36">
        <v>46733.790800000002</v>
      </c>
      <c r="D217" s="36">
        <v>5.0000000000000001E-4</v>
      </c>
      <c r="E217">
        <f t="shared" si="38"/>
        <v>2195.0193117243384</v>
      </c>
      <c r="F217">
        <f t="shared" si="39"/>
        <v>2195</v>
      </c>
      <c r="G217">
        <f t="shared" si="37"/>
        <v>4.8073500001919456E-2</v>
      </c>
      <c r="I217">
        <f t="shared" si="43"/>
        <v>4.8073500001919456E-2</v>
      </c>
      <c r="O217">
        <f t="shared" ca="1" si="40"/>
        <v>-8.6466814060634889E-2</v>
      </c>
      <c r="P217">
        <f t="shared" ca="1" si="41"/>
        <v>0.11288498027903446</v>
      </c>
      <c r="Q217" s="1">
        <f t="shared" si="42"/>
        <v>31715.290800000002</v>
      </c>
      <c r="R217">
        <f>G217</f>
        <v>4.8073500001919456E-2</v>
      </c>
      <c r="W217" s="48"/>
    </row>
    <row r="218" spans="1:23" ht="12.95" customHeight="1" x14ac:dyDescent="0.2">
      <c r="A218" s="35" t="s">
        <v>117</v>
      </c>
      <c r="B218" s="35"/>
      <c r="C218" s="36">
        <v>46793.544999999998</v>
      </c>
      <c r="D218" s="36"/>
      <c r="E218">
        <f t="shared" si="38"/>
        <v>2219.0233188865486</v>
      </c>
      <c r="F218">
        <f t="shared" si="39"/>
        <v>2219</v>
      </c>
      <c r="G218">
        <f t="shared" si="37"/>
        <v>5.8048700004292186E-2</v>
      </c>
      <c r="I218">
        <f t="shared" si="43"/>
        <v>5.8048700004292186E-2</v>
      </c>
      <c r="O218">
        <f t="shared" ca="1" si="40"/>
        <v>-8.5690566278445915E-2</v>
      </c>
      <c r="P218">
        <f t="shared" ca="1" si="41"/>
        <v>0.11241437510644073</v>
      </c>
      <c r="Q218" s="1">
        <f t="shared" si="42"/>
        <v>31775.044999999998</v>
      </c>
      <c r="R218">
        <f>G218</f>
        <v>5.8048700004292186E-2</v>
      </c>
      <c r="W218" s="48"/>
    </row>
    <row r="219" spans="1:23" ht="12.95" customHeight="1" x14ac:dyDescent="0.2">
      <c r="A219" s="35" t="s">
        <v>117</v>
      </c>
      <c r="B219" s="35"/>
      <c r="C219" s="36">
        <v>46793.555</v>
      </c>
      <c r="D219" s="36"/>
      <c r="E219">
        <f t="shared" si="38"/>
        <v>2219.0273360112305</v>
      </c>
      <c r="F219">
        <f t="shared" si="39"/>
        <v>2219</v>
      </c>
      <c r="G219">
        <f t="shared" si="37"/>
        <v>6.8048700006329454E-2</v>
      </c>
      <c r="I219">
        <f t="shared" si="43"/>
        <v>6.8048700006329454E-2</v>
      </c>
      <c r="O219">
        <f t="shared" ca="1" si="40"/>
        <v>-8.5690566278445915E-2</v>
      </c>
      <c r="P219">
        <f t="shared" ca="1" si="41"/>
        <v>0.11241437510644073</v>
      </c>
      <c r="Q219" s="1">
        <f t="shared" si="42"/>
        <v>31775.055</v>
      </c>
      <c r="R219">
        <f>G219</f>
        <v>6.8048700006329454E-2</v>
      </c>
      <c r="W219" s="48"/>
    </row>
    <row r="220" spans="1:23" ht="12.95" customHeight="1" x14ac:dyDescent="0.2">
      <c r="A220" s="35" t="s">
        <v>117</v>
      </c>
      <c r="B220" s="35"/>
      <c r="C220" s="36">
        <v>46829.591999999997</v>
      </c>
      <c r="D220" s="36"/>
      <c r="E220">
        <f t="shared" si="38"/>
        <v>2233.5038482246741</v>
      </c>
      <c r="F220">
        <f t="shared" si="39"/>
        <v>2233.5</v>
      </c>
      <c r="G220">
        <f t="shared" si="37"/>
        <v>9.5795500019448809E-3</v>
      </c>
      <c r="I220">
        <f t="shared" si="43"/>
        <v>9.5795500019448809E-3</v>
      </c>
      <c r="O220">
        <f t="shared" ca="1" si="40"/>
        <v>-8.5221583243373394E-2</v>
      </c>
      <c r="P220">
        <f t="shared" ca="1" si="41"/>
        <v>0.11213005114799868</v>
      </c>
      <c r="Q220" s="1">
        <f t="shared" si="42"/>
        <v>31811.091999999997</v>
      </c>
      <c r="S220">
        <f>G220</f>
        <v>9.5795500019448809E-3</v>
      </c>
      <c r="W220" s="48"/>
    </row>
    <row r="221" spans="1:23" ht="12.95" customHeight="1" x14ac:dyDescent="0.2">
      <c r="A221" s="35" t="s">
        <v>117</v>
      </c>
      <c r="B221" s="35"/>
      <c r="C221" s="36">
        <v>47058.646000000001</v>
      </c>
      <c r="D221" s="36"/>
      <c r="E221">
        <f t="shared" si="38"/>
        <v>2325.5176958961915</v>
      </c>
      <c r="F221">
        <f t="shared" si="39"/>
        <v>2325.5</v>
      </c>
      <c r="G221">
        <f t="shared" si="37"/>
        <v>4.4051150005543604E-2</v>
      </c>
      <c r="I221">
        <f t="shared" si="43"/>
        <v>4.4051150005543604E-2</v>
      </c>
      <c r="O221">
        <f t="shared" ca="1" si="40"/>
        <v>-8.2245966744982316E-2</v>
      </c>
      <c r="P221">
        <f t="shared" ca="1" si="41"/>
        <v>0.11032606465305603</v>
      </c>
      <c r="Q221" s="1">
        <f t="shared" si="42"/>
        <v>32040.146000000001</v>
      </c>
      <c r="S221">
        <f>G221</f>
        <v>4.4051150005543604E-2</v>
      </c>
      <c r="W221" s="48"/>
    </row>
    <row r="222" spans="1:23" ht="12.95" customHeight="1" x14ac:dyDescent="0.2">
      <c r="A222" s="35" t="s">
        <v>117</v>
      </c>
      <c r="B222" s="35"/>
      <c r="C222" s="36">
        <v>47063.601999999999</v>
      </c>
      <c r="D222" s="36"/>
      <c r="E222">
        <f t="shared" si="38"/>
        <v>2327.5085828881665</v>
      </c>
      <c r="F222">
        <f t="shared" si="39"/>
        <v>2327.5</v>
      </c>
      <c r="G222">
        <f t="shared" si="37"/>
        <v>2.1365749998949468E-2</v>
      </c>
      <c r="I222">
        <f t="shared" si="43"/>
        <v>2.1365749998949468E-2</v>
      </c>
      <c r="O222">
        <f t="shared" ca="1" si="40"/>
        <v>-8.21812794297999E-2</v>
      </c>
      <c r="P222">
        <f t="shared" ca="1" si="41"/>
        <v>0.11028684755533988</v>
      </c>
      <c r="Q222" s="1">
        <f t="shared" si="42"/>
        <v>32045.101999999999</v>
      </c>
      <c r="S222">
        <f>G222</f>
        <v>2.1365749998949468E-2</v>
      </c>
      <c r="W222" s="48"/>
    </row>
    <row r="223" spans="1:23" ht="12.95" customHeight="1" x14ac:dyDescent="0.2">
      <c r="A223" s="35" t="s">
        <v>60</v>
      </c>
      <c r="B223" s="35"/>
      <c r="C223" s="36">
        <v>47064.871200000001</v>
      </c>
      <c r="D223" s="36"/>
      <c r="E223">
        <f t="shared" si="38"/>
        <v>2328.0184363526987</v>
      </c>
      <c r="F223">
        <f t="shared" si="39"/>
        <v>2328</v>
      </c>
      <c r="G223">
        <f t="shared" si="37"/>
        <v>4.5894400005636271E-2</v>
      </c>
      <c r="I223">
        <f t="shared" si="43"/>
        <v>4.5894400005636271E-2</v>
      </c>
      <c r="O223">
        <f t="shared" ca="1" si="40"/>
        <v>-8.2165107601004303E-2</v>
      </c>
      <c r="P223">
        <f t="shared" ca="1" si="41"/>
        <v>0.11027704328091084</v>
      </c>
      <c r="Q223" s="1">
        <f t="shared" si="42"/>
        <v>32046.371200000001</v>
      </c>
      <c r="R223">
        <f t="shared" ref="R223:R237" si="44">G223</f>
        <v>4.5894400005636271E-2</v>
      </c>
      <c r="W223" s="48"/>
    </row>
    <row r="224" spans="1:23" ht="12.95" customHeight="1" x14ac:dyDescent="0.2">
      <c r="A224" s="35" t="s">
        <v>76</v>
      </c>
      <c r="B224" s="35"/>
      <c r="C224" s="36">
        <v>47064.871200000001</v>
      </c>
      <c r="D224" s="36">
        <v>4.0000000000000002E-4</v>
      </c>
      <c r="E224">
        <f t="shared" si="38"/>
        <v>2328.0184363526987</v>
      </c>
      <c r="F224">
        <f t="shared" si="39"/>
        <v>2328</v>
      </c>
      <c r="G224">
        <f t="shared" si="37"/>
        <v>4.5894400005636271E-2</v>
      </c>
      <c r="I224">
        <f t="shared" si="43"/>
        <v>4.5894400005636271E-2</v>
      </c>
      <c r="O224">
        <f t="shared" ca="1" si="40"/>
        <v>-8.2165107601004303E-2</v>
      </c>
      <c r="P224">
        <f t="shared" ca="1" si="41"/>
        <v>0.11027704328091084</v>
      </c>
      <c r="Q224" s="1">
        <f t="shared" si="42"/>
        <v>32046.371200000001</v>
      </c>
      <c r="R224">
        <f t="shared" si="44"/>
        <v>4.5894400005636271E-2</v>
      </c>
      <c r="W224" s="48"/>
    </row>
    <row r="225" spans="1:23" ht="12.95" customHeight="1" x14ac:dyDescent="0.2">
      <c r="A225" s="35" t="s">
        <v>60</v>
      </c>
      <c r="B225" s="35"/>
      <c r="C225" s="36">
        <v>47119.635699999999</v>
      </c>
      <c r="D225" s="36"/>
      <c r="E225">
        <f t="shared" si="38"/>
        <v>2350.0180188127583</v>
      </c>
      <c r="F225">
        <f t="shared" si="39"/>
        <v>2350</v>
      </c>
      <c r="G225">
        <f t="shared" si="37"/>
        <v>4.4855000000097789E-2</v>
      </c>
      <c r="I225">
        <f t="shared" si="43"/>
        <v>4.4855000000097789E-2</v>
      </c>
      <c r="O225">
        <f t="shared" ca="1" si="40"/>
        <v>-8.1453547133997731E-2</v>
      </c>
      <c r="P225">
        <f t="shared" ca="1" si="41"/>
        <v>0.10984565520603325</v>
      </c>
      <c r="Q225" s="1">
        <f t="shared" si="42"/>
        <v>32101.135699999999</v>
      </c>
      <c r="R225">
        <f t="shared" si="44"/>
        <v>4.4855000000097789E-2</v>
      </c>
      <c r="W225" s="48"/>
    </row>
    <row r="226" spans="1:23" ht="12.95" customHeight="1" x14ac:dyDescent="0.2">
      <c r="A226" s="35" t="s">
        <v>76</v>
      </c>
      <c r="B226" s="35"/>
      <c r="C226" s="36">
        <v>47119.635699999999</v>
      </c>
      <c r="D226" s="36">
        <v>1.2999999999999999E-3</v>
      </c>
      <c r="E226">
        <f t="shared" si="38"/>
        <v>2350.0180188127583</v>
      </c>
      <c r="F226">
        <f t="shared" si="39"/>
        <v>2350</v>
      </c>
      <c r="G226">
        <f t="shared" si="37"/>
        <v>4.4855000000097789E-2</v>
      </c>
      <c r="I226">
        <f t="shared" si="43"/>
        <v>4.4855000000097789E-2</v>
      </c>
      <c r="O226">
        <f t="shared" ca="1" si="40"/>
        <v>-8.1453547133997731E-2</v>
      </c>
      <c r="P226">
        <f t="shared" ca="1" si="41"/>
        <v>0.10984565520603325</v>
      </c>
      <c r="Q226" s="1">
        <f t="shared" si="42"/>
        <v>32101.135699999999</v>
      </c>
      <c r="R226">
        <f t="shared" si="44"/>
        <v>4.4855000000097789E-2</v>
      </c>
      <c r="W226" s="48"/>
    </row>
    <row r="227" spans="1:23" ht="12.95" customHeight="1" x14ac:dyDescent="0.2">
      <c r="A227" s="35" t="s">
        <v>74</v>
      </c>
      <c r="B227" s="35"/>
      <c r="C227" s="36">
        <v>47368.544000000002</v>
      </c>
      <c r="D227" s="36"/>
      <c r="E227">
        <f t="shared" si="38"/>
        <v>2450.0075863399625</v>
      </c>
      <c r="F227">
        <f t="shared" si="39"/>
        <v>2450</v>
      </c>
      <c r="G227">
        <f t="shared" si="37"/>
        <v>1.8885000004956964E-2</v>
      </c>
      <c r="I227">
        <f t="shared" si="43"/>
        <v>1.8885000004956964E-2</v>
      </c>
      <c r="O227">
        <f t="shared" ca="1" si="40"/>
        <v>-7.8219181374876989E-2</v>
      </c>
      <c r="P227">
        <f t="shared" ca="1" si="41"/>
        <v>0.107884800320226</v>
      </c>
      <c r="Q227" s="1">
        <f t="shared" si="42"/>
        <v>32350.044000000002</v>
      </c>
      <c r="R227">
        <f t="shared" si="44"/>
        <v>1.8885000004956964E-2</v>
      </c>
      <c r="W227" s="48"/>
    </row>
    <row r="228" spans="1:23" ht="12.95" customHeight="1" x14ac:dyDescent="0.2">
      <c r="A228" s="35" t="s">
        <v>117</v>
      </c>
      <c r="B228" s="35"/>
      <c r="C228" s="36">
        <v>47425.811000000002</v>
      </c>
      <c r="D228" s="36"/>
      <c r="E228">
        <f t="shared" si="38"/>
        <v>2473.0124542514795</v>
      </c>
      <c r="F228">
        <f t="shared" si="39"/>
        <v>2473</v>
      </c>
      <c r="G228">
        <f t="shared" si="37"/>
        <v>3.100290000293171E-2</v>
      </c>
      <c r="I228">
        <f t="shared" si="43"/>
        <v>3.100290000293171E-2</v>
      </c>
      <c r="O228">
        <f t="shared" ca="1" si="40"/>
        <v>-7.7475277250279209E-2</v>
      </c>
      <c r="P228">
        <f t="shared" ca="1" si="41"/>
        <v>0.10743380369649033</v>
      </c>
      <c r="Q228" s="1">
        <f t="shared" si="42"/>
        <v>32407.311000000002</v>
      </c>
      <c r="R228">
        <f t="shared" si="44"/>
        <v>3.100290000293171E-2</v>
      </c>
      <c r="W228" s="48"/>
    </row>
    <row r="229" spans="1:23" ht="12.95" customHeight="1" x14ac:dyDescent="0.2">
      <c r="A229" s="35" t="s">
        <v>64</v>
      </c>
      <c r="B229" s="35"/>
      <c r="C229" s="36">
        <v>47871.414299999997</v>
      </c>
      <c r="D229" s="36"/>
      <c r="E229">
        <f t="shared" si="38"/>
        <v>2652.0168556944773</v>
      </c>
      <c r="F229">
        <f t="shared" si="39"/>
        <v>2652</v>
      </c>
      <c r="G229">
        <f t="shared" si="37"/>
        <v>4.1959599999245256E-2</v>
      </c>
      <c r="I229">
        <f t="shared" si="43"/>
        <v>4.1959599999245256E-2</v>
      </c>
      <c r="O229">
        <f t="shared" ca="1" si="40"/>
        <v>-7.1685762541453077E-2</v>
      </c>
      <c r="P229">
        <f t="shared" ca="1" si="41"/>
        <v>0.10392387345089538</v>
      </c>
      <c r="Q229" s="1">
        <f t="shared" si="42"/>
        <v>32852.914299999997</v>
      </c>
      <c r="R229">
        <f t="shared" si="44"/>
        <v>4.1959599999245256E-2</v>
      </c>
      <c r="W229" s="48"/>
    </row>
    <row r="230" spans="1:23" ht="12.95" customHeight="1" x14ac:dyDescent="0.2">
      <c r="A230" s="35" t="s">
        <v>64</v>
      </c>
      <c r="B230" s="35"/>
      <c r="C230" s="36">
        <v>47871.417699999998</v>
      </c>
      <c r="D230" s="36"/>
      <c r="E230">
        <f t="shared" si="38"/>
        <v>2652.0182215168693</v>
      </c>
      <c r="F230">
        <f t="shared" si="39"/>
        <v>2652</v>
      </c>
      <c r="G230">
        <f t="shared" ref="G230:G261" si="45">+C230-(C$7+F230*C$8)</f>
        <v>4.5359600000665523E-2</v>
      </c>
      <c r="I230">
        <f t="shared" si="43"/>
        <v>4.5359600000665523E-2</v>
      </c>
      <c r="O230">
        <f t="shared" ca="1" si="40"/>
        <v>-7.1685762541453077E-2</v>
      </c>
      <c r="P230">
        <f t="shared" ca="1" si="41"/>
        <v>0.10392387345089538</v>
      </c>
      <c r="Q230" s="1">
        <f t="shared" si="42"/>
        <v>32852.917699999998</v>
      </c>
      <c r="R230">
        <f t="shared" si="44"/>
        <v>4.5359600000665523E-2</v>
      </c>
      <c r="W230" s="48"/>
    </row>
    <row r="231" spans="1:23" ht="12.95" customHeight="1" x14ac:dyDescent="0.2">
      <c r="A231" s="35" t="s">
        <v>65</v>
      </c>
      <c r="B231" s="35"/>
      <c r="C231" s="36">
        <v>48085.491499999996</v>
      </c>
      <c r="D231" s="36"/>
      <c r="E231">
        <f t="shared" si="38"/>
        <v>2738.0143360735347</v>
      </c>
      <c r="F231">
        <f t="shared" si="39"/>
        <v>2738</v>
      </c>
      <c r="G231">
        <f t="shared" si="45"/>
        <v>3.568739999900572E-2</v>
      </c>
      <c r="I231">
        <f t="shared" si="43"/>
        <v>3.568739999900572E-2</v>
      </c>
      <c r="O231">
        <f t="shared" ca="1" si="40"/>
        <v>-6.8904207988609245E-2</v>
      </c>
      <c r="P231">
        <f t="shared" ca="1" si="41"/>
        <v>0.10223753824910115</v>
      </c>
      <c r="Q231" s="1">
        <f t="shared" si="42"/>
        <v>33066.991499999996</v>
      </c>
      <c r="R231">
        <f t="shared" si="44"/>
        <v>3.568739999900572E-2</v>
      </c>
      <c r="W231" s="48"/>
    </row>
    <row r="232" spans="1:23" ht="12.95" customHeight="1" x14ac:dyDescent="0.2">
      <c r="A232" s="35" t="s">
        <v>117</v>
      </c>
      <c r="B232" s="35"/>
      <c r="C232" s="36">
        <v>48177.597000000002</v>
      </c>
      <c r="D232" s="36"/>
      <c r="E232">
        <f t="shared" si="38"/>
        <v>2775.0142638054635</v>
      </c>
      <c r="F232">
        <f t="shared" si="39"/>
        <v>2775</v>
      </c>
      <c r="G232">
        <f t="shared" si="45"/>
        <v>3.5507500004314352E-2</v>
      </c>
      <c r="I232">
        <f t="shared" si="43"/>
        <v>3.5507500004314352E-2</v>
      </c>
      <c r="O232">
        <f t="shared" ca="1" si="40"/>
        <v>-6.7707492657734569E-2</v>
      </c>
      <c r="P232">
        <f t="shared" ca="1" si="41"/>
        <v>0.10151202194135248</v>
      </c>
      <c r="Q232" s="1">
        <f t="shared" si="42"/>
        <v>33159.097000000002</v>
      </c>
      <c r="R232">
        <f t="shared" si="44"/>
        <v>3.5507500004314352E-2</v>
      </c>
      <c r="W232" s="48"/>
    </row>
    <row r="233" spans="1:23" ht="12.95" customHeight="1" x14ac:dyDescent="0.2">
      <c r="A233" s="35" t="s">
        <v>65</v>
      </c>
      <c r="B233" s="35"/>
      <c r="C233" s="36">
        <v>48187.554300000003</v>
      </c>
      <c r="D233" s="36"/>
      <c r="E233">
        <f t="shared" si="38"/>
        <v>2779.0142353642218</v>
      </c>
      <c r="F233">
        <f t="shared" si="39"/>
        <v>2779</v>
      </c>
      <c r="G233">
        <f t="shared" si="45"/>
        <v>3.5436700010905042E-2</v>
      </c>
      <c r="I233">
        <f t="shared" si="43"/>
        <v>3.5436700010905042E-2</v>
      </c>
      <c r="O233">
        <f t="shared" ca="1" si="40"/>
        <v>-6.7578118027369738E-2</v>
      </c>
      <c r="P233">
        <f t="shared" ca="1" si="41"/>
        <v>0.10143358774592018</v>
      </c>
      <c r="Q233" s="1">
        <f t="shared" si="42"/>
        <v>33169.054300000003</v>
      </c>
      <c r="R233">
        <f t="shared" si="44"/>
        <v>3.5436700010905042E-2</v>
      </c>
      <c r="W233" s="48"/>
    </row>
    <row r="234" spans="1:23" ht="12.95" customHeight="1" x14ac:dyDescent="0.2">
      <c r="A234" s="35" t="s">
        <v>65</v>
      </c>
      <c r="B234" s="35"/>
      <c r="C234" s="36">
        <v>48187.554400000001</v>
      </c>
      <c r="D234" s="36"/>
      <c r="E234">
        <f t="shared" si="38"/>
        <v>2779.0142755354673</v>
      </c>
      <c r="F234">
        <f t="shared" si="39"/>
        <v>2779</v>
      </c>
      <c r="G234">
        <f t="shared" si="45"/>
        <v>3.553670000837883E-2</v>
      </c>
      <c r="I234">
        <f t="shared" si="43"/>
        <v>3.553670000837883E-2</v>
      </c>
      <c r="O234">
        <f t="shared" ca="1" si="40"/>
        <v>-6.7578118027369738E-2</v>
      </c>
      <c r="P234">
        <f t="shared" ca="1" si="41"/>
        <v>0.10143358774592018</v>
      </c>
      <c r="Q234" s="1">
        <f t="shared" si="42"/>
        <v>33169.054400000001</v>
      </c>
      <c r="R234">
        <f t="shared" si="44"/>
        <v>3.553670000837883E-2</v>
      </c>
      <c r="W234" s="48"/>
    </row>
    <row r="235" spans="1:23" ht="12.95" customHeight="1" x14ac:dyDescent="0.2">
      <c r="A235" s="35" t="s">
        <v>65</v>
      </c>
      <c r="B235" s="35"/>
      <c r="C235" s="36">
        <v>48232.364099999999</v>
      </c>
      <c r="D235" s="36"/>
      <c r="E235">
        <f t="shared" si="38"/>
        <v>2797.0148907179405</v>
      </c>
      <c r="F235">
        <f t="shared" si="39"/>
        <v>2797</v>
      </c>
      <c r="G235">
        <f t="shared" si="45"/>
        <v>3.7068099998577964E-2</v>
      </c>
      <c r="I235">
        <f t="shared" si="43"/>
        <v>3.7068099998577964E-2</v>
      </c>
      <c r="O235">
        <f t="shared" ca="1" si="40"/>
        <v>-6.6995932190727997E-2</v>
      </c>
      <c r="P235">
        <f t="shared" ca="1" si="41"/>
        <v>0.10108063386647488</v>
      </c>
      <c r="Q235" s="1">
        <f t="shared" si="42"/>
        <v>33213.864099999999</v>
      </c>
      <c r="R235">
        <f t="shared" si="44"/>
        <v>3.7068099998577964E-2</v>
      </c>
      <c r="W235" s="48"/>
    </row>
    <row r="236" spans="1:23" ht="12.95" customHeight="1" x14ac:dyDescent="0.2">
      <c r="A236" s="35" t="s">
        <v>65</v>
      </c>
      <c r="B236" s="35"/>
      <c r="C236" s="36">
        <v>48232.364999999998</v>
      </c>
      <c r="D236" s="36"/>
      <c r="E236">
        <f t="shared" si="38"/>
        <v>2797.0152522591611</v>
      </c>
      <c r="F236">
        <f t="shared" si="39"/>
        <v>2797</v>
      </c>
      <c r="G236">
        <f t="shared" si="45"/>
        <v>3.7968099997669924E-2</v>
      </c>
      <c r="I236">
        <f t="shared" si="43"/>
        <v>3.7968099997669924E-2</v>
      </c>
      <c r="O236">
        <f t="shared" ca="1" si="40"/>
        <v>-6.6995932190727997E-2</v>
      </c>
      <c r="P236">
        <f t="shared" ca="1" si="41"/>
        <v>0.10108063386647488</v>
      </c>
      <c r="Q236" s="1">
        <f t="shared" si="42"/>
        <v>33213.864999999998</v>
      </c>
      <c r="R236">
        <f t="shared" si="44"/>
        <v>3.7968099997669924E-2</v>
      </c>
      <c r="W236" s="48"/>
    </row>
    <row r="237" spans="1:23" ht="12.95" customHeight="1" x14ac:dyDescent="0.2">
      <c r="A237" s="35" t="s">
        <v>75</v>
      </c>
      <c r="B237" s="35"/>
      <c r="C237" s="36">
        <v>48588.328000000001</v>
      </c>
      <c r="D237" s="36">
        <v>5.0000000000000001E-3</v>
      </c>
      <c r="E237">
        <f t="shared" si="38"/>
        <v>2940.0100275466311</v>
      </c>
      <c r="F237">
        <f t="shared" si="39"/>
        <v>2940</v>
      </c>
      <c r="G237">
        <f t="shared" si="45"/>
        <v>2.4962000003142748E-2</v>
      </c>
      <c r="I237">
        <f t="shared" si="43"/>
        <v>2.4962000003142748E-2</v>
      </c>
      <c r="O237">
        <f t="shared" ca="1" si="40"/>
        <v>-6.2370789155185333E-2</v>
      </c>
      <c r="P237">
        <f t="shared" ca="1" si="41"/>
        <v>9.8276611379770534E-2</v>
      </c>
      <c r="Q237" s="1">
        <f t="shared" si="42"/>
        <v>33569.828000000001</v>
      </c>
      <c r="R237">
        <f t="shared" si="44"/>
        <v>2.4962000003142748E-2</v>
      </c>
      <c r="W237" s="48"/>
    </row>
    <row r="238" spans="1:23" ht="12.95" customHeight="1" x14ac:dyDescent="0.2">
      <c r="A238" s="35" t="s">
        <v>69</v>
      </c>
      <c r="B238" s="35" t="s">
        <v>58</v>
      </c>
      <c r="C238" s="36">
        <v>49005.281999999999</v>
      </c>
      <c r="D238" s="36">
        <v>1.1999999999999999E-3</v>
      </c>
      <c r="E238">
        <f t="shared" si="38"/>
        <v>3107.5056479768746</v>
      </c>
      <c r="F238">
        <f t="shared" si="39"/>
        <v>3107.5</v>
      </c>
      <c r="G238">
        <f t="shared" si="45"/>
        <v>1.4059750006708782E-2</v>
      </c>
      <c r="I238">
        <f t="shared" si="43"/>
        <v>1.4059750006708782E-2</v>
      </c>
      <c r="O238">
        <f t="shared" ca="1" si="40"/>
        <v>-5.6953226508658084E-2</v>
      </c>
      <c r="P238">
        <f t="shared" ca="1" si="41"/>
        <v>9.4992179446043407E-2</v>
      </c>
      <c r="Q238" s="1">
        <f t="shared" si="42"/>
        <v>33986.781999999999</v>
      </c>
      <c r="S238">
        <f>G238</f>
        <v>1.4059750006708782E-2</v>
      </c>
      <c r="W238" s="48"/>
    </row>
    <row r="239" spans="1:23" ht="12.95" customHeight="1" x14ac:dyDescent="0.2">
      <c r="A239" s="35" t="s">
        <v>66</v>
      </c>
      <c r="B239" s="35"/>
      <c r="C239" s="36">
        <v>49290.328000000001</v>
      </c>
      <c r="D239" s="36"/>
      <c r="E239">
        <f t="shared" si="38"/>
        <v>3222.0121801630626</v>
      </c>
      <c r="F239">
        <f t="shared" si="39"/>
        <v>3222</v>
      </c>
      <c r="G239">
        <f t="shared" si="45"/>
        <v>3.032060000259662E-2</v>
      </c>
      <c r="I239">
        <f t="shared" si="43"/>
        <v>3.032060000259662E-2</v>
      </c>
      <c r="O239">
        <f t="shared" ca="1" si="40"/>
        <v>-5.3249877714464836E-2</v>
      </c>
      <c r="P239">
        <f t="shared" ca="1" si="41"/>
        <v>9.2747000601794111E-2</v>
      </c>
      <c r="Q239" s="1">
        <f t="shared" si="42"/>
        <v>34271.828000000001</v>
      </c>
      <c r="R239">
        <f>G239</f>
        <v>3.032060000259662E-2</v>
      </c>
      <c r="W239" s="48"/>
    </row>
    <row r="240" spans="1:23" ht="12.95" customHeight="1" x14ac:dyDescent="0.2">
      <c r="A240" s="35" t="s">
        <v>79</v>
      </c>
      <c r="B240" s="35"/>
      <c r="C240" s="36">
        <v>49636.328800000003</v>
      </c>
      <c r="D240" s="36"/>
      <c r="E240">
        <f t="shared" si="38"/>
        <v>3361.0050155006807</v>
      </c>
      <c r="F240">
        <f t="shared" si="39"/>
        <v>3361</v>
      </c>
      <c r="G240">
        <f t="shared" si="45"/>
        <v>1.2485300008847844E-2</v>
      </c>
      <c r="I240">
        <f t="shared" si="43"/>
        <v>1.2485300008847844E-2</v>
      </c>
      <c r="O240">
        <f t="shared" ca="1" si="40"/>
        <v>-4.8754109309286989E-2</v>
      </c>
      <c r="P240">
        <f t="shared" ca="1" si="41"/>
        <v>9.0021412310522048E-2</v>
      </c>
      <c r="Q240" s="1">
        <f t="shared" si="42"/>
        <v>34617.828800000003</v>
      </c>
      <c r="R240">
        <f>G240</f>
        <v>1.2485300008847844E-2</v>
      </c>
      <c r="W240" s="48"/>
    </row>
    <row r="241" spans="1:23" ht="12.95" customHeight="1" x14ac:dyDescent="0.2">
      <c r="A241" s="37" t="s">
        <v>79</v>
      </c>
      <c r="B241" s="38"/>
      <c r="C241" s="39">
        <v>49636.328800000003</v>
      </c>
      <c r="D241" s="39">
        <v>8.9999999999999998E-4</v>
      </c>
      <c r="E241">
        <f t="shared" si="38"/>
        <v>3361.0050155006807</v>
      </c>
      <c r="F241">
        <f t="shared" si="39"/>
        <v>3361</v>
      </c>
      <c r="G241">
        <f t="shared" si="45"/>
        <v>1.2485300008847844E-2</v>
      </c>
      <c r="I241">
        <f t="shared" si="43"/>
        <v>1.2485300008847844E-2</v>
      </c>
      <c r="O241">
        <f t="shared" ca="1" si="40"/>
        <v>-4.8754109309286989E-2</v>
      </c>
      <c r="P241">
        <f t="shared" ca="1" si="41"/>
        <v>9.0021412310522048E-2</v>
      </c>
      <c r="Q241" s="1">
        <f t="shared" si="42"/>
        <v>34617.828800000003</v>
      </c>
      <c r="R241">
        <f>G241</f>
        <v>1.2485300008847844E-2</v>
      </c>
      <c r="W241" s="48"/>
    </row>
    <row r="242" spans="1:23" ht="12.95" customHeight="1" x14ac:dyDescent="0.2">
      <c r="A242" s="35" t="s">
        <v>67</v>
      </c>
      <c r="B242" s="35"/>
      <c r="C242" s="36">
        <v>49636.330499999996</v>
      </c>
      <c r="D242" s="36"/>
      <c r="E242">
        <f t="shared" si="38"/>
        <v>3361.0056984118742</v>
      </c>
      <c r="F242">
        <f t="shared" si="39"/>
        <v>3361</v>
      </c>
      <c r="G242">
        <f t="shared" si="45"/>
        <v>1.418530000228202E-2</v>
      </c>
      <c r="I242">
        <f t="shared" si="43"/>
        <v>1.418530000228202E-2</v>
      </c>
      <c r="O242">
        <f t="shared" ca="1" si="40"/>
        <v>-4.8754109309286989E-2</v>
      </c>
      <c r="P242">
        <f t="shared" ca="1" si="41"/>
        <v>9.0021412310522048E-2</v>
      </c>
      <c r="Q242" s="1">
        <f t="shared" si="42"/>
        <v>34617.830499999996</v>
      </c>
      <c r="R242">
        <f>G242</f>
        <v>1.418530000228202E-2</v>
      </c>
      <c r="W242" s="48"/>
    </row>
    <row r="243" spans="1:23" ht="12.95" customHeight="1" x14ac:dyDescent="0.2">
      <c r="A243" s="35" t="s">
        <v>79</v>
      </c>
      <c r="B243" s="35"/>
      <c r="C243" s="36">
        <v>49636.330499999996</v>
      </c>
      <c r="D243" s="36"/>
      <c r="E243">
        <f t="shared" si="38"/>
        <v>3361.0056984118742</v>
      </c>
      <c r="F243">
        <f t="shared" si="39"/>
        <v>3361</v>
      </c>
      <c r="G243">
        <f t="shared" si="45"/>
        <v>1.418530000228202E-2</v>
      </c>
      <c r="I243">
        <f t="shared" si="43"/>
        <v>1.418530000228202E-2</v>
      </c>
      <c r="O243">
        <f t="shared" ca="1" si="40"/>
        <v>-4.8754109309286989E-2</v>
      </c>
      <c r="P243">
        <f t="shared" ca="1" si="41"/>
        <v>9.0021412310522048E-2</v>
      </c>
      <c r="Q243" s="1">
        <f t="shared" si="42"/>
        <v>34617.830499999996</v>
      </c>
      <c r="R243">
        <f>G243</f>
        <v>1.418530000228202E-2</v>
      </c>
      <c r="W243" s="48"/>
    </row>
    <row r="244" spans="1:23" ht="12.95" customHeight="1" x14ac:dyDescent="0.2">
      <c r="A244" s="37" t="s">
        <v>80</v>
      </c>
      <c r="B244" s="40" t="s">
        <v>49</v>
      </c>
      <c r="C244" s="39">
        <v>49647.544000000002</v>
      </c>
      <c r="D244" s="39">
        <v>1.1999999999999999E-3</v>
      </c>
      <c r="E244">
        <f t="shared" si="38"/>
        <v>3365.5103011730789</v>
      </c>
      <c r="F244">
        <f t="shared" si="39"/>
        <v>3365.5</v>
      </c>
      <c r="G244">
        <f t="shared" si="45"/>
        <v>2.5643150009273086E-2</v>
      </c>
      <c r="I244">
        <f t="shared" si="43"/>
        <v>2.5643150009273086E-2</v>
      </c>
      <c r="O244">
        <f t="shared" ca="1" si="40"/>
        <v>-4.860856285012656E-2</v>
      </c>
      <c r="P244">
        <f t="shared" ca="1" si="41"/>
        <v>8.9933173840660713E-2</v>
      </c>
      <c r="Q244" s="1">
        <f t="shared" si="42"/>
        <v>34629.044000000002</v>
      </c>
      <c r="S244">
        <f>G244</f>
        <v>2.5643150009273086E-2</v>
      </c>
      <c r="W244" s="48"/>
    </row>
    <row r="245" spans="1:23" ht="12.95" customHeight="1" x14ac:dyDescent="0.2">
      <c r="A245" s="35" t="s">
        <v>80</v>
      </c>
      <c r="B245" s="35" t="s">
        <v>81</v>
      </c>
      <c r="C245" s="36">
        <v>49647.546799999996</v>
      </c>
      <c r="D245" s="36">
        <v>1.6999999999999999E-3</v>
      </c>
      <c r="E245">
        <f t="shared" si="38"/>
        <v>3365.5114259679876</v>
      </c>
      <c r="F245">
        <f t="shared" si="39"/>
        <v>3365.5</v>
      </c>
      <c r="G245">
        <f t="shared" si="45"/>
        <v>2.8443150004022755E-2</v>
      </c>
      <c r="I245">
        <f t="shared" si="43"/>
        <v>2.8443150004022755E-2</v>
      </c>
      <c r="O245">
        <f t="shared" ca="1" si="40"/>
        <v>-4.860856285012656E-2</v>
      </c>
      <c r="P245">
        <f t="shared" ca="1" si="41"/>
        <v>8.9933173840660713E-2</v>
      </c>
      <c r="Q245" s="1">
        <f t="shared" si="42"/>
        <v>34629.046799999996</v>
      </c>
      <c r="S245">
        <f>G245</f>
        <v>2.8443150004022755E-2</v>
      </c>
      <c r="W245" s="48"/>
    </row>
    <row r="246" spans="1:23" ht="12.95" customHeight="1" x14ac:dyDescent="0.2">
      <c r="A246" s="35" t="s">
        <v>57</v>
      </c>
      <c r="B246" s="35" t="s">
        <v>58</v>
      </c>
      <c r="C246" s="36">
        <v>49906.441599999998</v>
      </c>
      <c r="D246" s="36"/>
      <c r="E246">
        <f t="shared" si="38"/>
        <v>3469.5126950580175</v>
      </c>
      <c r="F246">
        <f t="shared" si="39"/>
        <v>3469.5</v>
      </c>
      <c r="G246">
        <f t="shared" si="45"/>
        <v>3.1602349998138379E-2</v>
      </c>
      <c r="I246">
        <f t="shared" si="43"/>
        <v>3.1602349998138379E-2</v>
      </c>
      <c r="O246">
        <f t="shared" ca="1" si="40"/>
        <v>-4.5244822460640988E-2</v>
      </c>
      <c r="P246">
        <f t="shared" ca="1" si="41"/>
        <v>8.7893884759421184E-2</v>
      </c>
      <c r="Q246" s="1">
        <f t="shared" si="42"/>
        <v>34887.941599999998</v>
      </c>
      <c r="S246">
        <f>G246</f>
        <v>3.1602349998138379E-2</v>
      </c>
      <c r="W246" s="48"/>
    </row>
    <row r="247" spans="1:23" ht="12.95" customHeight="1" x14ac:dyDescent="0.2">
      <c r="A247" s="35" t="s">
        <v>57</v>
      </c>
      <c r="B247" s="35"/>
      <c r="C247" s="36">
        <v>49947.493399999999</v>
      </c>
      <c r="D247" s="36"/>
      <c r="E247">
        <f t="shared" si="38"/>
        <v>3486.0037149565637</v>
      </c>
      <c r="F247">
        <f t="shared" si="39"/>
        <v>3486</v>
      </c>
      <c r="G247">
        <f t="shared" si="45"/>
        <v>9.2478000005939975E-3</v>
      </c>
      <c r="I247">
        <f t="shared" ref="I247:I263" si="46">+G247</f>
        <v>9.2478000005939975E-3</v>
      </c>
      <c r="O247">
        <f t="shared" ca="1" si="40"/>
        <v>-4.4711152110386065E-2</v>
      </c>
      <c r="P247">
        <f t="shared" ca="1" si="41"/>
        <v>8.7570343703262998E-2</v>
      </c>
      <c r="Q247" s="1">
        <f t="shared" si="42"/>
        <v>34928.993399999999</v>
      </c>
      <c r="R247">
        <f>G247</f>
        <v>9.2478000005939975E-3</v>
      </c>
      <c r="W247" s="48"/>
    </row>
    <row r="248" spans="1:23" ht="12.95" customHeight="1" x14ac:dyDescent="0.2">
      <c r="A248" s="35" t="s">
        <v>70</v>
      </c>
      <c r="B248" s="35"/>
      <c r="C248" s="36">
        <v>49987.317999999999</v>
      </c>
      <c r="D248" s="36">
        <v>4.0000000000000001E-3</v>
      </c>
      <c r="E248">
        <f t="shared" si="38"/>
        <v>3502.0017533142395</v>
      </c>
      <c r="F248">
        <f t="shared" si="39"/>
        <v>3502</v>
      </c>
      <c r="G248">
        <f t="shared" si="45"/>
        <v>4.364600004919339E-3</v>
      </c>
      <c r="I248">
        <f t="shared" si="46"/>
        <v>4.364600004919339E-3</v>
      </c>
      <c r="O248">
        <f t="shared" ca="1" si="40"/>
        <v>-4.419365358892674E-2</v>
      </c>
      <c r="P248">
        <f t="shared" ca="1" si="41"/>
        <v>8.7256606921533836E-2</v>
      </c>
      <c r="Q248" s="1">
        <f t="shared" si="42"/>
        <v>34968.817999999999</v>
      </c>
      <c r="R248">
        <f>G248</f>
        <v>4.364600004919339E-3</v>
      </c>
      <c r="W248" s="48"/>
    </row>
    <row r="249" spans="1:23" ht="12.95" customHeight="1" x14ac:dyDescent="0.2">
      <c r="A249" s="35" t="s">
        <v>117</v>
      </c>
      <c r="B249" s="35"/>
      <c r="C249" s="36">
        <v>49988.584999999999</v>
      </c>
      <c r="D249" s="36"/>
      <c r="E249">
        <f t="shared" si="38"/>
        <v>3502.5107230113408</v>
      </c>
      <c r="F249">
        <f t="shared" si="39"/>
        <v>3502.5</v>
      </c>
      <c r="G249">
        <f t="shared" si="45"/>
        <v>2.6693250001699198E-2</v>
      </c>
      <c r="I249">
        <f t="shared" si="46"/>
        <v>2.6693250001699198E-2</v>
      </c>
      <c r="O249">
        <f t="shared" ca="1" si="40"/>
        <v>-4.4177481760131143E-2</v>
      </c>
      <c r="P249">
        <f t="shared" ca="1" si="41"/>
        <v>8.7246802647104799E-2</v>
      </c>
      <c r="Q249" s="1">
        <f t="shared" si="42"/>
        <v>34970.084999999999</v>
      </c>
      <c r="S249">
        <f>G249</f>
        <v>2.6693250001699198E-2</v>
      </c>
      <c r="W249" s="48"/>
    </row>
    <row r="250" spans="1:23" ht="12.95" customHeight="1" x14ac:dyDescent="0.2">
      <c r="A250" s="35" t="s">
        <v>57</v>
      </c>
      <c r="B250" s="35" t="s">
        <v>58</v>
      </c>
      <c r="C250" s="36">
        <v>50013.482600000003</v>
      </c>
      <c r="D250" s="36"/>
      <c r="E250">
        <f t="shared" si="38"/>
        <v>3512.5123993574716</v>
      </c>
      <c r="F250">
        <f t="shared" si="39"/>
        <v>3512.5</v>
      </c>
      <c r="G250">
        <f t="shared" si="45"/>
        <v>3.086625000287313E-2</v>
      </c>
      <c r="I250">
        <f t="shared" si="46"/>
        <v>3.086625000287313E-2</v>
      </c>
      <c r="O250">
        <f t="shared" ca="1" si="40"/>
        <v>-4.3854045184219065E-2</v>
      </c>
      <c r="P250">
        <f t="shared" ca="1" si="41"/>
        <v>8.7050717158524069E-2</v>
      </c>
      <c r="Q250" s="1">
        <f t="shared" si="42"/>
        <v>34994.982600000003</v>
      </c>
      <c r="S250">
        <f>G250</f>
        <v>3.086625000287313E-2</v>
      </c>
      <c r="W250" s="48"/>
    </row>
    <row r="251" spans="1:23" ht="12.95" customHeight="1" x14ac:dyDescent="0.2">
      <c r="A251" s="35" t="s">
        <v>117</v>
      </c>
      <c r="B251" s="35"/>
      <c r="C251" s="36">
        <v>50080.712</v>
      </c>
      <c r="D251" s="36"/>
      <c r="E251">
        <f t="shared" si="38"/>
        <v>3539.519287561332</v>
      </c>
      <c r="F251">
        <f t="shared" si="39"/>
        <v>3539.5</v>
      </c>
      <c r="G251">
        <f t="shared" si="45"/>
        <v>4.8013350002293009E-2</v>
      </c>
      <c r="I251">
        <f t="shared" si="46"/>
        <v>4.8013350002293009E-2</v>
      </c>
      <c r="O251">
        <f t="shared" ca="1" si="40"/>
        <v>-4.2980766429256467E-2</v>
      </c>
      <c r="P251">
        <f t="shared" ca="1" si="41"/>
        <v>8.6521286339356115E-2</v>
      </c>
      <c r="Q251" s="1">
        <f t="shared" si="42"/>
        <v>35062.212</v>
      </c>
      <c r="S251">
        <f>G251</f>
        <v>4.8013350002293009E-2</v>
      </c>
      <c r="W251" s="48"/>
    </row>
    <row r="252" spans="1:23" ht="12.95" customHeight="1" x14ac:dyDescent="0.2">
      <c r="A252" s="36" t="s">
        <v>84</v>
      </c>
      <c r="B252" s="40" t="s">
        <v>46</v>
      </c>
      <c r="C252" s="39">
        <v>51722.383600000001</v>
      </c>
      <c r="D252" s="39">
        <v>6.9999999999999999E-4</v>
      </c>
      <c r="E252">
        <f t="shared" si="38"/>
        <v>4198.9992378309362</v>
      </c>
      <c r="F252">
        <f t="shared" si="39"/>
        <v>4199</v>
      </c>
      <c r="G252">
        <f t="shared" si="45"/>
        <v>-1.8972999969264492E-3</v>
      </c>
      <c r="I252">
        <f t="shared" si="46"/>
        <v>-1.8972999969264492E-3</v>
      </c>
      <c r="O252">
        <f t="shared" ca="1" si="40"/>
        <v>-2.1650124247855146E-2</v>
      </c>
      <c r="P252">
        <f t="shared" ca="1" si="41"/>
        <v>7.3589448367457372E-2</v>
      </c>
      <c r="Q252" s="1">
        <f t="shared" si="42"/>
        <v>36703.883600000001</v>
      </c>
      <c r="R252">
        <f>G252</f>
        <v>-1.8972999969264492E-3</v>
      </c>
      <c r="W252" s="48"/>
    </row>
    <row r="253" spans="1:23" ht="12.95" customHeight="1" x14ac:dyDescent="0.2">
      <c r="A253" s="36" t="s">
        <v>82</v>
      </c>
      <c r="B253" s="38" t="s">
        <v>49</v>
      </c>
      <c r="C253" s="36">
        <v>51768.4928</v>
      </c>
      <c r="D253" s="36">
        <v>6.9999999999999999E-4</v>
      </c>
      <c r="E253">
        <f t="shared" si="38"/>
        <v>4217.5218783657247</v>
      </c>
      <c r="F253">
        <f t="shared" si="39"/>
        <v>4217.5</v>
      </c>
      <c r="G253">
        <f t="shared" si="45"/>
        <v>5.4462750005768612E-2</v>
      </c>
      <c r="I253">
        <f t="shared" si="46"/>
        <v>5.4462750005768612E-2</v>
      </c>
      <c r="O253">
        <f t="shared" ca="1" si="40"/>
        <v>-2.1051766582417808E-2</v>
      </c>
      <c r="P253">
        <f t="shared" ca="1" si="41"/>
        <v>7.3226690213583023E-2</v>
      </c>
      <c r="Q253" s="1">
        <f t="shared" si="42"/>
        <v>36749.9928</v>
      </c>
      <c r="S253">
        <f>G253</f>
        <v>5.4462750005768612E-2</v>
      </c>
      <c r="W253" s="48"/>
    </row>
    <row r="254" spans="1:23" ht="12.95" customHeight="1" x14ac:dyDescent="0.2">
      <c r="A254" s="36" t="s">
        <v>82</v>
      </c>
      <c r="B254" s="41"/>
      <c r="C254" s="36">
        <v>51814.481800000001</v>
      </c>
      <c r="D254" s="36">
        <v>1.9E-3</v>
      </c>
      <c r="E254">
        <f t="shared" si="38"/>
        <v>4235.9962330618464</v>
      </c>
      <c r="F254">
        <f t="shared" si="39"/>
        <v>4236</v>
      </c>
      <c r="G254">
        <f t="shared" si="45"/>
        <v>-9.3771999963792041E-3</v>
      </c>
      <c r="I254">
        <f t="shared" si="46"/>
        <v>-9.3771999963792041E-3</v>
      </c>
      <c r="O254">
        <f t="shared" ca="1" si="40"/>
        <v>-2.045340891698047E-2</v>
      </c>
      <c r="P254">
        <f t="shared" ca="1" si="41"/>
        <v>7.2863932059708689E-2</v>
      </c>
      <c r="Q254" s="1">
        <f t="shared" si="42"/>
        <v>36795.981800000001</v>
      </c>
      <c r="R254">
        <f>G254</f>
        <v>-9.3771999963792041E-3</v>
      </c>
      <c r="W254" s="48"/>
    </row>
    <row r="255" spans="1:23" ht="12.95" customHeight="1" x14ac:dyDescent="0.2">
      <c r="A255" s="36" t="s">
        <v>84</v>
      </c>
      <c r="B255" s="40" t="s">
        <v>49</v>
      </c>
      <c r="C255" s="39">
        <v>52119.491000000002</v>
      </c>
      <c r="D255" s="39">
        <v>5.9999999999999995E-4</v>
      </c>
      <c r="E255">
        <f t="shared" si="38"/>
        <v>4358.522231591498</v>
      </c>
      <c r="F255">
        <f t="shared" si="39"/>
        <v>4358.5</v>
      </c>
      <c r="G255">
        <f t="shared" si="45"/>
        <v>5.5342050007311627E-2</v>
      </c>
      <c r="I255">
        <f t="shared" si="46"/>
        <v>5.5342050007311627E-2</v>
      </c>
      <c r="O255">
        <f t="shared" ca="1" si="40"/>
        <v>-1.6491310862057545E-2</v>
      </c>
      <c r="P255">
        <f t="shared" ca="1" si="41"/>
        <v>7.0461884824594825E-2</v>
      </c>
      <c r="Q255" s="1">
        <f t="shared" si="42"/>
        <v>37100.991000000002</v>
      </c>
      <c r="S255">
        <f>G255</f>
        <v>5.5342050007311627E-2</v>
      </c>
      <c r="W255" s="48"/>
    </row>
    <row r="256" spans="1:23" ht="12.95" customHeight="1" x14ac:dyDescent="0.2">
      <c r="A256" s="35" t="s">
        <v>85</v>
      </c>
      <c r="B256" s="35"/>
      <c r="C256" s="36">
        <v>52531.414599999996</v>
      </c>
      <c r="D256" s="36">
        <v>2.3999999999999998E-3</v>
      </c>
      <c r="E256">
        <f t="shared" si="38"/>
        <v>4523.9970776221371</v>
      </c>
      <c r="F256">
        <f t="shared" si="39"/>
        <v>4524</v>
      </c>
      <c r="G256">
        <f t="shared" si="45"/>
        <v>-7.2748000020510517E-3</v>
      </c>
      <c r="I256">
        <f t="shared" si="46"/>
        <v>-7.2748000020510517E-3</v>
      </c>
      <c r="O256">
        <f t="shared" ca="1" si="40"/>
        <v>-1.1138435530712726E-2</v>
      </c>
      <c r="P256">
        <f t="shared" ca="1" si="41"/>
        <v>6.7216669988583833E-2</v>
      </c>
      <c r="Q256" s="1">
        <f t="shared" si="42"/>
        <v>37512.914599999996</v>
      </c>
      <c r="R256">
        <f t="shared" ref="R256:R262" si="47">G256</f>
        <v>-7.2748000020510517E-3</v>
      </c>
      <c r="W256" s="48"/>
    </row>
    <row r="257" spans="1:23" ht="12.95" customHeight="1" x14ac:dyDescent="0.2">
      <c r="A257" s="42" t="s">
        <v>83</v>
      </c>
      <c r="B257" s="35"/>
      <c r="C257" s="37">
        <v>52608.5841</v>
      </c>
      <c r="D257" s="36"/>
      <c r="E257">
        <f t="shared" si="38"/>
        <v>4554.9970279303061</v>
      </c>
      <c r="F257">
        <f t="shared" si="39"/>
        <v>4555</v>
      </c>
      <c r="G257">
        <f t="shared" si="45"/>
        <v>-7.3984999980893917E-3</v>
      </c>
      <c r="I257">
        <f t="shared" si="46"/>
        <v>-7.3984999980893917E-3</v>
      </c>
      <c r="O257">
        <f t="shared" ca="1" si="40"/>
        <v>-1.0135782145385297E-2</v>
      </c>
      <c r="P257">
        <f t="shared" ca="1" si="41"/>
        <v>6.6608804973983596E-2</v>
      </c>
      <c r="Q257" s="1">
        <f t="shared" si="42"/>
        <v>37590.0841</v>
      </c>
      <c r="R257">
        <f t="shared" si="47"/>
        <v>-7.3984999980893917E-3</v>
      </c>
      <c r="W257" s="48"/>
    </row>
    <row r="258" spans="1:23" ht="12.95" customHeight="1" x14ac:dyDescent="0.2">
      <c r="A258" s="43" t="s">
        <v>86</v>
      </c>
      <c r="B258" s="41"/>
      <c r="C258" s="36">
        <v>52872.451800000003</v>
      </c>
      <c r="D258" s="36">
        <v>2.3E-3</v>
      </c>
      <c r="E258">
        <f t="shared" si="38"/>
        <v>4660.9959729530237</v>
      </c>
      <c r="F258">
        <f t="shared" si="39"/>
        <v>4661</v>
      </c>
      <c r="G258">
        <f t="shared" si="45"/>
        <v>-1.0024699993664399E-2</v>
      </c>
      <c r="I258">
        <f t="shared" si="46"/>
        <v>-1.0024699993664399E-2</v>
      </c>
      <c r="O258">
        <f t="shared" ca="1" si="40"/>
        <v>-6.7073544407172947E-3</v>
      </c>
      <c r="P258">
        <f t="shared" ca="1" si="41"/>
        <v>6.4530298795027918E-2</v>
      </c>
      <c r="Q258" s="1">
        <f t="shared" si="42"/>
        <v>37853.951800000003</v>
      </c>
      <c r="R258">
        <f t="shared" si="47"/>
        <v>-1.0024699993664399E-2</v>
      </c>
      <c r="W258" s="48"/>
    </row>
    <row r="259" spans="1:23" ht="12.95" customHeight="1" x14ac:dyDescent="0.2">
      <c r="A259" s="43" t="s">
        <v>86</v>
      </c>
      <c r="B259" s="41"/>
      <c r="C259" s="36">
        <v>52877.426899999999</v>
      </c>
      <c r="D259" s="36">
        <v>4.4999999999999997E-3</v>
      </c>
      <c r="E259">
        <f t="shared" si="38"/>
        <v>4662.9945326531388</v>
      </c>
      <c r="F259">
        <f t="shared" si="39"/>
        <v>4663</v>
      </c>
      <c r="G259">
        <f t="shared" si="45"/>
        <v>-1.3610099995275959E-2</v>
      </c>
      <c r="I259">
        <f t="shared" si="46"/>
        <v>-1.3610099995275959E-2</v>
      </c>
      <c r="O259">
        <f t="shared" ca="1" si="40"/>
        <v>-6.642667125534879E-3</v>
      </c>
      <c r="P259">
        <f t="shared" ca="1" si="41"/>
        <v>6.449108169731177E-2</v>
      </c>
      <c r="Q259" s="1">
        <f t="shared" si="42"/>
        <v>37858.926899999999</v>
      </c>
      <c r="R259">
        <f t="shared" si="47"/>
        <v>-1.3610099995275959E-2</v>
      </c>
      <c r="W259" s="48"/>
    </row>
    <row r="260" spans="1:23" ht="12.95" customHeight="1" x14ac:dyDescent="0.2">
      <c r="A260" s="43" t="s">
        <v>86</v>
      </c>
      <c r="B260" s="41"/>
      <c r="C260" s="36">
        <v>53121.395400000001</v>
      </c>
      <c r="D260" s="36">
        <v>4.8999999999999998E-3</v>
      </c>
      <c r="E260">
        <f t="shared" si="38"/>
        <v>4760.9997209303501</v>
      </c>
      <c r="F260">
        <f t="shared" si="39"/>
        <v>4761</v>
      </c>
      <c r="G260">
        <f t="shared" si="45"/>
        <v>-6.9469999289140105E-4</v>
      </c>
      <c r="I260">
        <f t="shared" si="46"/>
        <v>-6.9469999289140105E-4</v>
      </c>
      <c r="O260">
        <f t="shared" ca="1" si="40"/>
        <v>-3.4729886815965394E-3</v>
      </c>
      <c r="P260">
        <f t="shared" ca="1" si="41"/>
        <v>6.2569443909220673E-2</v>
      </c>
      <c r="Q260" s="1">
        <f t="shared" si="42"/>
        <v>38102.895400000001</v>
      </c>
      <c r="R260">
        <f t="shared" si="47"/>
        <v>-6.9469999289140105E-4</v>
      </c>
      <c r="W260" s="48"/>
    </row>
    <row r="261" spans="1:23" ht="12.95" customHeight="1" x14ac:dyDescent="0.2">
      <c r="A261" s="43" t="s">
        <v>87</v>
      </c>
      <c r="B261" s="40"/>
      <c r="C261" s="36">
        <v>53385.2647</v>
      </c>
      <c r="D261" s="36">
        <v>2.8E-3</v>
      </c>
      <c r="E261">
        <f t="shared" si="38"/>
        <v>4866.9993086930153</v>
      </c>
      <c r="F261">
        <f t="shared" si="39"/>
        <v>4867</v>
      </c>
      <c r="G261">
        <f t="shared" si="45"/>
        <v>-1.7208999925060198E-3</v>
      </c>
      <c r="I261">
        <f t="shared" si="46"/>
        <v>-1.7208999925060198E-3</v>
      </c>
      <c r="O261">
        <f t="shared" ca="1" si="40"/>
        <v>-4.4560976928564866E-5</v>
      </c>
      <c r="P261">
        <f t="shared" ca="1" si="41"/>
        <v>6.0490937730264996E-2</v>
      </c>
      <c r="Q261" s="1">
        <f t="shared" si="42"/>
        <v>38366.7647</v>
      </c>
      <c r="R261">
        <f t="shared" si="47"/>
        <v>-1.7208999925060198E-3</v>
      </c>
      <c r="W261" s="48"/>
    </row>
    <row r="262" spans="1:23" ht="12.95" customHeight="1" x14ac:dyDescent="0.2">
      <c r="A262" s="36" t="s">
        <v>114</v>
      </c>
      <c r="B262" s="38" t="s">
        <v>46</v>
      </c>
      <c r="C262" s="36">
        <v>53569.476360000001</v>
      </c>
      <c r="D262" s="36">
        <v>2.0000000000000001E-4</v>
      </c>
      <c r="E262">
        <f t="shared" si="38"/>
        <v>4940.9994292870979</v>
      </c>
      <c r="F262">
        <f t="shared" si="39"/>
        <v>4941</v>
      </c>
      <c r="G262">
        <f t="shared" ref="G262:G293" si="48">+C262-(C$7+F262*C$8)</f>
        <v>-1.4206999912858009E-3</v>
      </c>
      <c r="I262">
        <f t="shared" si="46"/>
        <v>-1.4206999912858009E-3</v>
      </c>
      <c r="O262">
        <f t="shared" ca="1" si="40"/>
        <v>2.3488696848207868E-3</v>
      </c>
      <c r="P262">
        <f t="shared" ca="1" si="41"/>
        <v>5.9039905114767643E-2</v>
      </c>
      <c r="Q262" s="1">
        <f t="shared" si="42"/>
        <v>38550.976360000001</v>
      </c>
      <c r="R262">
        <f t="shared" si="47"/>
        <v>-1.4206999912858009E-3</v>
      </c>
      <c r="W262" s="48"/>
    </row>
    <row r="263" spans="1:23" ht="12.95" customHeight="1" x14ac:dyDescent="0.2">
      <c r="A263" s="36" t="s">
        <v>114</v>
      </c>
      <c r="B263" s="38" t="s">
        <v>49</v>
      </c>
      <c r="C263" s="36">
        <v>53655.42</v>
      </c>
      <c r="D263" s="36">
        <v>2.0000000000000001E-4</v>
      </c>
      <c r="E263">
        <f t="shared" si="38"/>
        <v>4975.524061030248</v>
      </c>
      <c r="F263">
        <f t="shared" si="39"/>
        <v>4975.5</v>
      </c>
      <c r="G263">
        <f t="shared" si="48"/>
        <v>5.9896149999985937E-2</v>
      </c>
      <c r="I263">
        <f t="shared" si="46"/>
        <v>5.9896149999985937E-2</v>
      </c>
      <c r="O263">
        <f t="shared" ca="1" si="40"/>
        <v>3.4647258717174501E-3</v>
      </c>
      <c r="P263">
        <f t="shared" ca="1" si="41"/>
        <v>5.8363410179164146E-2</v>
      </c>
      <c r="Q263" s="1">
        <f t="shared" si="42"/>
        <v>38636.92</v>
      </c>
      <c r="S263">
        <f>G263</f>
        <v>5.9896149999985937E-2</v>
      </c>
      <c r="W263" s="48"/>
    </row>
    <row r="264" spans="1:23" ht="12.95" customHeight="1" x14ac:dyDescent="0.2">
      <c r="A264" s="43" t="s">
        <v>88</v>
      </c>
      <c r="B264" s="40" t="s">
        <v>49</v>
      </c>
      <c r="C264" s="39">
        <v>53655.420100000003</v>
      </c>
      <c r="D264" s="36">
        <v>4.0000000000000002E-4</v>
      </c>
      <c r="E264">
        <f t="shared" si="38"/>
        <v>4975.5241012014967</v>
      </c>
      <c r="F264">
        <f t="shared" si="39"/>
        <v>4975.5</v>
      </c>
      <c r="G264">
        <f t="shared" si="48"/>
        <v>5.9996150004735682E-2</v>
      </c>
      <c r="J264">
        <f>+G264</f>
        <v>5.9996150004735682E-2</v>
      </c>
      <c r="O264">
        <f t="shared" ca="1" si="40"/>
        <v>3.4647258717174501E-3</v>
      </c>
      <c r="P264">
        <f t="shared" ca="1" si="41"/>
        <v>5.8363410179164146E-2</v>
      </c>
      <c r="Q264" s="1">
        <f t="shared" si="42"/>
        <v>38636.920100000003</v>
      </c>
      <c r="S264">
        <f>G264</f>
        <v>5.9996150004735682E-2</v>
      </c>
      <c r="W264" s="48"/>
    </row>
    <row r="265" spans="1:23" ht="12.95" customHeight="1" x14ac:dyDescent="0.2">
      <c r="A265" s="35" t="s">
        <v>89</v>
      </c>
      <c r="B265" s="41"/>
      <c r="C265" s="36">
        <v>53671.543700000002</v>
      </c>
      <c r="D265" s="36">
        <v>1.8E-3</v>
      </c>
      <c r="E265">
        <f t="shared" si="38"/>
        <v>4982.0011523523881</v>
      </c>
      <c r="F265">
        <f t="shared" si="39"/>
        <v>4982</v>
      </c>
      <c r="G265">
        <f t="shared" si="48"/>
        <v>2.8686000077868812E-3</v>
      </c>
      <c r="I265">
        <f>+G265</f>
        <v>2.8686000077868812E-3</v>
      </c>
      <c r="O265">
        <f t="shared" ca="1" si="40"/>
        <v>3.674959646060294E-3</v>
      </c>
      <c r="P265">
        <f t="shared" ca="1" si="41"/>
        <v>5.8235954611586677E-2</v>
      </c>
      <c r="Q265" s="1">
        <f t="shared" si="42"/>
        <v>38653.043700000002</v>
      </c>
      <c r="R265">
        <f>G265</f>
        <v>2.8686000077868812E-3</v>
      </c>
      <c r="W265" s="48"/>
    </row>
    <row r="266" spans="1:23" ht="12.95" customHeight="1" x14ac:dyDescent="0.2">
      <c r="A266" s="36" t="s">
        <v>114</v>
      </c>
      <c r="B266" s="38" t="s">
        <v>46</v>
      </c>
      <c r="C266" s="36">
        <v>54002.627659999998</v>
      </c>
      <c r="D266" s="36">
        <v>4.0000000000000002E-4</v>
      </c>
      <c r="E266">
        <f t="shared" si="38"/>
        <v>5115.0017070771337</v>
      </c>
      <c r="F266">
        <f t="shared" si="39"/>
        <v>5115</v>
      </c>
      <c r="G266">
        <f t="shared" si="48"/>
        <v>4.2495000016060658E-3</v>
      </c>
      <c r="I266">
        <f>+G266</f>
        <v>4.2495000016060658E-3</v>
      </c>
      <c r="O266">
        <f t="shared" ca="1" si="40"/>
        <v>7.9766661056908938E-3</v>
      </c>
      <c r="P266">
        <f t="shared" ca="1" si="41"/>
        <v>5.5628017613463046E-2</v>
      </c>
      <c r="Q266" s="1">
        <f t="shared" si="42"/>
        <v>38984.127659999998</v>
      </c>
      <c r="R266">
        <f>G266</f>
        <v>4.2495000016060658E-3</v>
      </c>
      <c r="W266" s="48"/>
    </row>
    <row r="267" spans="1:23" ht="12.95" customHeight="1" x14ac:dyDescent="0.2">
      <c r="A267" s="44" t="s">
        <v>114</v>
      </c>
      <c r="B267" s="45" t="s">
        <v>46</v>
      </c>
      <c r="C267" s="44">
        <v>54002.627659999998</v>
      </c>
      <c r="D267" s="44">
        <v>4.0000000000000002E-4</v>
      </c>
      <c r="E267">
        <f t="shared" si="38"/>
        <v>5115.0017070771337</v>
      </c>
      <c r="F267">
        <f t="shared" si="39"/>
        <v>5115</v>
      </c>
      <c r="G267">
        <f t="shared" si="48"/>
        <v>4.2495000016060658E-3</v>
      </c>
      <c r="I267">
        <f>+G267</f>
        <v>4.2495000016060658E-3</v>
      </c>
      <c r="O267">
        <f t="shared" ca="1" si="40"/>
        <v>7.9766661056908938E-3</v>
      </c>
      <c r="P267">
        <f t="shared" ca="1" si="41"/>
        <v>5.5628017613463046E-2</v>
      </c>
      <c r="Q267" s="1">
        <f t="shared" si="42"/>
        <v>38984.127659999998</v>
      </c>
      <c r="R267">
        <f>G267</f>
        <v>4.2495000016060658E-3</v>
      </c>
      <c r="W267" s="48"/>
    </row>
    <row r="268" spans="1:23" ht="12.95" customHeight="1" x14ac:dyDescent="0.2">
      <c r="A268" s="35" t="s">
        <v>90</v>
      </c>
      <c r="B268" s="40" t="s">
        <v>46</v>
      </c>
      <c r="C268" s="36">
        <v>54067.349199999997</v>
      </c>
      <c r="D268" s="36">
        <v>2.0999999999999999E-3</v>
      </c>
      <c r="E268">
        <f t="shared" si="38"/>
        <v>5141.0011566507101</v>
      </c>
      <c r="F268">
        <f t="shared" si="39"/>
        <v>5141</v>
      </c>
      <c r="G268">
        <f t="shared" si="48"/>
        <v>2.8793000019504689E-3</v>
      </c>
      <c r="I268">
        <f>+G268</f>
        <v>2.8793000019504689E-3</v>
      </c>
      <c r="O268">
        <f t="shared" ca="1" si="40"/>
        <v>8.8176012030622697E-3</v>
      </c>
      <c r="P268">
        <f t="shared" ca="1" si="41"/>
        <v>5.5118195343153167E-2</v>
      </c>
      <c r="Q268" s="1">
        <f t="shared" si="42"/>
        <v>39048.849199999997</v>
      </c>
      <c r="R268">
        <f>G268</f>
        <v>2.8793000019504689E-3</v>
      </c>
      <c r="W268" s="48"/>
    </row>
    <row r="269" spans="1:23" ht="12.95" customHeight="1" x14ac:dyDescent="0.2">
      <c r="A269" s="44" t="s">
        <v>91</v>
      </c>
      <c r="B269" s="45" t="s">
        <v>49</v>
      </c>
      <c r="C269" s="44">
        <v>54342.473599999998</v>
      </c>
      <c r="D269" s="44">
        <v>4.0000000000000002E-4</v>
      </c>
      <c r="E269">
        <f t="shared" si="38"/>
        <v>5251.5220584132512</v>
      </c>
      <c r="F269">
        <f t="shared" si="39"/>
        <v>5251.5</v>
      </c>
      <c r="G269">
        <f t="shared" si="48"/>
        <v>5.4910949998884462E-2</v>
      </c>
      <c r="J269">
        <f>+G269</f>
        <v>5.4910949998884462E-2</v>
      </c>
      <c r="O269">
        <f t="shared" ca="1" si="40"/>
        <v>1.23915753668907E-2</v>
      </c>
      <c r="P269">
        <f t="shared" ca="1" si="41"/>
        <v>5.2951450694336169E-2</v>
      </c>
      <c r="Q269" s="1">
        <f t="shared" si="42"/>
        <v>39323.973599999998</v>
      </c>
      <c r="S269">
        <f>G269</f>
        <v>5.4910949998884462E-2</v>
      </c>
      <c r="W269" s="48"/>
    </row>
    <row r="270" spans="1:23" ht="12.95" customHeight="1" x14ac:dyDescent="0.2">
      <c r="A270" s="46" t="s">
        <v>93</v>
      </c>
      <c r="B270" s="47" t="s">
        <v>49</v>
      </c>
      <c r="C270" s="46">
        <v>54362.389000000003</v>
      </c>
      <c r="D270" s="46">
        <v>4.0000000000000002E-4</v>
      </c>
      <c r="E270">
        <f t="shared" si="38"/>
        <v>5259.5223229007424</v>
      </c>
      <c r="F270">
        <f t="shared" si="39"/>
        <v>5259.5</v>
      </c>
      <c r="G270">
        <f t="shared" si="48"/>
        <v>5.5569350006408058E-2</v>
      </c>
      <c r="J270">
        <f>+G270</f>
        <v>5.5569350006408058E-2</v>
      </c>
      <c r="O270">
        <f t="shared" ca="1" si="40"/>
        <v>1.2650324627620363E-2</v>
      </c>
      <c r="P270">
        <f t="shared" ca="1" si="41"/>
        <v>5.2794582303471588E-2</v>
      </c>
      <c r="Q270" s="1">
        <f t="shared" si="42"/>
        <v>39343.889000000003</v>
      </c>
      <c r="S270">
        <f>G270</f>
        <v>5.5569350006408058E-2</v>
      </c>
      <c r="W270" s="48"/>
    </row>
    <row r="271" spans="1:23" ht="12.95" customHeight="1" x14ac:dyDescent="0.2">
      <c r="A271" s="46" t="s">
        <v>93</v>
      </c>
      <c r="B271" s="47" t="s">
        <v>49</v>
      </c>
      <c r="C271" s="46">
        <v>54367.3655</v>
      </c>
      <c r="D271" s="46">
        <v>2.0000000000000001E-4</v>
      </c>
      <c r="E271">
        <f t="shared" si="38"/>
        <v>5261.5214449983141</v>
      </c>
      <c r="F271">
        <f t="shared" si="39"/>
        <v>5261.5</v>
      </c>
      <c r="G271">
        <f t="shared" si="48"/>
        <v>5.3383950005809311E-2</v>
      </c>
      <c r="J271">
        <f>+G271</f>
        <v>5.3383950005809311E-2</v>
      </c>
      <c r="O271">
        <f t="shared" ca="1" si="40"/>
        <v>1.2715011942802779E-2</v>
      </c>
      <c r="P271">
        <f t="shared" ca="1" si="41"/>
        <v>5.2755365205755439E-2</v>
      </c>
      <c r="Q271" s="1">
        <f t="shared" si="42"/>
        <v>39348.8655</v>
      </c>
      <c r="S271">
        <f>G271</f>
        <v>5.3383950005809311E-2</v>
      </c>
      <c r="W271" s="48"/>
    </row>
    <row r="272" spans="1:23" ht="12.95" customHeight="1" x14ac:dyDescent="0.2">
      <c r="A272" s="35" t="s">
        <v>111</v>
      </c>
      <c r="B272" s="38" t="s">
        <v>49</v>
      </c>
      <c r="C272" s="36">
        <v>54389.772299999997</v>
      </c>
      <c r="D272" s="36">
        <v>2.0000000000000001E-4</v>
      </c>
      <c r="E272">
        <f t="shared" si="38"/>
        <v>5270.5225359288625</v>
      </c>
      <c r="F272">
        <f t="shared" si="39"/>
        <v>5270.5</v>
      </c>
      <c r="G272">
        <f t="shared" si="48"/>
        <v>5.6099649998941459E-2</v>
      </c>
      <c r="K272">
        <f>+G272</f>
        <v>5.6099649998941459E-2</v>
      </c>
      <c r="O272">
        <f t="shared" ca="1" si="40"/>
        <v>1.3006104861123635E-2</v>
      </c>
      <c r="P272">
        <f t="shared" ca="1" si="41"/>
        <v>5.2578888266032783E-2</v>
      </c>
      <c r="Q272" s="1">
        <f t="shared" si="42"/>
        <v>39371.272299999997</v>
      </c>
      <c r="S272">
        <f>G272</f>
        <v>5.6099649998941459E-2</v>
      </c>
      <c r="W272" s="48"/>
    </row>
    <row r="273" spans="1:23" ht="12.95" customHeight="1" x14ac:dyDescent="0.2">
      <c r="A273" s="46" t="s">
        <v>93</v>
      </c>
      <c r="B273" s="47" t="s">
        <v>46</v>
      </c>
      <c r="C273" s="46">
        <v>54428.311800000003</v>
      </c>
      <c r="D273" s="46">
        <v>4.0000000000000002E-4</v>
      </c>
      <c r="E273">
        <f t="shared" si="38"/>
        <v>5286.0043335937662</v>
      </c>
      <c r="F273">
        <f t="shared" si="39"/>
        <v>5286</v>
      </c>
      <c r="G273">
        <f t="shared" si="48"/>
        <v>1.0787800005346071E-2</v>
      </c>
      <c r="I273">
        <f>+G273</f>
        <v>1.0787800005346071E-2</v>
      </c>
      <c r="O273">
        <f t="shared" ca="1" si="40"/>
        <v>1.3507431553787363E-2</v>
      </c>
      <c r="P273">
        <f t="shared" ca="1" si="41"/>
        <v>5.2274955758732672E-2</v>
      </c>
      <c r="Q273" s="1">
        <f t="shared" si="42"/>
        <v>39409.811800000003</v>
      </c>
      <c r="R273">
        <f>G273</f>
        <v>1.0787800005346071E-2</v>
      </c>
      <c r="W273" s="48"/>
    </row>
    <row r="274" spans="1:23" ht="12.95" customHeight="1" x14ac:dyDescent="0.2">
      <c r="A274" s="44" t="s">
        <v>95</v>
      </c>
      <c r="B274" s="45" t="s">
        <v>49</v>
      </c>
      <c r="C274" s="44">
        <v>54499.301599999999</v>
      </c>
      <c r="D274" s="44">
        <v>1E-4</v>
      </c>
      <c r="E274">
        <f t="shared" si="38"/>
        <v>5314.5218213627249</v>
      </c>
      <c r="F274">
        <f t="shared" si="39"/>
        <v>5314.5</v>
      </c>
      <c r="G274">
        <f t="shared" si="48"/>
        <v>5.432085000211373E-2</v>
      </c>
      <c r="J274">
        <f>+G274</f>
        <v>5.432085000211373E-2</v>
      </c>
      <c r="O274">
        <f t="shared" ca="1" si="40"/>
        <v>1.442922579513678E-2</v>
      </c>
      <c r="P274">
        <f t="shared" ca="1" si="41"/>
        <v>5.1716112116277607E-2</v>
      </c>
      <c r="Q274" s="1">
        <f t="shared" si="42"/>
        <v>39480.801599999999</v>
      </c>
      <c r="S274">
        <f t="shared" ref="S274:S279" si="49">G274</f>
        <v>5.432085000211373E-2</v>
      </c>
      <c r="W274" s="48"/>
    </row>
    <row r="275" spans="1:23" ht="12.95" customHeight="1" x14ac:dyDescent="0.2">
      <c r="A275" s="36" t="s">
        <v>115</v>
      </c>
      <c r="B275" s="38" t="s">
        <v>49</v>
      </c>
      <c r="C275" s="36">
        <v>54683.507610000001</v>
      </c>
      <c r="D275" s="36">
        <v>4.0000000000000001E-3</v>
      </c>
      <c r="E275">
        <f t="shared" si="38"/>
        <v>5388.5196722813635</v>
      </c>
      <c r="F275">
        <f t="shared" si="39"/>
        <v>5388.5</v>
      </c>
      <c r="G275">
        <f t="shared" si="48"/>
        <v>4.897105000418378E-2</v>
      </c>
      <c r="I275">
        <f t="shared" ref="I275:I281" si="50">+G275</f>
        <v>4.897105000418378E-2</v>
      </c>
      <c r="O275">
        <f t="shared" ca="1" si="40"/>
        <v>1.6822656456886131E-2</v>
      </c>
      <c r="P275">
        <f t="shared" ca="1" si="41"/>
        <v>5.0265079500780241E-2</v>
      </c>
      <c r="Q275" s="1">
        <f t="shared" si="42"/>
        <v>39665.007610000001</v>
      </c>
      <c r="S275">
        <f t="shared" si="49"/>
        <v>4.897105000418378E-2</v>
      </c>
      <c r="W275" s="48"/>
    </row>
    <row r="276" spans="1:23" ht="12.95" customHeight="1" x14ac:dyDescent="0.2">
      <c r="A276" s="36" t="s">
        <v>115</v>
      </c>
      <c r="B276" s="38" t="s">
        <v>49</v>
      </c>
      <c r="C276" s="36">
        <v>54683.511810000004</v>
      </c>
      <c r="D276" s="36">
        <v>2.8E-3</v>
      </c>
      <c r="E276">
        <f t="shared" si="38"/>
        <v>5388.5213594737306</v>
      </c>
      <c r="F276">
        <f t="shared" si="39"/>
        <v>5388.5</v>
      </c>
      <c r="G276">
        <f t="shared" si="48"/>
        <v>5.317105000722222E-2</v>
      </c>
      <c r="I276">
        <f t="shared" si="50"/>
        <v>5.317105000722222E-2</v>
      </c>
      <c r="O276">
        <f t="shared" ca="1" si="40"/>
        <v>1.6822656456886131E-2</v>
      </c>
      <c r="P276">
        <f t="shared" ca="1" si="41"/>
        <v>5.0265079500780241E-2</v>
      </c>
      <c r="Q276" s="1">
        <f t="shared" si="42"/>
        <v>39665.011810000004</v>
      </c>
      <c r="S276">
        <f t="shared" si="49"/>
        <v>5.317105000722222E-2</v>
      </c>
      <c r="W276" s="48"/>
    </row>
    <row r="277" spans="1:23" ht="12.95" customHeight="1" x14ac:dyDescent="0.2">
      <c r="A277" s="36" t="s">
        <v>115</v>
      </c>
      <c r="B277" s="38" t="s">
        <v>49</v>
      </c>
      <c r="C277" s="36">
        <v>54683.51541</v>
      </c>
      <c r="D277" s="36">
        <v>5.0000000000000001E-4</v>
      </c>
      <c r="E277">
        <f t="shared" ref="E277:E332" si="51">+(C277-C$7)/C$8</f>
        <v>5388.522805638614</v>
      </c>
      <c r="F277">
        <f t="shared" ref="F277:F340" si="52">ROUND(2*E277,0)/2</f>
        <v>5388.5</v>
      </c>
      <c r="G277">
        <f t="shared" si="48"/>
        <v>5.6771050003590062E-2</v>
      </c>
      <c r="I277">
        <f t="shared" si="50"/>
        <v>5.6771050003590062E-2</v>
      </c>
      <c r="O277">
        <f t="shared" ref="O277:O332" ca="1" si="53">+C$11+C$12*$F277</f>
        <v>1.6822656456886131E-2</v>
      </c>
      <c r="P277">
        <f t="shared" ref="P277:P332" ca="1" si="54">+D$11+D$12*$F277</f>
        <v>5.0265079500780241E-2</v>
      </c>
      <c r="Q277" s="1">
        <f t="shared" ref="Q277:Q332" si="55">+C277-15018.5</f>
        <v>39665.01541</v>
      </c>
      <c r="S277">
        <f t="shared" si="49"/>
        <v>5.6771050003590062E-2</v>
      </c>
      <c r="W277" s="48"/>
    </row>
    <row r="278" spans="1:23" ht="12.95" customHeight="1" x14ac:dyDescent="0.2">
      <c r="A278" s="36" t="s">
        <v>115</v>
      </c>
      <c r="B278" s="38" t="s">
        <v>49</v>
      </c>
      <c r="C278" s="36">
        <v>54683.517509999998</v>
      </c>
      <c r="D278" s="36">
        <v>1.6000000000000001E-3</v>
      </c>
      <c r="E278">
        <f t="shared" si="51"/>
        <v>5388.5236492347967</v>
      </c>
      <c r="F278">
        <f t="shared" si="52"/>
        <v>5388.5</v>
      </c>
      <c r="G278">
        <f t="shared" si="48"/>
        <v>5.8871050001471303E-2</v>
      </c>
      <c r="I278">
        <f t="shared" si="50"/>
        <v>5.8871050001471303E-2</v>
      </c>
      <c r="O278">
        <f t="shared" ca="1" si="53"/>
        <v>1.6822656456886131E-2</v>
      </c>
      <c r="P278">
        <f t="shared" ca="1" si="54"/>
        <v>5.0265079500780241E-2</v>
      </c>
      <c r="Q278" s="1">
        <f t="shared" si="55"/>
        <v>39665.017509999998</v>
      </c>
      <c r="S278">
        <f t="shared" si="49"/>
        <v>5.8871050001471303E-2</v>
      </c>
      <c r="W278" s="48"/>
    </row>
    <row r="279" spans="1:23" ht="12.95" customHeight="1" x14ac:dyDescent="0.2">
      <c r="A279" s="36" t="s">
        <v>115</v>
      </c>
      <c r="B279" s="38" t="s">
        <v>49</v>
      </c>
      <c r="C279" s="36">
        <v>54683.520909999999</v>
      </c>
      <c r="D279" s="36">
        <v>1.7000000000000001E-2</v>
      </c>
      <c r="E279">
        <f t="shared" si="51"/>
        <v>5388.5250150571892</v>
      </c>
      <c r="F279">
        <f t="shared" si="52"/>
        <v>5388.5</v>
      </c>
      <c r="G279">
        <f t="shared" si="48"/>
        <v>6.227105000289157E-2</v>
      </c>
      <c r="I279">
        <f t="shared" si="50"/>
        <v>6.227105000289157E-2</v>
      </c>
      <c r="O279">
        <f t="shared" ca="1" si="53"/>
        <v>1.6822656456886131E-2</v>
      </c>
      <c r="P279">
        <f t="shared" ca="1" si="54"/>
        <v>5.0265079500780241E-2</v>
      </c>
      <c r="Q279" s="1">
        <f t="shared" si="55"/>
        <v>39665.020909999999</v>
      </c>
      <c r="S279">
        <f t="shared" si="49"/>
        <v>6.227105000289157E-2</v>
      </c>
      <c r="W279" s="48"/>
    </row>
    <row r="280" spans="1:23" ht="12.95" customHeight="1" x14ac:dyDescent="0.2">
      <c r="A280" s="36" t="s">
        <v>92</v>
      </c>
      <c r="B280" s="38" t="s">
        <v>46</v>
      </c>
      <c r="C280" s="36">
        <v>54811.673699999999</v>
      </c>
      <c r="D280" s="36">
        <v>6.9999999999999999E-4</v>
      </c>
      <c r="E280">
        <f t="shared" si="51"/>
        <v>5440.0055886238579</v>
      </c>
      <c r="F280">
        <f t="shared" si="52"/>
        <v>5440</v>
      </c>
      <c r="G280">
        <f t="shared" si="48"/>
        <v>1.3912000002164859E-2</v>
      </c>
      <c r="I280">
        <f t="shared" si="50"/>
        <v>1.3912000002164859E-2</v>
      </c>
      <c r="O280">
        <f t="shared" ca="1" si="53"/>
        <v>1.8488354822833314E-2</v>
      </c>
      <c r="P280">
        <f t="shared" ca="1" si="54"/>
        <v>4.9255239234589521E-2</v>
      </c>
      <c r="Q280" s="1">
        <f t="shared" si="55"/>
        <v>39793.173699999999</v>
      </c>
      <c r="R280">
        <f>G280</f>
        <v>1.3912000002164859E-2</v>
      </c>
      <c r="W280" s="48"/>
    </row>
    <row r="281" spans="1:23" ht="12.95" customHeight="1" x14ac:dyDescent="0.2">
      <c r="A281" s="44" t="s">
        <v>94</v>
      </c>
      <c r="B281" s="45" t="s">
        <v>49</v>
      </c>
      <c r="C281" s="44">
        <v>54835.355799999998</v>
      </c>
      <c r="D281" s="44">
        <v>6.9999999999999999E-4</v>
      </c>
      <c r="E281">
        <f t="shared" si="51"/>
        <v>5449.5189834649927</v>
      </c>
      <c r="F281">
        <f t="shared" si="52"/>
        <v>5449.5</v>
      </c>
      <c r="G281">
        <f t="shared" si="48"/>
        <v>4.7256350000679959E-2</v>
      </c>
      <c r="I281">
        <f t="shared" si="50"/>
        <v>4.7256350000679959E-2</v>
      </c>
      <c r="O281">
        <f t="shared" ca="1" si="53"/>
        <v>1.8795619569949795E-2</v>
      </c>
      <c r="P281">
        <f t="shared" ca="1" si="54"/>
        <v>4.9068958020437828E-2</v>
      </c>
      <c r="Q281" s="1">
        <f t="shared" si="55"/>
        <v>39816.855799999998</v>
      </c>
      <c r="S281">
        <f>G281</f>
        <v>4.7256350000679959E-2</v>
      </c>
      <c r="W281" s="48"/>
    </row>
    <row r="282" spans="1:23" ht="12.95" customHeight="1" x14ac:dyDescent="0.2">
      <c r="A282" s="44" t="s">
        <v>95</v>
      </c>
      <c r="B282" s="45" t="s">
        <v>49</v>
      </c>
      <c r="C282" s="44">
        <v>55074.334000000003</v>
      </c>
      <c r="D282" s="44">
        <v>2.9999999999999997E-4</v>
      </c>
      <c r="E282">
        <f t="shared" si="51"/>
        <v>5545.5195060125734</v>
      </c>
      <c r="F282">
        <f t="shared" si="52"/>
        <v>5545.5</v>
      </c>
      <c r="G282">
        <f t="shared" si="48"/>
        <v>4.8557150003034621E-2</v>
      </c>
      <c r="J282">
        <f>+G282</f>
        <v>4.8557150003034621E-2</v>
      </c>
      <c r="O282">
        <f t="shared" ca="1" si="53"/>
        <v>2.1900610698705691E-2</v>
      </c>
      <c r="P282">
        <f t="shared" ca="1" si="54"/>
        <v>4.718653733006288E-2</v>
      </c>
      <c r="Q282" s="1">
        <f t="shared" si="55"/>
        <v>40055.834000000003</v>
      </c>
      <c r="S282">
        <f>G282</f>
        <v>4.8557150003034621E-2</v>
      </c>
      <c r="W282" s="48"/>
    </row>
    <row r="283" spans="1:23" ht="12.95" customHeight="1" x14ac:dyDescent="0.2">
      <c r="A283" s="51" t="s">
        <v>112</v>
      </c>
      <c r="B283" s="52" t="s">
        <v>46</v>
      </c>
      <c r="C283" s="53">
        <v>55086.778100000003</v>
      </c>
      <c r="D283" s="53">
        <v>6.9999999999999999E-4</v>
      </c>
      <c r="E283">
        <f t="shared" si="51"/>
        <v>5550.5184561370388</v>
      </c>
      <c r="F283">
        <f t="shared" si="52"/>
        <v>5550.5</v>
      </c>
      <c r="G283">
        <f t="shared" si="48"/>
        <v>4.5943650009576231E-2</v>
      </c>
      <c r="K283">
        <f>+G283</f>
        <v>4.5943650009576231E-2</v>
      </c>
      <c r="O283">
        <f t="shared" ca="1" si="53"/>
        <v>2.2062328986661744E-2</v>
      </c>
      <c r="P283">
        <f t="shared" ca="1" si="54"/>
        <v>4.7088494585772508E-2</v>
      </c>
      <c r="Q283" s="1">
        <f t="shared" si="55"/>
        <v>40068.278100000003</v>
      </c>
      <c r="S283">
        <f>G283</f>
        <v>4.5943650009576231E-2</v>
      </c>
      <c r="W283" s="48"/>
    </row>
    <row r="284" spans="1:23" ht="12.95" customHeight="1" x14ac:dyDescent="0.2">
      <c r="A284" s="54" t="s">
        <v>124</v>
      </c>
      <c r="B284" s="55" t="s">
        <v>49</v>
      </c>
      <c r="C284" s="56">
        <v>55390.474800000004</v>
      </c>
      <c r="D284" s="56">
        <v>1E-4</v>
      </c>
      <c r="E284">
        <f t="shared" si="51"/>
        <v>5672.5172070522904</v>
      </c>
      <c r="F284">
        <f t="shared" si="52"/>
        <v>5672.5</v>
      </c>
      <c r="G284">
        <f t="shared" si="48"/>
        <v>4.2834250009036623E-2</v>
      </c>
      <c r="J284">
        <f>+G284</f>
        <v>4.2834250009036623E-2</v>
      </c>
      <c r="O284">
        <f t="shared" ca="1" si="53"/>
        <v>2.6008255212789044E-2</v>
      </c>
      <c r="P284">
        <f t="shared" ca="1" si="54"/>
        <v>4.4696251625087682E-2</v>
      </c>
      <c r="Q284" s="1">
        <f t="shared" si="55"/>
        <v>40371.974800000004</v>
      </c>
      <c r="S284">
        <f>G284</f>
        <v>4.2834250009036623E-2</v>
      </c>
    </row>
    <row r="285" spans="1:23" ht="12.95" customHeight="1" x14ac:dyDescent="0.2">
      <c r="A285" s="51" t="s">
        <v>113</v>
      </c>
      <c r="B285" s="52" t="s">
        <v>49</v>
      </c>
      <c r="C285" s="53">
        <v>55422.842299999997</v>
      </c>
      <c r="D285" s="53">
        <v>1E-3</v>
      </c>
      <c r="E285">
        <f t="shared" si="51"/>
        <v>5685.5196353639858</v>
      </c>
      <c r="F285">
        <f t="shared" si="52"/>
        <v>5685.5</v>
      </c>
      <c r="G285">
        <f t="shared" si="48"/>
        <v>4.8879150002903771E-2</v>
      </c>
      <c r="K285">
        <f>+G285</f>
        <v>4.8879150002903771E-2</v>
      </c>
      <c r="O285">
        <f t="shared" ca="1" si="53"/>
        <v>2.6428722761474732E-2</v>
      </c>
      <c r="P285">
        <f t="shared" ca="1" si="54"/>
        <v>4.4441340489932743E-2</v>
      </c>
      <c r="Q285" s="1">
        <f t="shared" si="55"/>
        <v>40404.342299999997</v>
      </c>
      <c r="S285">
        <f>G285</f>
        <v>4.8879150002903771E-2</v>
      </c>
      <c r="W285" s="48"/>
    </row>
    <row r="286" spans="1:23" ht="12.95" customHeight="1" x14ac:dyDescent="0.2">
      <c r="A286" s="51" t="s">
        <v>97</v>
      </c>
      <c r="B286" s="51"/>
      <c r="C286" s="53">
        <v>55491.276100000003</v>
      </c>
      <c r="D286" s="53">
        <v>3.0000000000000001E-3</v>
      </c>
      <c r="E286">
        <f t="shared" si="51"/>
        <v>5713.0103460644477</v>
      </c>
      <c r="F286">
        <f t="shared" si="52"/>
        <v>5713</v>
      </c>
      <c r="G286">
        <f t="shared" si="48"/>
        <v>2.5754900008905679E-2</v>
      </c>
      <c r="I286">
        <f>+G286</f>
        <v>2.5754900008905679E-2</v>
      </c>
      <c r="O286">
        <f t="shared" ca="1" si="53"/>
        <v>2.7318173345232954E-2</v>
      </c>
      <c r="P286">
        <f t="shared" ca="1" si="54"/>
        <v>4.3902105396335753E-2</v>
      </c>
      <c r="Q286" s="1">
        <f t="shared" si="55"/>
        <v>40472.776100000003</v>
      </c>
      <c r="R286">
        <f>G286</f>
        <v>2.5754900008905679E-2</v>
      </c>
      <c r="W286" s="48"/>
    </row>
    <row r="287" spans="1:23" ht="12.95" customHeight="1" x14ac:dyDescent="0.2">
      <c r="A287" s="57" t="s">
        <v>96</v>
      </c>
      <c r="B287" s="58" t="s">
        <v>46</v>
      </c>
      <c r="C287" s="57">
        <v>55518.660499999998</v>
      </c>
      <c r="D287" s="57">
        <v>5.0000000000000001E-4</v>
      </c>
      <c r="E287">
        <f t="shared" si="51"/>
        <v>5724.011000976283</v>
      </c>
      <c r="F287">
        <f t="shared" si="52"/>
        <v>5724</v>
      </c>
      <c r="G287">
        <f t="shared" si="48"/>
        <v>2.7385200002754573E-2</v>
      </c>
      <c r="I287">
        <f>+G287</f>
        <v>2.7385200002754573E-2</v>
      </c>
      <c r="O287">
        <f t="shared" ca="1" si="53"/>
        <v>2.7673953578736227E-2</v>
      </c>
      <c r="P287">
        <f t="shared" ca="1" si="54"/>
        <v>4.3686411358896948E-2</v>
      </c>
      <c r="Q287" s="1">
        <f t="shared" si="55"/>
        <v>40500.160499999998</v>
      </c>
      <c r="R287">
        <f>G287</f>
        <v>2.7385200002754573E-2</v>
      </c>
      <c r="W287" s="48"/>
    </row>
    <row r="288" spans="1:23" ht="12.95" customHeight="1" x14ac:dyDescent="0.2">
      <c r="A288" s="57" t="s">
        <v>98</v>
      </c>
      <c r="B288" s="58" t="s">
        <v>49</v>
      </c>
      <c r="C288" s="57">
        <v>55574.686699999998</v>
      </c>
      <c r="D288" s="57">
        <v>5.0000000000000001E-4</v>
      </c>
      <c r="E288">
        <f t="shared" si="51"/>
        <v>5746.5174240573633</v>
      </c>
      <c r="F288">
        <f t="shared" si="52"/>
        <v>5746.5</v>
      </c>
      <c r="G288">
        <f t="shared" si="48"/>
        <v>4.3374450004193932E-2</v>
      </c>
      <c r="J288">
        <f>+G288</f>
        <v>4.3374450004193932E-2</v>
      </c>
      <c r="O288">
        <f t="shared" ca="1" si="53"/>
        <v>2.8401685874538396E-2</v>
      </c>
      <c r="P288">
        <f t="shared" ca="1" si="54"/>
        <v>4.324521900959033E-2</v>
      </c>
      <c r="Q288" s="1">
        <f t="shared" si="55"/>
        <v>40556.186699999998</v>
      </c>
      <c r="S288">
        <f>G288</f>
        <v>4.3374450004193932E-2</v>
      </c>
      <c r="W288" s="48"/>
    </row>
    <row r="289" spans="1:23" ht="12.95" customHeight="1" x14ac:dyDescent="0.2">
      <c r="A289" s="51" t="s">
        <v>116</v>
      </c>
      <c r="B289" s="52" t="s">
        <v>46</v>
      </c>
      <c r="C289" s="53">
        <v>55792.501459999999</v>
      </c>
      <c r="D289" s="53">
        <v>8.0000000000000004E-4</v>
      </c>
      <c r="E289">
        <f t="shared" si="51"/>
        <v>5834.0163288887479</v>
      </c>
      <c r="F289">
        <f t="shared" si="52"/>
        <v>5834</v>
      </c>
      <c r="G289">
        <f t="shared" si="48"/>
        <v>4.0648200003488455E-2</v>
      </c>
      <c r="I289">
        <f>+G289</f>
        <v>4.0648200003488455E-2</v>
      </c>
      <c r="O289">
        <f t="shared" ca="1" si="53"/>
        <v>3.123175591376906E-2</v>
      </c>
      <c r="P289">
        <f t="shared" ca="1" si="54"/>
        <v>4.1529470984508987E-2</v>
      </c>
      <c r="Q289" s="1">
        <f t="shared" si="55"/>
        <v>40774.001459999999</v>
      </c>
      <c r="R289">
        <f>G289</f>
        <v>4.0648200003488455E-2</v>
      </c>
      <c r="W289" s="48"/>
    </row>
    <row r="290" spans="1:23" ht="12.95" customHeight="1" x14ac:dyDescent="0.2">
      <c r="A290" s="51" t="s">
        <v>101</v>
      </c>
      <c r="B290" s="52" t="s">
        <v>46</v>
      </c>
      <c r="C290" s="53">
        <v>55802.448199999999</v>
      </c>
      <c r="D290" s="53">
        <v>2.0000000000000001E-4</v>
      </c>
      <c r="E290">
        <f t="shared" si="51"/>
        <v>5838.0120583638418</v>
      </c>
      <c r="F290">
        <f t="shared" si="52"/>
        <v>5838</v>
      </c>
      <c r="G290">
        <f t="shared" si="48"/>
        <v>3.0017400000360794E-2</v>
      </c>
      <c r="I290">
        <f>+G290</f>
        <v>3.0017400000360794E-2</v>
      </c>
      <c r="O290">
        <f t="shared" ca="1" si="53"/>
        <v>3.1361130544133892E-2</v>
      </c>
      <c r="P290">
        <f t="shared" ca="1" si="54"/>
        <v>4.1451036789076703E-2</v>
      </c>
      <c r="Q290" s="1">
        <f t="shared" si="55"/>
        <v>40783.948199999999</v>
      </c>
      <c r="R290">
        <f>G290</f>
        <v>3.0017400000360794E-2</v>
      </c>
      <c r="W290" s="48"/>
    </row>
    <row r="291" spans="1:23" ht="12.95" customHeight="1" x14ac:dyDescent="0.2">
      <c r="A291" s="57" t="s">
        <v>99</v>
      </c>
      <c r="B291" s="58" t="s">
        <v>46</v>
      </c>
      <c r="C291" s="57">
        <v>55844.7696</v>
      </c>
      <c r="D291" s="57">
        <v>4.0000000000000002E-4</v>
      </c>
      <c r="E291">
        <f t="shared" si="51"/>
        <v>5855.0130924119057</v>
      </c>
      <c r="F291">
        <f t="shared" si="52"/>
        <v>5855</v>
      </c>
      <c r="G291">
        <f t="shared" si="48"/>
        <v>3.2591499999398366E-2</v>
      </c>
      <c r="I291">
        <f>+G291</f>
        <v>3.2591499999398366E-2</v>
      </c>
      <c r="O291">
        <f t="shared" ca="1" si="53"/>
        <v>3.1910972723184411E-2</v>
      </c>
      <c r="P291">
        <f t="shared" ca="1" si="54"/>
        <v>4.1117691458489466E-2</v>
      </c>
      <c r="Q291" s="1">
        <f t="shared" si="55"/>
        <v>40826.2696</v>
      </c>
      <c r="R291">
        <f>G291</f>
        <v>3.2591499999398366E-2</v>
      </c>
      <c r="W291" s="48"/>
    </row>
    <row r="292" spans="1:23" ht="12.95" customHeight="1" x14ac:dyDescent="0.2">
      <c r="A292" s="57" t="s">
        <v>99</v>
      </c>
      <c r="B292" s="58" t="s">
        <v>49</v>
      </c>
      <c r="C292" s="57">
        <v>55875.893600000003</v>
      </c>
      <c r="D292" s="57">
        <v>1.1999999999999999E-3</v>
      </c>
      <c r="E292">
        <f t="shared" si="51"/>
        <v>5867.5159912695053</v>
      </c>
      <c r="F292">
        <f t="shared" si="52"/>
        <v>5867.5</v>
      </c>
      <c r="G292">
        <f t="shared" si="48"/>
        <v>3.9807750006730203E-2</v>
      </c>
      <c r="J292">
        <f>+G292</f>
        <v>3.9807750006730203E-2</v>
      </c>
      <c r="O292">
        <f t="shared" ca="1" si="53"/>
        <v>3.2315268443074502E-2</v>
      </c>
      <c r="P292">
        <f t="shared" ca="1" si="54"/>
        <v>4.0872584597763564E-2</v>
      </c>
      <c r="Q292" s="1">
        <f t="shared" si="55"/>
        <v>40857.393600000003</v>
      </c>
      <c r="S292">
        <f>G292</f>
        <v>3.9807750006730203E-2</v>
      </c>
      <c r="W292" s="48"/>
    </row>
    <row r="293" spans="1:23" ht="12.95" customHeight="1" x14ac:dyDescent="0.2">
      <c r="A293" s="59" t="s">
        <v>107</v>
      </c>
      <c r="B293" s="60" t="s">
        <v>49</v>
      </c>
      <c r="C293" s="56">
        <v>56097.440600000002</v>
      </c>
      <c r="D293" s="56">
        <v>1E-4</v>
      </c>
      <c r="E293">
        <f t="shared" si="51"/>
        <v>5956.5141834428841</v>
      </c>
      <c r="F293">
        <f t="shared" si="52"/>
        <v>5956.5</v>
      </c>
      <c r="G293">
        <f t="shared" si="48"/>
        <v>3.5307450001710095E-2</v>
      </c>
      <c r="J293">
        <f>+G293</f>
        <v>3.5307450001710095E-2</v>
      </c>
      <c r="O293">
        <f t="shared" ca="1" si="53"/>
        <v>3.5193853968691957E-2</v>
      </c>
      <c r="P293">
        <f t="shared" ca="1" si="54"/>
        <v>3.9127423749395124E-2</v>
      </c>
      <c r="Q293" s="1">
        <f t="shared" si="55"/>
        <v>41078.940600000002</v>
      </c>
      <c r="S293">
        <f>G293</f>
        <v>3.5307450001710095E-2</v>
      </c>
      <c r="W293" s="48"/>
    </row>
    <row r="294" spans="1:23" ht="12.95" customHeight="1" x14ac:dyDescent="0.2">
      <c r="A294" s="51" t="s">
        <v>100</v>
      </c>
      <c r="B294" s="52" t="s">
        <v>46</v>
      </c>
      <c r="C294" s="53">
        <v>56215.688999999998</v>
      </c>
      <c r="D294" s="53">
        <v>5.0000000000000001E-4</v>
      </c>
      <c r="E294">
        <f t="shared" si="51"/>
        <v>6004.0160400574832</v>
      </c>
      <c r="F294">
        <f t="shared" si="52"/>
        <v>6004</v>
      </c>
      <c r="G294">
        <f t="shared" ref="G294:G325" si="56">+C294-(C$7+F294*C$8)</f>
        <v>3.9929200000187848E-2</v>
      </c>
      <c r="I294">
        <f>+G294</f>
        <v>3.9929200000187848E-2</v>
      </c>
      <c r="O294">
        <f t="shared" ca="1" si="53"/>
        <v>3.6730177704274308E-2</v>
      </c>
      <c r="P294">
        <f t="shared" ca="1" si="54"/>
        <v>3.8196017678636673E-2</v>
      </c>
      <c r="Q294" s="1">
        <f t="shared" si="55"/>
        <v>41197.188999999998</v>
      </c>
      <c r="R294">
        <f>G294</f>
        <v>3.9929200000187848E-2</v>
      </c>
      <c r="W294" s="48"/>
    </row>
    <row r="295" spans="1:23" ht="12.95" customHeight="1" x14ac:dyDescent="0.2">
      <c r="A295" s="51" t="s">
        <v>102</v>
      </c>
      <c r="B295" s="52" t="s">
        <v>49</v>
      </c>
      <c r="C295" s="53">
        <v>56219.420100000003</v>
      </c>
      <c r="D295" s="53">
        <v>1.4E-2</v>
      </c>
      <c r="E295">
        <f t="shared" si="51"/>
        <v>6005.5148694472673</v>
      </c>
      <c r="F295">
        <f t="shared" si="52"/>
        <v>6005.5</v>
      </c>
      <c r="G295">
        <f t="shared" si="56"/>
        <v>3.7015150010120124E-2</v>
      </c>
      <c r="I295">
        <f>+G295</f>
        <v>3.7015150010120124E-2</v>
      </c>
      <c r="O295">
        <f t="shared" ca="1" si="53"/>
        <v>3.6778693190661127E-2</v>
      </c>
      <c r="P295">
        <f t="shared" ca="1" si="54"/>
        <v>3.8166604855349576E-2</v>
      </c>
      <c r="Q295" s="1">
        <f t="shared" si="55"/>
        <v>41200.920100000003</v>
      </c>
      <c r="S295">
        <f>G295</f>
        <v>3.7015150010120124E-2</v>
      </c>
      <c r="W295" s="48"/>
    </row>
    <row r="296" spans="1:23" ht="12.95" customHeight="1" x14ac:dyDescent="0.2">
      <c r="A296" s="51" t="s">
        <v>100</v>
      </c>
      <c r="B296" s="52" t="s">
        <v>49</v>
      </c>
      <c r="C296" s="53">
        <v>56261.734400000001</v>
      </c>
      <c r="D296" s="53">
        <v>5.0000000000000001E-4</v>
      </c>
      <c r="E296">
        <f t="shared" si="51"/>
        <v>6022.5130513368067</v>
      </c>
      <c r="F296">
        <f t="shared" si="52"/>
        <v>6022.5</v>
      </c>
      <c r="G296">
        <f t="shared" si="56"/>
        <v>3.2489250006619841E-2</v>
      </c>
      <c r="J296">
        <f>+G296</f>
        <v>3.2489250006619841E-2</v>
      </c>
      <c r="O296">
        <f t="shared" ca="1" si="53"/>
        <v>3.7328535369711646E-2</v>
      </c>
      <c r="P296">
        <f t="shared" ca="1" si="54"/>
        <v>3.7833259524762339E-2</v>
      </c>
      <c r="Q296" s="1">
        <f t="shared" si="55"/>
        <v>41243.234400000001</v>
      </c>
      <c r="S296">
        <f>G296</f>
        <v>3.2489250006619841E-2</v>
      </c>
      <c r="W296" s="48"/>
    </row>
    <row r="297" spans="1:23" ht="12.95" customHeight="1" x14ac:dyDescent="0.2">
      <c r="A297" s="61" t="s">
        <v>104</v>
      </c>
      <c r="B297" s="62" t="s">
        <v>46</v>
      </c>
      <c r="C297" s="53">
        <v>56295.344899999996</v>
      </c>
      <c r="D297" s="63">
        <v>1.4E-3</v>
      </c>
      <c r="E297">
        <f t="shared" si="51"/>
        <v>6036.0148082463693</v>
      </c>
      <c r="F297">
        <f t="shared" si="52"/>
        <v>6036</v>
      </c>
      <c r="G297">
        <f t="shared" si="56"/>
        <v>3.6862799999653362E-2</v>
      </c>
      <c r="I297">
        <f>+G297</f>
        <v>3.6862799999653362E-2</v>
      </c>
      <c r="O297">
        <f t="shared" ca="1" si="53"/>
        <v>3.7765174747192959E-2</v>
      </c>
      <c r="P297">
        <f t="shared" ca="1" si="54"/>
        <v>3.7568544115178362E-2</v>
      </c>
      <c r="Q297" s="1">
        <f t="shared" si="55"/>
        <v>41276.844899999996</v>
      </c>
      <c r="R297">
        <f>G297</f>
        <v>3.6862799999653362E-2</v>
      </c>
      <c r="W297" s="48"/>
    </row>
    <row r="298" spans="1:23" ht="12.95" customHeight="1" x14ac:dyDescent="0.2">
      <c r="A298" s="53" t="s">
        <v>103</v>
      </c>
      <c r="B298" s="52" t="s">
        <v>49</v>
      </c>
      <c r="C298" s="53">
        <v>56540.5429</v>
      </c>
      <c r="D298" s="53">
        <v>2E-3</v>
      </c>
      <c r="E298">
        <f t="shared" si="51"/>
        <v>6134.5139020031293</v>
      </c>
      <c r="F298">
        <f t="shared" si="52"/>
        <v>6134.5</v>
      </c>
      <c r="G298">
        <f t="shared" si="56"/>
        <v>3.4606850007548928E-2</v>
      </c>
      <c r="J298">
        <f>+G298</f>
        <v>3.4606850007548928E-2</v>
      </c>
      <c r="O298">
        <f t="shared" ca="1" si="53"/>
        <v>4.0951025019926895E-2</v>
      </c>
      <c r="P298">
        <f t="shared" ca="1" si="54"/>
        <v>3.5637102052658229E-2</v>
      </c>
      <c r="Q298" s="1">
        <f t="shared" si="55"/>
        <v>41522.0429</v>
      </c>
      <c r="S298">
        <f>G298</f>
        <v>3.4606850007548928E-2</v>
      </c>
      <c r="W298" s="48"/>
    </row>
    <row r="299" spans="1:23" ht="12.95" customHeight="1" x14ac:dyDescent="0.2">
      <c r="A299" s="61" t="s">
        <v>104</v>
      </c>
      <c r="B299" s="62" t="s">
        <v>46</v>
      </c>
      <c r="C299" s="53">
        <v>56585.345300000001</v>
      </c>
      <c r="D299" s="63">
        <v>7.3000000000000001E-3</v>
      </c>
      <c r="E299">
        <f t="shared" si="51"/>
        <v>6152.5115846845856</v>
      </c>
      <c r="F299">
        <f t="shared" si="52"/>
        <v>6152.5</v>
      </c>
      <c r="G299">
        <f t="shared" si="56"/>
        <v>2.8838250000262633E-2</v>
      </c>
      <c r="I299">
        <f t="shared" ref="I299:I304" si="57">+G299</f>
        <v>2.8838250000262633E-2</v>
      </c>
      <c r="O299">
        <f t="shared" ca="1" si="53"/>
        <v>4.1533210856568636E-2</v>
      </c>
      <c r="P299">
        <f t="shared" ca="1" si="54"/>
        <v>3.5284148173212931E-2</v>
      </c>
      <c r="Q299" s="1">
        <f t="shared" si="55"/>
        <v>41566.845300000001</v>
      </c>
      <c r="S299">
        <f>G299</f>
        <v>2.8838250000262633E-2</v>
      </c>
      <c r="W299" s="48"/>
    </row>
    <row r="300" spans="1:23" ht="12.95" customHeight="1" x14ac:dyDescent="0.2">
      <c r="A300" s="61" t="s">
        <v>104</v>
      </c>
      <c r="B300" s="62" t="s">
        <v>46</v>
      </c>
      <c r="C300" s="53">
        <v>56590.324500000002</v>
      </c>
      <c r="D300" s="63">
        <v>6.6E-3</v>
      </c>
      <c r="E300">
        <f t="shared" si="51"/>
        <v>6154.5117914058219</v>
      </c>
      <c r="F300">
        <f t="shared" si="52"/>
        <v>6154.5</v>
      </c>
      <c r="G300">
        <f t="shared" si="56"/>
        <v>2.9352850004215725E-2</v>
      </c>
      <c r="I300">
        <f t="shared" si="57"/>
        <v>2.9352850004215725E-2</v>
      </c>
      <c r="O300">
        <f t="shared" ca="1" si="53"/>
        <v>4.1597898171751052E-2</v>
      </c>
      <c r="P300">
        <f t="shared" ca="1" si="54"/>
        <v>3.5244931075496783E-2</v>
      </c>
      <c r="Q300" s="1">
        <f t="shared" si="55"/>
        <v>41571.824500000002</v>
      </c>
      <c r="S300">
        <f>G300</f>
        <v>2.9352850004215725E-2</v>
      </c>
      <c r="W300" s="48"/>
    </row>
    <row r="301" spans="1:23" ht="12.95" customHeight="1" x14ac:dyDescent="0.2">
      <c r="A301" s="61" t="s">
        <v>104</v>
      </c>
      <c r="B301" s="62" t="s">
        <v>46</v>
      </c>
      <c r="C301" s="53">
        <v>56590.326500000003</v>
      </c>
      <c r="D301" s="63">
        <v>1.8E-3</v>
      </c>
      <c r="E301">
        <f t="shared" si="51"/>
        <v>6154.5125948307586</v>
      </c>
      <c r="F301">
        <f t="shared" si="52"/>
        <v>6154.5</v>
      </c>
      <c r="G301">
        <f t="shared" si="56"/>
        <v>3.1352850004623178E-2</v>
      </c>
      <c r="I301">
        <f t="shared" si="57"/>
        <v>3.1352850004623178E-2</v>
      </c>
      <c r="O301">
        <f t="shared" ca="1" si="53"/>
        <v>4.1597898171751052E-2</v>
      </c>
      <c r="P301">
        <f t="shared" ca="1" si="54"/>
        <v>3.5244931075496783E-2</v>
      </c>
      <c r="Q301" s="1">
        <f t="shared" si="55"/>
        <v>41571.826500000003</v>
      </c>
      <c r="S301">
        <f>G301</f>
        <v>3.1352850004623178E-2</v>
      </c>
      <c r="W301" s="48"/>
    </row>
    <row r="302" spans="1:23" ht="12.95" customHeight="1" x14ac:dyDescent="0.2">
      <c r="A302" s="61" t="s">
        <v>104</v>
      </c>
      <c r="B302" s="62" t="s">
        <v>46</v>
      </c>
      <c r="C302" s="53">
        <v>56596.564200000001</v>
      </c>
      <c r="D302" s="63">
        <v>1.1999999999999999E-3</v>
      </c>
      <c r="E302">
        <f t="shared" si="51"/>
        <v>6157.0183566931164</v>
      </c>
      <c r="F302">
        <f t="shared" si="52"/>
        <v>6157</v>
      </c>
      <c r="G302">
        <f t="shared" si="56"/>
        <v>4.569610000908142E-2</v>
      </c>
      <c r="I302">
        <f t="shared" si="57"/>
        <v>4.569610000908142E-2</v>
      </c>
      <c r="O302">
        <f t="shared" ca="1" si="53"/>
        <v>4.1678757315729065E-2</v>
      </c>
      <c r="P302">
        <f t="shared" ca="1" si="54"/>
        <v>3.5195909703351597E-2</v>
      </c>
      <c r="Q302" s="1">
        <f t="shared" si="55"/>
        <v>41578.064200000001</v>
      </c>
      <c r="R302">
        <f>G302</f>
        <v>4.569610000908142E-2</v>
      </c>
      <c r="W302" s="48"/>
    </row>
    <row r="303" spans="1:23" ht="12.95" customHeight="1" x14ac:dyDescent="0.2">
      <c r="A303" s="63" t="s">
        <v>105</v>
      </c>
      <c r="B303" s="62" t="s">
        <v>46</v>
      </c>
      <c r="C303" s="63">
        <v>56682.435299999997</v>
      </c>
      <c r="D303" s="63">
        <v>1.04E-2</v>
      </c>
      <c r="E303">
        <f t="shared" si="51"/>
        <v>6191.5138482138282</v>
      </c>
      <c r="F303">
        <f t="shared" si="52"/>
        <v>6191.5</v>
      </c>
      <c r="G303">
        <f t="shared" si="56"/>
        <v>3.4472949999326374E-2</v>
      </c>
      <c r="I303">
        <f t="shared" si="57"/>
        <v>3.4472949999326374E-2</v>
      </c>
      <c r="O303">
        <f t="shared" ca="1" si="53"/>
        <v>4.2794613502625728E-2</v>
      </c>
      <c r="P303">
        <f t="shared" ca="1" si="54"/>
        <v>3.4519414767748099E-2</v>
      </c>
      <c r="Q303" s="1">
        <f t="shared" si="55"/>
        <v>41663.935299999997</v>
      </c>
      <c r="S303">
        <f t="shared" ref="S303:S308" si="58">G303</f>
        <v>3.4472949999326374E-2</v>
      </c>
      <c r="W303" s="48"/>
    </row>
    <row r="304" spans="1:23" ht="12.95" customHeight="1" x14ac:dyDescent="0.2">
      <c r="A304" s="63" t="s">
        <v>106</v>
      </c>
      <c r="B304" s="52"/>
      <c r="C304" s="63">
        <v>56916.422299999998</v>
      </c>
      <c r="D304" s="63">
        <v>5.8999999999999999E-3</v>
      </c>
      <c r="E304">
        <f t="shared" si="51"/>
        <v>6285.5093434905539</v>
      </c>
      <c r="F304">
        <f t="shared" si="52"/>
        <v>6285.5</v>
      </c>
      <c r="G304">
        <f t="shared" si="56"/>
        <v>2.3259150002559181E-2</v>
      </c>
      <c r="I304">
        <f t="shared" si="57"/>
        <v>2.3259150002559181E-2</v>
      </c>
      <c r="O304">
        <f t="shared" ca="1" si="53"/>
        <v>4.5834917316199209E-2</v>
      </c>
      <c r="P304">
        <f t="shared" ca="1" si="54"/>
        <v>3.2676211175089301E-2</v>
      </c>
      <c r="Q304" s="1">
        <f t="shared" si="55"/>
        <v>41897.922299999998</v>
      </c>
      <c r="S304">
        <f t="shared" si="58"/>
        <v>2.3259150002559181E-2</v>
      </c>
      <c r="W304" s="48"/>
    </row>
    <row r="305" spans="1:23" ht="12.95" customHeight="1" x14ac:dyDescent="0.2">
      <c r="A305" s="57" t="s">
        <v>121</v>
      </c>
      <c r="B305" s="58" t="s">
        <v>49</v>
      </c>
      <c r="C305" s="53">
        <v>56998.582300000002</v>
      </c>
      <c r="D305" s="53">
        <v>5.0000000000000001E-4</v>
      </c>
      <c r="E305">
        <f t="shared" si="51"/>
        <v>6318.5140398708481</v>
      </c>
      <c r="F305">
        <f t="shared" si="52"/>
        <v>6318.5</v>
      </c>
      <c r="G305">
        <f t="shared" si="56"/>
        <v>3.4950050008774269E-2</v>
      </c>
      <c r="J305">
        <f>+G305</f>
        <v>3.4950050008774269E-2</v>
      </c>
      <c r="O305">
        <f t="shared" ca="1" si="53"/>
        <v>4.6902258016709053E-2</v>
      </c>
      <c r="P305">
        <f t="shared" ca="1" si="54"/>
        <v>3.2029129062772915E-2</v>
      </c>
      <c r="Q305" s="1">
        <f t="shared" si="55"/>
        <v>41980.082300000002</v>
      </c>
      <c r="S305">
        <f t="shared" si="58"/>
        <v>3.4950050008774269E-2</v>
      </c>
      <c r="W305" s="48"/>
    </row>
    <row r="306" spans="1:23" ht="12.95" customHeight="1" x14ac:dyDescent="0.2">
      <c r="A306" s="59" t="s">
        <v>108</v>
      </c>
      <c r="B306" s="60" t="s">
        <v>46</v>
      </c>
      <c r="C306" s="56">
        <v>57242.524799999999</v>
      </c>
      <c r="D306" s="56">
        <v>1.3100000000000001E-2</v>
      </c>
      <c r="E306">
        <f t="shared" si="51"/>
        <v>6416.5087836238872</v>
      </c>
      <c r="F306">
        <f t="shared" si="52"/>
        <v>6416.5</v>
      </c>
      <c r="G306">
        <f t="shared" si="56"/>
        <v>2.1865450005861931E-2</v>
      </c>
      <c r="J306">
        <f>+G306</f>
        <v>2.1865450005861931E-2</v>
      </c>
      <c r="O306">
        <f t="shared" ca="1" si="53"/>
        <v>5.0071936460647393E-2</v>
      </c>
      <c r="P306">
        <f t="shared" ca="1" si="54"/>
        <v>3.0107491274681819E-2</v>
      </c>
      <c r="Q306" s="1">
        <f t="shared" si="55"/>
        <v>42224.024799999999</v>
      </c>
      <c r="S306">
        <f t="shared" si="58"/>
        <v>2.1865450005861931E-2</v>
      </c>
      <c r="W306" s="48"/>
    </row>
    <row r="307" spans="1:23" ht="12.95" customHeight="1" x14ac:dyDescent="0.2">
      <c r="A307" s="59" t="s">
        <v>108</v>
      </c>
      <c r="B307" s="60" t="s">
        <v>46</v>
      </c>
      <c r="C307" s="56">
        <v>57247.503199999999</v>
      </c>
      <c r="D307" s="56">
        <v>1.2999999999999999E-2</v>
      </c>
      <c r="E307">
        <f t="shared" si="51"/>
        <v>6418.5086689751488</v>
      </c>
      <c r="F307">
        <f t="shared" si="52"/>
        <v>6418.5</v>
      </c>
      <c r="G307">
        <f t="shared" si="56"/>
        <v>2.1580050000920892E-2</v>
      </c>
      <c r="J307">
        <f>+G307</f>
        <v>2.1580050000920892E-2</v>
      </c>
      <c r="O307">
        <f t="shared" ca="1" si="53"/>
        <v>5.0136623775829808E-2</v>
      </c>
      <c r="P307">
        <f t="shared" ca="1" si="54"/>
        <v>3.006827417696567E-2</v>
      </c>
      <c r="Q307" s="1">
        <f t="shared" si="55"/>
        <v>42229.003199999999</v>
      </c>
      <c r="S307">
        <f t="shared" si="58"/>
        <v>2.1580050000920892E-2</v>
      </c>
      <c r="W307" s="48"/>
    </row>
    <row r="308" spans="1:23" ht="12.95" customHeight="1" x14ac:dyDescent="0.2">
      <c r="A308" s="59" t="s">
        <v>108</v>
      </c>
      <c r="B308" s="60" t="s">
        <v>46</v>
      </c>
      <c r="C308" s="56">
        <v>57257.464699999997</v>
      </c>
      <c r="D308" s="56">
        <v>1.0999999999999999E-2</v>
      </c>
      <c r="E308">
        <f t="shared" si="51"/>
        <v>6422.5103277262715</v>
      </c>
      <c r="F308">
        <f t="shared" si="52"/>
        <v>6422.5</v>
      </c>
      <c r="G308">
        <f t="shared" si="56"/>
        <v>2.5709250003274065E-2</v>
      </c>
      <c r="J308">
        <f>+G308</f>
        <v>2.5709250003274065E-2</v>
      </c>
      <c r="O308">
        <f t="shared" ca="1" si="53"/>
        <v>5.026599840619464E-2</v>
      </c>
      <c r="P308">
        <f t="shared" ca="1" si="54"/>
        <v>2.9989839981533373E-2</v>
      </c>
      <c r="Q308" s="1">
        <f t="shared" si="55"/>
        <v>42238.964699999997</v>
      </c>
      <c r="S308">
        <f t="shared" si="58"/>
        <v>2.5709250003274065E-2</v>
      </c>
      <c r="W308" s="48"/>
    </row>
    <row r="309" spans="1:23" ht="12.95" customHeight="1" x14ac:dyDescent="0.2">
      <c r="A309" s="59" t="s">
        <v>108</v>
      </c>
      <c r="B309" s="60" t="s">
        <v>46</v>
      </c>
      <c r="C309" s="56">
        <v>57298.569900000002</v>
      </c>
      <c r="D309" s="56">
        <v>2.0999999999999999E-3</v>
      </c>
      <c r="E309">
        <f t="shared" si="51"/>
        <v>6439.0227990706162</v>
      </c>
      <c r="F309">
        <f t="shared" si="52"/>
        <v>6439</v>
      </c>
      <c r="G309">
        <f t="shared" si="56"/>
        <v>5.6754700010060333E-2</v>
      </c>
      <c r="I309">
        <f>+G309</f>
        <v>5.6754700010060333E-2</v>
      </c>
      <c r="O309">
        <f t="shared" ca="1" si="53"/>
        <v>5.0799668756449562E-2</v>
      </c>
      <c r="P309">
        <f t="shared" ca="1" si="54"/>
        <v>2.9666298925375173E-2</v>
      </c>
      <c r="Q309" s="1">
        <f t="shared" si="55"/>
        <v>42280.069900000002</v>
      </c>
      <c r="R309">
        <f>G309</f>
        <v>5.6754700010060333E-2</v>
      </c>
      <c r="W309" s="48"/>
    </row>
    <row r="310" spans="1:23" ht="12.95" customHeight="1" x14ac:dyDescent="0.2">
      <c r="A310" s="59" t="s">
        <v>108</v>
      </c>
      <c r="B310" s="60" t="s">
        <v>46</v>
      </c>
      <c r="C310" s="56">
        <v>57328.443500000001</v>
      </c>
      <c r="D310" s="56">
        <v>5.0000000000000001E-3</v>
      </c>
      <c r="E310">
        <f t="shared" si="51"/>
        <v>6451.0233966580836</v>
      </c>
      <c r="F310">
        <f t="shared" si="52"/>
        <v>6451</v>
      </c>
      <c r="G310">
        <f t="shared" si="56"/>
        <v>5.8242300008714665E-2</v>
      </c>
      <c r="I310">
        <f>+G310</f>
        <v>5.8242300008714665E-2</v>
      </c>
      <c r="O310">
        <f t="shared" ca="1" si="53"/>
        <v>5.1187792647544056E-2</v>
      </c>
      <c r="P310">
        <f t="shared" ca="1" si="54"/>
        <v>2.9430996339078308E-2</v>
      </c>
      <c r="Q310" s="1">
        <f t="shared" si="55"/>
        <v>42309.943500000001</v>
      </c>
      <c r="R310">
        <f>G310</f>
        <v>5.8242300008714665E-2</v>
      </c>
      <c r="W310" s="48"/>
    </row>
    <row r="311" spans="1:23" ht="12.95" customHeight="1" x14ac:dyDescent="0.2">
      <c r="A311" s="59" t="s">
        <v>109</v>
      </c>
      <c r="B311" s="60" t="s">
        <v>46</v>
      </c>
      <c r="C311" s="56">
        <v>57330.934699999998</v>
      </c>
      <c r="D311" s="56">
        <v>2.0000000000000001E-4</v>
      </c>
      <c r="E311">
        <f t="shared" si="51"/>
        <v>6452.0241427586498</v>
      </c>
      <c r="F311">
        <f t="shared" si="52"/>
        <v>6452</v>
      </c>
      <c r="G311">
        <f t="shared" si="56"/>
        <v>6.0099599999375641E-2</v>
      </c>
      <c r="I311">
        <f>+G311</f>
        <v>6.0099599999375641E-2</v>
      </c>
      <c r="O311">
        <f t="shared" ca="1" si="53"/>
        <v>5.122013630513525E-2</v>
      </c>
      <c r="P311">
        <f t="shared" ca="1" si="54"/>
        <v>2.9411387790220234E-2</v>
      </c>
      <c r="Q311" s="1">
        <f t="shared" si="55"/>
        <v>42312.434699999998</v>
      </c>
      <c r="R311">
        <f>G311</f>
        <v>6.0099599999375641E-2</v>
      </c>
      <c r="W311" s="48"/>
    </row>
    <row r="312" spans="1:23" ht="12.95" customHeight="1" x14ac:dyDescent="0.2">
      <c r="A312" s="57" t="s">
        <v>122</v>
      </c>
      <c r="B312" s="58" t="s">
        <v>49</v>
      </c>
      <c r="C312" s="53">
        <v>57334.635000000002</v>
      </c>
      <c r="D312" s="53">
        <v>2.9999999999999997E-4</v>
      </c>
      <c r="E312">
        <f t="shared" si="51"/>
        <v>6453.5105994044152</v>
      </c>
      <c r="F312">
        <f t="shared" si="52"/>
        <v>6453.5</v>
      </c>
      <c r="G312">
        <f t="shared" si="56"/>
        <v>2.638555000157794E-2</v>
      </c>
      <c r="J312">
        <f>+G312</f>
        <v>2.638555000157794E-2</v>
      </c>
      <c r="O312">
        <f t="shared" ca="1" si="53"/>
        <v>5.1268651791522069E-2</v>
      </c>
      <c r="P312">
        <f t="shared" ca="1" si="54"/>
        <v>2.9381974966933122E-2</v>
      </c>
      <c r="Q312" s="1">
        <f t="shared" si="55"/>
        <v>42316.135000000002</v>
      </c>
      <c r="S312">
        <f>G312</f>
        <v>2.638555000157794E-2</v>
      </c>
    </row>
    <row r="313" spans="1:23" ht="12.95" customHeight="1" x14ac:dyDescent="0.2">
      <c r="A313" s="59" t="s">
        <v>107</v>
      </c>
      <c r="B313" s="60" t="s">
        <v>46</v>
      </c>
      <c r="C313" s="56">
        <v>57368.2814</v>
      </c>
      <c r="D313" s="56"/>
      <c r="E313">
        <f t="shared" si="51"/>
        <v>6467.0267777915851</v>
      </c>
      <c r="F313">
        <f t="shared" si="52"/>
        <v>6467</v>
      </c>
      <c r="G313">
        <f t="shared" si="56"/>
        <v>6.6659100004471838E-2</v>
      </c>
      <c r="I313">
        <f>+G313</f>
        <v>6.6659100004471838E-2</v>
      </c>
      <c r="O313">
        <f t="shared" ca="1" si="53"/>
        <v>5.1705291169003381E-2</v>
      </c>
      <c r="P313">
        <f t="shared" ca="1" si="54"/>
        <v>2.9117259557349146E-2</v>
      </c>
      <c r="Q313" s="1">
        <f t="shared" si="55"/>
        <v>42349.7814</v>
      </c>
      <c r="R313">
        <f>G313</f>
        <v>6.6659100004471838E-2</v>
      </c>
      <c r="W313" s="48"/>
    </row>
    <row r="314" spans="1:23" ht="12.95" customHeight="1" x14ac:dyDescent="0.2">
      <c r="A314" s="59" t="s">
        <v>108</v>
      </c>
      <c r="B314" s="60" t="s">
        <v>46</v>
      </c>
      <c r="C314" s="56">
        <v>57409.308700000001</v>
      </c>
      <c r="D314" s="56">
        <v>2.2000000000000001E-3</v>
      </c>
      <c r="E314">
        <f t="shared" si="51"/>
        <v>6483.5079557346626</v>
      </c>
      <c r="F314">
        <f t="shared" si="52"/>
        <v>6483.5</v>
      </c>
      <c r="G314">
        <f t="shared" si="56"/>
        <v>1.9804550007393118E-2</v>
      </c>
      <c r="J314">
        <f t="shared" ref="J314:J332" si="59">+G314</f>
        <v>1.9804550007393118E-2</v>
      </c>
      <c r="O314">
        <f t="shared" ca="1" si="53"/>
        <v>5.2238961519258303E-2</v>
      </c>
      <c r="P314">
        <f t="shared" ca="1" si="54"/>
        <v>2.8793718501190974E-2</v>
      </c>
      <c r="Q314" s="1">
        <f t="shared" si="55"/>
        <v>42390.808700000001</v>
      </c>
      <c r="S314">
        <f>G314</f>
        <v>1.9804550007393118E-2</v>
      </c>
      <c r="W314" s="48"/>
    </row>
    <row r="315" spans="1:23" ht="12.95" customHeight="1" x14ac:dyDescent="0.2">
      <c r="A315" s="57" t="s">
        <v>123</v>
      </c>
      <c r="B315" s="58" t="s">
        <v>49</v>
      </c>
      <c r="C315" s="53">
        <v>57635.840499999998</v>
      </c>
      <c r="D315" s="53">
        <v>2.0000000000000001E-4</v>
      </c>
      <c r="E315">
        <f t="shared" si="51"/>
        <v>6574.5086042190987</v>
      </c>
      <c r="F315">
        <f t="shared" si="52"/>
        <v>6574.5</v>
      </c>
      <c r="G315">
        <f t="shared" si="56"/>
        <v>2.1418850003101397E-2</v>
      </c>
      <c r="J315">
        <f t="shared" si="59"/>
        <v>2.1418850003101397E-2</v>
      </c>
      <c r="O315">
        <f t="shared" ca="1" si="53"/>
        <v>5.5182234360058174E-2</v>
      </c>
      <c r="P315">
        <f t="shared" ca="1" si="54"/>
        <v>2.700934055510637E-2</v>
      </c>
      <c r="Q315" s="1">
        <f t="shared" si="55"/>
        <v>42617.340499999998</v>
      </c>
      <c r="S315">
        <f>G315</f>
        <v>2.1418850003101397E-2</v>
      </c>
    </row>
    <row r="316" spans="1:23" ht="12.95" customHeight="1" x14ac:dyDescent="0.2">
      <c r="A316" s="66" t="s">
        <v>1</v>
      </c>
      <c r="B316" s="67" t="s">
        <v>46</v>
      </c>
      <c r="C316" s="68">
        <v>58005.557099999998</v>
      </c>
      <c r="D316" s="68">
        <v>2.8999999999999998E-3</v>
      </c>
      <c r="E316">
        <f t="shared" si="51"/>
        <v>6723.0283721080277</v>
      </c>
      <c r="F316">
        <f t="shared" si="52"/>
        <v>6723</v>
      </c>
      <c r="G316">
        <f t="shared" si="56"/>
        <v>7.0627900000545196E-2</v>
      </c>
      <c r="J316">
        <f t="shared" si="59"/>
        <v>7.0627900000545196E-2</v>
      </c>
      <c r="O316">
        <f t="shared" ca="1" si="53"/>
        <v>5.9985267512352475E-2</v>
      </c>
      <c r="P316">
        <f t="shared" ca="1" si="54"/>
        <v>2.4097471049682628E-2</v>
      </c>
      <c r="Q316" s="1">
        <f t="shared" si="55"/>
        <v>42987.057099999998</v>
      </c>
      <c r="R316">
        <f>G316</f>
        <v>7.0627900000545196E-2</v>
      </c>
    </row>
    <row r="317" spans="1:23" ht="12.95" customHeight="1" x14ac:dyDescent="0.2">
      <c r="A317" s="64" t="s">
        <v>125</v>
      </c>
      <c r="B317" s="65" t="s">
        <v>46</v>
      </c>
      <c r="C317" s="64">
        <v>58107.624100000001</v>
      </c>
      <c r="D317" s="64">
        <v>2.9999999999999997E-4</v>
      </c>
      <c r="E317">
        <f t="shared" si="51"/>
        <v>6764.0299585910789</v>
      </c>
      <c r="F317">
        <f t="shared" si="52"/>
        <v>6764</v>
      </c>
      <c r="G317">
        <f t="shared" si="56"/>
        <v>7.4577200008207001E-2</v>
      </c>
      <c r="J317">
        <f t="shared" si="59"/>
        <v>7.4577200008207001E-2</v>
      </c>
      <c r="O317">
        <f t="shared" ca="1" si="53"/>
        <v>6.1311357473591982E-2</v>
      </c>
      <c r="P317">
        <f t="shared" ca="1" si="54"/>
        <v>2.3293520546501661E-2</v>
      </c>
      <c r="Q317" s="1">
        <f t="shared" si="55"/>
        <v>43089.124100000001</v>
      </c>
      <c r="R317">
        <f>G317</f>
        <v>7.4577200008207001E-2</v>
      </c>
    </row>
    <row r="318" spans="1:23" ht="12.95" customHeight="1" x14ac:dyDescent="0.2">
      <c r="A318" s="72" t="s">
        <v>126</v>
      </c>
      <c r="B318" s="73" t="s">
        <v>49</v>
      </c>
      <c r="C318" s="74">
        <v>58148.642099999997</v>
      </c>
      <c r="D318" s="74">
        <v>8.9999999999999998E-4</v>
      </c>
      <c r="E318" s="71">
        <f t="shared" si="51"/>
        <v>6780.5074006082014</v>
      </c>
      <c r="F318">
        <f t="shared" si="52"/>
        <v>6780.5</v>
      </c>
      <c r="G318">
        <f t="shared" si="56"/>
        <v>1.8422649998683482E-2</v>
      </c>
      <c r="J318">
        <f t="shared" si="59"/>
        <v>1.8422649998683482E-2</v>
      </c>
      <c r="O318">
        <f t="shared" ca="1" si="53"/>
        <v>6.1845027823846904E-2</v>
      </c>
      <c r="P318">
        <f t="shared" ca="1" si="54"/>
        <v>2.2969979490343462E-2</v>
      </c>
      <c r="Q318" s="1">
        <f t="shared" si="55"/>
        <v>43130.142099999997</v>
      </c>
      <c r="S318">
        <f>G318</f>
        <v>1.8422649998683482E-2</v>
      </c>
    </row>
    <row r="319" spans="1:23" ht="12.95" customHeight="1" x14ac:dyDescent="0.2">
      <c r="A319" s="75" t="s">
        <v>128</v>
      </c>
      <c r="B319" s="76" t="s">
        <v>46</v>
      </c>
      <c r="C319" s="77">
        <v>58451.155899999998</v>
      </c>
      <c r="D319" s="77">
        <v>1.2999999999999999E-4</v>
      </c>
      <c r="E319" s="71">
        <f t="shared" si="51"/>
        <v>6902.0309658449205</v>
      </c>
      <c r="F319">
        <f t="shared" si="52"/>
        <v>6902</v>
      </c>
      <c r="G319">
        <f t="shared" si="56"/>
        <v>7.708460000139894E-2</v>
      </c>
      <c r="J319">
        <f t="shared" si="59"/>
        <v>7.708460000139894E-2</v>
      </c>
      <c r="O319">
        <f t="shared" ca="1" si="53"/>
        <v>6.5774782221178607E-2</v>
      </c>
      <c r="P319">
        <f t="shared" ca="1" si="54"/>
        <v>2.0587540804087673E-2</v>
      </c>
      <c r="Q319" s="1">
        <f t="shared" si="55"/>
        <v>43432.655899999998</v>
      </c>
      <c r="R319">
        <f>G319</f>
        <v>7.708460000139894E-2</v>
      </c>
    </row>
    <row r="320" spans="1:23" ht="12.95" customHeight="1" x14ac:dyDescent="0.2">
      <c r="A320" s="69" t="s">
        <v>0</v>
      </c>
      <c r="B320" s="70" t="s">
        <v>46</v>
      </c>
      <c r="C320" s="69">
        <v>58463.6037</v>
      </c>
      <c r="D320" s="69">
        <v>2.0000000000000001E-4</v>
      </c>
      <c r="E320" s="71">
        <f t="shared" si="51"/>
        <v>6907.031402305518</v>
      </c>
      <c r="F320">
        <f t="shared" si="52"/>
        <v>6907</v>
      </c>
      <c r="G320">
        <f t="shared" si="56"/>
        <v>7.8171100009058136E-2</v>
      </c>
      <c r="J320">
        <f t="shared" si="59"/>
        <v>7.8171100009058136E-2</v>
      </c>
      <c r="O320">
        <f t="shared" ca="1" si="53"/>
        <v>6.593650050913466E-2</v>
      </c>
      <c r="P320">
        <f t="shared" ca="1" si="54"/>
        <v>2.0489498059797301E-2</v>
      </c>
      <c r="Q320" s="1">
        <f t="shared" si="55"/>
        <v>43445.1037</v>
      </c>
      <c r="R320">
        <f>G320</f>
        <v>7.8171100009058136E-2</v>
      </c>
    </row>
    <row r="321" spans="1:19" ht="12.95" customHeight="1" x14ac:dyDescent="0.2">
      <c r="A321" s="69" t="s">
        <v>0</v>
      </c>
      <c r="B321" s="70" t="s">
        <v>46</v>
      </c>
      <c r="C321" s="69">
        <v>58488.491699999999</v>
      </c>
      <c r="D321" s="69">
        <v>4.0000000000000002E-4</v>
      </c>
      <c r="E321" s="71">
        <f t="shared" si="51"/>
        <v>6917.0292222119524</v>
      </c>
      <c r="F321">
        <f t="shared" si="52"/>
        <v>6917</v>
      </c>
      <c r="G321">
        <f t="shared" si="56"/>
        <v>7.2744100005365908E-2</v>
      </c>
      <c r="J321">
        <f t="shared" si="59"/>
        <v>7.2744100005365908E-2</v>
      </c>
      <c r="O321">
        <f t="shared" ca="1" si="53"/>
        <v>6.6259937085046738E-2</v>
      </c>
      <c r="P321">
        <f t="shared" ca="1" si="54"/>
        <v>2.0293412571216585E-2</v>
      </c>
      <c r="Q321" s="1">
        <f t="shared" si="55"/>
        <v>43469.991699999999</v>
      </c>
      <c r="R321">
        <f>G321</f>
        <v>7.2744100005365908E-2</v>
      </c>
    </row>
    <row r="322" spans="1:19" ht="12.95" customHeight="1" x14ac:dyDescent="0.2">
      <c r="A322" s="75" t="s">
        <v>128</v>
      </c>
      <c r="B322" s="76" t="s">
        <v>49</v>
      </c>
      <c r="C322" s="77">
        <v>58765.996330000002</v>
      </c>
      <c r="D322" s="77">
        <v>3.5E-4</v>
      </c>
      <c r="E322" s="71">
        <f t="shared" si="51"/>
        <v>7028.5062920424762</v>
      </c>
      <c r="F322">
        <f t="shared" si="52"/>
        <v>7028.5</v>
      </c>
      <c r="G322">
        <f t="shared" si="56"/>
        <v>1.5663050005969126E-2</v>
      </c>
      <c r="J322">
        <f t="shared" si="59"/>
        <v>1.5663050005969126E-2</v>
      </c>
      <c r="O322">
        <f t="shared" ca="1" si="53"/>
        <v>6.9866254906466363E-2</v>
      </c>
      <c r="P322">
        <f t="shared" ca="1" si="54"/>
        <v>1.8107059373541512E-2</v>
      </c>
      <c r="Q322" s="1">
        <f t="shared" si="55"/>
        <v>43747.496330000002</v>
      </c>
      <c r="S322">
        <f>G322</f>
        <v>1.5663050005969126E-2</v>
      </c>
    </row>
    <row r="323" spans="1:19" ht="12.95" customHeight="1" x14ac:dyDescent="0.2">
      <c r="A323" s="75" t="s">
        <v>127</v>
      </c>
      <c r="B323" s="76" t="s">
        <v>46</v>
      </c>
      <c r="C323" s="77">
        <v>58799.663699999997</v>
      </c>
      <c r="D323" s="77">
        <v>2.9999999999999997E-4</v>
      </c>
      <c r="E323" s="71">
        <f t="shared" si="51"/>
        <v>7042.0308943401005</v>
      </c>
      <c r="F323">
        <f t="shared" si="52"/>
        <v>7042</v>
      </c>
      <c r="G323">
        <f t="shared" si="56"/>
        <v>7.6906599999347236E-2</v>
      </c>
      <c r="J323">
        <f t="shared" si="59"/>
        <v>7.6906599999347236E-2</v>
      </c>
      <c r="O323">
        <f t="shared" ca="1" si="53"/>
        <v>7.0302894283947648E-2</v>
      </c>
      <c r="P323">
        <f t="shared" ca="1" si="54"/>
        <v>1.7842343963957535E-2</v>
      </c>
      <c r="Q323" s="1">
        <f t="shared" si="55"/>
        <v>43781.163699999997</v>
      </c>
      <c r="R323">
        <f t="shared" ref="R323:R329" si="60">G323</f>
        <v>7.6906599999347236E-2</v>
      </c>
    </row>
    <row r="324" spans="1:19" ht="12.95" customHeight="1" x14ac:dyDescent="0.2">
      <c r="A324" s="80" t="s">
        <v>129</v>
      </c>
      <c r="B324" s="79" t="s">
        <v>46</v>
      </c>
      <c r="C324" s="83">
        <v>59068.5219</v>
      </c>
      <c r="D324" s="78">
        <v>1.2999999999999999E-3</v>
      </c>
      <c r="E324" s="71">
        <f t="shared" si="51"/>
        <v>7150.0345854349434</v>
      </c>
      <c r="F324">
        <f t="shared" si="52"/>
        <v>7150</v>
      </c>
      <c r="G324">
        <f t="shared" si="56"/>
        <v>8.6094999998749699E-2</v>
      </c>
      <c r="J324">
        <f t="shared" si="59"/>
        <v>8.6094999998749699E-2</v>
      </c>
      <c r="O324">
        <f t="shared" ca="1" si="53"/>
        <v>7.3796009303798066E-2</v>
      </c>
      <c r="P324">
        <f t="shared" ca="1" si="54"/>
        <v>1.5724620687285695E-2</v>
      </c>
      <c r="Q324" s="1">
        <f t="shared" si="55"/>
        <v>44050.0219</v>
      </c>
      <c r="R324">
        <f t="shared" si="60"/>
        <v>8.6094999998749699E-2</v>
      </c>
    </row>
    <row r="325" spans="1:19" ht="12.95" customHeight="1" x14ac:dyDescent="0.2">
      <c r="A325" s="80" t="s">
        <v>130</v>
      </c>
      <c r="B325" s="79" t="s">
        <v>46</v>
      </c>
      <c r="C325" s="83">
        <v>59155.647599999997</v>
      </c>
      <c r="D325" s="78">
        <v>4.0000000000000002E-4</v>
      </c>
      <c r="E325" s="71">
        <f t="shared" si="51"/>
        <v>7185.0340654181527</v>
      </c>
      <c r="F325">
        <f t="shared" si="52"/>
        <v>7185</v>
      </c>
      <c r="G325">
        <f t="shared" si="56"/>
        <v>8.4800500000710599E-2</v>
      </c>
      <c r="J325">
        <f t="shared" si="59"/>
        <v>8.4800500000710599E-2</v>
      </c>
      <c r="O325">
        <f t="shared" ca="1" si="53"/>
        <v>7.4928037319490326E-2</v>
      </c>
      <c r="P325">
        <f t="shared" ca="1" si="54"/>
        <v>1.5038321477253175E-2</v>
      </c>
      <c r="Q325" s="1">
        <f t="shared" si="55"/>
        <v>44137.147599999997</v>
      </c>
      <c r="R325">
        <f t="shared" si="60"/>
        <v>8.4800500000710599E-2</v>
      </c>
    </row>
    <row r="326" spans="1:19" ht="12.95" customHeight="1" x14ac:dyDescent="0.2">
      <c r="A326" s="80" t="s">
        <v>129</v>
      </c>
      <c r="B326" s="79" t="s">
        <v>46</v>
      </c>
      <c r="C326" s="83">
        <v>59460.525500000003</v>
      </c>
      <c r="D326" s="78">
        <v>1.6000000000000001E-3</v>
      </c>
      <c r="E326" s="71">
        <f t="shared" si="51"/>
        <v>7307.5073191007441</v>
      </c>
      <c r="F326">
        <f t="shared" si="52"/>
        <v>7307.5</v>
      </c>
      <c r="G326">
        <f t="shared" ref="G326:G357" si="61">+C326-(C$7+F326*C$8)</f>
        <v>1.8219750010757707E-2</v>
      </c>
      <c r="J326">
        <f t="shared" si="59"/>
        <v>1.8219750010757707E-2</v>
      </c>
      <c r="O326">
        <f t="shared" ca="1" si="53"/>
        <v>7.8890135374413251E-2</v>
      </c>
      <c r="P326">
        <f t="shared" ca="1" si="54"/>
        <v>1.2636274242139311E-2</v>
      </c>
      <c r="Q326" s="1">
        <f t="shared" si="55"/>
        <v>44442.025500000003</v>
      </c>
      <c r="R326">
        <f t="shared" si="60"/>
        <v>1.8219750010757707E-2</v>
      </c>
    </row>
    <row r="327" spans="1:19" ht="12.95" customHeight="1" x14ac:dyDescent="0.2">
      <c r="A327" s="80" t="s">
        <v>129</v>
      </c>
      <c r="B327" s="79" t="s">
        <v>46</v>
      </c>
      <c r="C327" s="83">
        <v>59465.504800000002</v>
      </c>
      <c r="D327" s="78">
        <v>1.6000000000000001E-3</v>
      </c>
      <c r="E327" s="71">
        <f t="shared" si="51"/>
        <v>7309.5075659932263</v>
      </c>
      <c r="F327">
        <f t="shared" si="52"/>
        <v>7309.5</v>
      </c>
      <c r="G327">
        <f t="shared" si="61"/>
        <v>1.8834350004908629E-2</v>
      </c>
      <c r="J327">
        <f t="shared" si="59"/>
        <v>1.8834350004908629E-2</v>
      </c>
      <c r="O327">
        <f t="shared" ca="1" si="53"/>
        <v>7.8954822689595666E-2</v>
      </c>
      <c r="P327">
        <f t="shared" ca="1" si="54"/>
        <v>1.2597057144423163E-2</v>
      </c>
      <c r="Q327" s="1">
        <f t="shared" si="55"/>
        <v>44447.004800000002</v>
      </c>
      <c r="R327">
        <f t="shared" si="60"/>
        <v>1.8834350004908629E-2</v>
      </c>
    </row>
    <row r="328" spans="1:19" ht="12.95" customHeight="1" x14ac:dyDescent="0.2">
      <c r="A328" s="78" t="s">
        <v>131</v>
      </c>
      <c r="B328" s="79" t="s">
        <v>46</v>
      </c>
      <c r="C328" s="83">
        <v>59466.820500000002</v>
      </c>
      <c r="D328" s="78">
        <v>5.9999999999999995E-4</v>
      </c>
      <c r="E328" s="71">
        <f t="shared" si="51"/>
        <v>7310.0360990875242</v>
      </c>
      <c r="F328">
        <f t="shared" si="52"/>
        <v>7310</v>
      </c>
      <c r="G328">
        <f t="shared" si="61"/>
        <v>8.9863000001059845E-2</v>
      </c>
      <c r="J328">
        <f t="shared" si="59"/>
        <v>8.9863000001059845E-2</v>
      </c>
      <c r="O328">
        <f t="shared" ca="1" si="53"/>
        <v>7.8970994518391263E-2</v>
      </c>
      <c r="P328">
        <f t="shared" ca="1" si="54"/>
        <v>1.2587252869994126E-2</v>
      </c>
      <c r="Q328" s="1">
        <f t="shared" si="55"/>
        <v>44448.320500000002</v>
      </c>
      <c r="R328">
        <f t="shared" si="60"/>
        <v>8.9863000001059845E-2</v>
      </c>
    </row>
    <row r="329" spans="1:19" ht="12.95" customHeight="1" x14ac:dyDescent="0.2">
      <c r="A329" s="78" t="s">
        <v>131</v>
      </c>
      <c r="B329" s="79" t="s">
        <v>46</v>
      </c>
      <c r="C329" s="83">
        <v>59476.774899999997</v>
      </c>
      <c r="D329" s="78">
        <v>5.0000000000000001E-4</v>
      </c>
      <c r="E329" s="71">
        <f t="shared" si="51"/>
        <v>7314.0349056801224</v>
      </c>
      <c r="F329">
        <f t="shared" si="52"/>
        <v>7314</v>
      </c>
      <c r="G329">
        <f t="shared" si="61"/>
        <v>8.6892200000875164E-2</v>
      </c>
      <c r="J329">
        <f t="shared" si="59"/>
        <v>8.6892200000875164E-2</v>
      </c>
      <c r="O329">
        <f t="shared" ca="1" si="53"/>
        <v>7.9100369148756094E-2</v>
      </c>
      <c r="P329">
        <f t="shared" ca="1" si="54"/>
        <v>1.2508818674561828E-2</v>
      </c>
      <c r="Q329" s="1">
        <f t="shared" si="55"/>
        <v>44458.274899999997</v>
      </c>
      <c r="R329">
        <f t="shared" si="60"/>
        <v>8.6892200000875164E-2</v>
      </c>
    </row>
    <row r="330" spans="1:19" ht="12.95" customHeight="1" x14ac:dyDescent="0.2">
      <c r="A330" s="81" t="s">
        <v>132</v>
      </c>
      <c r="B330" s="82" t="s">
        <v>49</v>
      </c>
      <c r="C330" s="83">
        <v>59918.570099999997</v>
      </c>
      <c r="D330" s="78">
        <v>5.9999999999999995E-4</v>
      </c>
      <c r="E330" s="71">
        <f t="shared" si="51"/>
        <v>7491.5095458732949</v>
      </c>
      <c r="F330">
        <f t="shared" si="52"/>
        <v>7491.5</v>
      </c>
      <c r="G330">
        <f t="shared" si="61"/>
        <v>2.3762950004311278E-2</v>
      </c>
      <c r="J330">
        <f t="shared" si="59"/>
        <v>2.3762950004311278E-2</v>
      </c>
      <c r="O330">
        <f t="shared" ca="1" si="53"/>
        <v>8.4841368371195408E-2</v>
      </c>
      <c r="P330">
        <f t="shared" ca="1" si="54"/>
        <v>9.0283012522539841E-3</v>
      </c>
      <c r="Q330" s="1">
        <f t="shared" si="55"/>
        <v>44900.070099999997</v>
      </c>
      <c r="S330">
        <f>G330</f>
        <v>2.3762950004311278E-2</v>
      </c>
    </row>
    <row r="331" spans="1:19" ht="12.95" customHeight="1" x14ac:dyDescent="0.25">
      <c r="A331" s="81" t="s">
        <v>133</v>
      </c>
      <c r="B331" s="84" t="s">
        <v>46</v>
      </c>
      <c r="C331" s="85">
        <v>60218.602700000003</v>
      </c>
      <c r="D331" s="85">
        <v>2.9999999999999997E-4</v>
      </c>
      <c r="E331" s="71">
        <f t="shared" si="51"/>
        <v>7612.0363821341298</v>
      </c>
      <c r="F331">
        <f t="shared" si="52"/>
        <v>7612</v>
      </c>
      <c r="G331">
        <f t="shared" si="61"/>
        <v>9.056760001112707E-2</v>
      </c>
      <c r="J331">
        <f t="shared" si="59"/>
        <v>9.056760001112707E-2</v>
      </c>
      <c r="O331">
        <f t="shared" ca="1" si="53"/>
        <v>8.8738779110935917E-2</v>
      </c>
      <c r="P331">
        <f t="shared" ca="1" si="54"/>
        <v>6.6654711148562418E-3</v>
      </c>
      <c r="Q331" s="1">
        <f t="shared" si="55"/>
        <v>45200.102700000003</v>
      </c>
      <c r="R331">
        <f>G331</f>
        <v>9.056760001112707E-2</v>
      </c>
    </row>
    <row r="332" spans="1:19" ht="12.95" customHeight="1" x14ac:dyDescent="0.25">
      <c r="A332" s="81" t="s">
        <v>133</v>
      </c>
      <c r="B332" s="84" t="s">
        <v>49</v>
      </c>
      <c r="C332" s="85">
        <v>60264.592799999999</v>
      </c>
      <c r="D332" s="85">
        <v>2.0000000000000001E-4</v>
      </c>
      <c r="E332" s="71">
        <f t="shared" si="51"/>
        <v>7630.511178713964</v>
      </c>
      <c r="F332">
        <f t="shared" si="52"/>
        <v>7630.5</v>
      </c>
      <c r="G332">
        <f t="shared" si="61"/>
        <v>2.7827650003018789E-2</v>
      </c>
      <c r="J332">
        <f t="shared" si="59"/>
        <v>2.7827650003018789E-2</v>
      </c>
      <c r="O332">
        <f t="shared" ca="1" si="53"/>
        <v>8.9337136776373255E-2</v>
      </c>
      <c r="P332">
        <f t="shared" ca="1" si="54"/>
        <v>6.302712960981921E-3</v>
      </c>
      <c r="Q332" s="1">
        <f t="shared" si="55"/>
        <v>45246.092799999999</v>
      </c>
      <c r="S332">
        <f>G332</f>
        <v>2.7827650003018789E-2</v>
      </c>
    </row>
    <row r="333" spans="1:19" ht="12.95" customHeight="1" x14ac:dyDescent="0.2">
      <c r="A333" s="96" t="s">
        <v>140</v>
      </c>
      <c r="B333" s="84" t="s">
        <v>46</v>
      </c>
      <c r="C333" s="97">
        <v>60131.474700000137</v>
      </c>
      <c r="D333" s="96">
        <v>2.9999999999999997E-4</v>
      </c>
      <c r="E333" s="71">
        <f t="shared" ref="E333" si="62">+(C333-C$7)/C$8</f>
        <v>7577.0359782122969</v>
      </c>
      <c r="F333">
        <f t="shared" si="52"/>
        <v>7577</v>
      </c>
      <c r="G333">
        <f t="shared" ref="G333" si="63">+C333-(C$7+F333*C$8)</f>
        <v>8.9562100140028633E-2</v>
      </c>
      <c r="J333">
        <f t="shared" ref="J333" si="64">+G333</f>
        <v>8.9562100140028633E-2</v>
      </c>
      <c r="O333">
        <f t="shared" ref="O333" ca="1" si="65">+C$11+C$12*$F333</f>
        <v>8.7606751095243657E-2</v>
      </c>
      <c r="P333">
        <f t="shared" ref="P333" ca="1" si="66">+D$11+D$12*$F333</f>
        <v>7.35177032488879E-3</v>
      </c>
      <c r="Q333" s="1">
        <f t="shared" ref="Q333" si="67">+C333-15018.5</f>
        <v>45112.974700000137</v>
      </c>
      <c r="R333">
        <f>G333</f>
        <v>8.9562100140028633E-2</v>
      </c>
    </row>
    <row r="334" spans="1:19" ht="12.95" customHeight="1" x14ac:dyDescent="0.2">
      <c r="B334" s="48"/>
      <c r="C334" s="8"/>
      <c r="D334" s="8"/>
    </row>
    <row r="335" spans="1:19" ht="12.95" customHeight="1" x14ac:dyDescent="0.2">
      <c r="B335" s="48"/>
      <c r="C335" s="8"/>
      <c r="D335" s="8"/>
    </row>
    <row r="336" spans="1:19" ht="12.95" customHeight="1" x14ac:dyDescent="0.2">
      <c r="B336" s="48"/>
      <c r="C336" s="8"/>
      <c r="D336" s="8"/>
    </row>
    <row r="337" spans="2:4" ht="12" customHeight="1" x14ac:dyDescent="0.2">
      <c r="B337" s="48"/>
      <c r="C337" s="8"/>
      <c r="D337" s="8"/>
    </row>
    <row r="338" spans="2:4" ht="12" customHeight="1" x14ac:dyDescent="0.2">
      <c r="B338" s="48"/>
      <c r="C338" s="8"/>
      <c r="D338" s="8"/>
    </row>
    <row r="339" spans="2:4" ht="12" customHeight="1" x14ac:dyDescent="0.2">
      <c r="B339" s="48"/>
      <c r="C339" s="8"/>
      <c r="D339" s="8"/>
    </row>
    <row r="340" spans="2:4" ht="12" customHeight="1" x14ac:dyDescent="0.2">
      <c r="B340" s="48"/>
      <c r="C340" s="8"/>
      <c r="D340" s="8"/>
    </row>
    <row r="341" spans="2:4" ht="12" customHeight="1" x14ac:dyDescent="0.2">
      <c r="B341" s="48"/>
      <c r="C341" s="8"/>
      <c r="D341" s="8"/>
    </row>
    <row r="342" spans="2:4" ht="12" customHeight="1" x14ac:dyDescent="0.2">
      <c r="B342" s="48"/>
      <c r="C342" s="8"/>
      <c r="D342" s="8"/>
    </row>
    <row r="343" spans="2:4" ht="12" customHeight="1" x14ac:dyDescent="0.2">
      <c r="B343" s="48"/>
      <c r="C343" s="8"/>
      <c r="D343" s="8"/>
    </row>
    <row r="344" spans="2:4" ht="12" customHeight="1" x14ac:dyDescent="0.2">
      <c r="B344" s="48"/>
      <c r="C344" s="8"/>
      <c r="D344" s="8"/>
    </row>
    <row r="345" spans="2:4" ht="12" customHeight="1" x14ac:dyDescent="0.2">
      <c r="B345" s="48"/>
      <c r="C345" s="8"/>
      <c r="D345" s="8"/>
    </row>
    <row r="346" spans="2:4" ht="12" customHeight="1" x14ac:dyDescent="0.2">
      <c r="B346" s="48"/>
      <c r="C346" s="8"/>
      <c r="D346" s="8"/>
    </row>
    <row r="347" spans="2:4" ht="12" customHeight="1" x14ac:dyDescent="0.2">
      <c r="B347" s="48"/>
      <c r="C347" s="8"/>
      <c r="D347" s="8"/>
    </row>
    <row r="348" spans="2:4" ht="12" customHeight="1" x14ac:dyDescent="0.2">
      <c r="B348" s="48"/>
      <c r="C348" s="8"/>
      <c r="D348" s="8"/>
    </row>
    <row r="349" spans="2:4" x14ac:dyDescent="0.2">
      <c r="B349" s="48"/>
      <c r="C349" s="8"/>
      <c r="D349" s="8"/>
    </row>
    <row r="350" spans="2:4" x14ac:dyDescent="0.2">
      <c r="B350" s="48"/>
      <c r="C350" s="8"/>
      <c r="D350" s="8"/>
    </row>
    <row r="351" spans="2:4" x14ac:dyDescent="0.2">
      <c r="B351" s="48"/>
      <c r="C351" s="8"/>
      <c r="D351" s="8"/>
    </row>
    <row r="352" spans="2:4" x14ac:dyDescent="0.2">
      <c r="B352" s="48"/>
      <c r="C352" s="8"/>
      <c r="D352" s="8"/>
    </row>
    <row r="353" spans="2:4" x14ac:dyDescent="0.2">
      <c r="B353" s="48"/>
      <c r="C353" s="8"/>
      <c r="D353" s="8"/>
    </row>
    <row r="354" spans="2:4" x14ac:dyDescent="0.2">
      <c r="B354" s="48"/>
      <c r="C354" s="8"/>
      <c r="D354" s="8"/>
    </row>
    <row r="355" spans="2:4" x14ac:dyDescent="0.2">
      <c r="B355" s="48"/>
      <c r="C355" s="8"/>
      <c r="D355" s="8"/>
    </row>
    <row r="356" spans="2:4" x14ac:dyDescent="0.2">
      <c r="B356" s="48"/>
      <c r="C356" s="8"/>
      <c r="D356" s="8"/>
    </row>
    <row r="357" spans="2:4" x14ac:dyDescent="0.2">
      <c r="B357" s="48"/>
      <c r="C357" s="8"/>
      <c r="D357" s="8"/>
    </row>
    <row r="358" spans="2:4" x14ac:dyDescent="0.2">
      <c r="B358" s="48"/>
      <c r="C358" s="8"/>
      <c r="D358" s="8"/>
    </row>
    <row r="359" spans="2:4" x14ac:dyDescent="0.2">
      <c r="B359" s="48"/>
      <c r="C359" s="8"/>
      <c r="D359" s="8"/>
    </row>
    <row r="360" spans="2:4" x14ac:dyDescent="0.2">
      <c r="B360" s="48"/>
      <c r="C360" s="8"/>
      <c r="D360" s="8"/>
    </row>
    <row r="361" spans="2:4" x14ac:dyDescent="0.2">
      <c r="B361" s="48"/>
      <c r="C361" s="8"/>
      <c r="D361" s="8"/>
    </row>
    <row r="362" spans="2:4" x14ac:dyDescent="0.2">
      <c r="B362" s="48"/>
      <c r="C362" s="8"/>
      <c r="D362" s="8"/>
    </row>
    <row r="363" spans="2:4" x14ac:dyDescent="0.2">
      <c r="B363" s="48"/>
      <c r="C363" s="8"/>
      <c r="D363" s="8"/>
    </row>
    <row r="364" spans="2:4" x14ac:dyDescent="0.2">
      <c r="B364" s="48"/>
      <c r="C364" s="8"/>
      <c r="D364" s="8"/>
    </row>
    <row r="365" spans="2:4" x14ac:dyDescent="0.2">
      <c r="B365" s="48"/>
      <c r="C365" s="8"/>
      <c r="D365" s="8"/>
    </row>
    <row r="366" spans="2:4" x14ac:dyDescent="0.2">
      <c r="B366" s="48"/>
      <c r="C366" s="8"/>
      <c r="D366" s="8"/>
    </row>
    <row r="367" spans="2:4" x14ac:dyDescent="0.2">
      <c r="B367" s="48"/>
      <c r="C367" s="8"/>
      <c r="D367" s="8"/>
    </row>
    <row r="368" spans="2:4" x14ac:dyDescent="0.2">
      <c r="B368" s="48"/>
      <c r="C368" s="8"/>
      <c r="D368" s="8"/>
    </row>
    <row r="369" spans="2:4" x14ac:dyDescent="0.2">
      <c r="B369" s="48"/>
      <c r="C369" s="8"/>
      <c r="D369" s="8"/>
    </row>
    <row r="370" spans="2:4" x14ac:dyDescent="0.2">
      <c r="B370" s="48"/>
      <c r="C370" s="8"/>
      <c r="D370" s="8"/>
    </row>
    <row r="371" spans="2:4" x14ac:dyDescent="0.2">
      <c r="B371" s="48"/>
      <c r="C371" s="8"/>
      <c r="D371" s="8"/>
    </row>
    <row r="372" spans="2:4" x14ac:dyDescent="0.2">
      <c r="B372" s="48"/>
      <c r="C372" s="8"/>
      <c r="D372" s="8"/>
    </row>
    <row r="373" spans="2:4" x14ac:dyDescent="0.2">
      <c r="B373" s="48"/>
      <c r="C373" s="8"/>
      <c r="D373" s="8"/>
    </row>
    <row r="374" spans="2:4" x14ac:dyDescent="0.2">
      <c r="B374" s="48"/>
      <c r="C374" s="8"/>
      <c r="D374" s="8"/>
    </row>
    <row r="375" spans="2:4" x14ac:dyDescent="0.2">
      <c r="B375" s="48"/>
      <c r="C375" s="8"/>
      <c r="D375" s="8"/>
    </row>
    <row r="376" spans="2:4" x14ac:dyDescent="0.2">
      <c r="B376" s="48"/>
      <c r="C376" s="8"/>
      <c r="D376" s="8"/>
    </row>
    <row r="377" spans="2:4" x14ac:dyDescent="0.2">
      <c r="B377" s="48"/>
      <c r="C377" s="8"/>
      <c r="D377" s="8"/>
    </row>
    <row r="378" spans="2:4" x14ac:dyDescent="0.2">
      <c r="B378" s="48"/>
      <c r="C378" s="8"/>
      <c r="D378" s="8"/>
    </row>
    <row r="379" spans="2:4" x14ac:dyDescent="0.2">
      <c r="B379" s="48"/>
      <c r="C379" s="8"/>
      <c r="D379" s="8"/>
    </row>
    <row r="380" spans="2:4" x14ac:dyDescent="0.2">
      <c r="B380" s="48"/>
      <c r="C380" s="8"/>
      <c r="D380" s="8"/>
    </row>
    <row r="381" spans="2:4" x14ac:dyDescent="0.2">
      <c r="B381" s="48"/>
      <c r="C381" s="8"/>
      <c r="D381" s="8"/>
    </row>
    <row r="382" spans="2:4" x14ac:dyDescent="0.2">
      <c r="B382" s="48"/>
      <c r="C382" s="8"/>
      <c r="D382" s="8"/>
    </row>
    <row r="383" spans="2:4" x14ac:dyDescent="0.2">
      <c r="B383" s="48"/>
      <c r="C383" s="8"/>
      <c r="D383" s="8"/>
    </row>
    <row r="384" spans="2:4" x14ac:dyDescent="0.2">
      <c r="B384" s="48"/>
      <c r="C384" s="8"/>
      <c r="D384" s="8"/>
    </row>
    <row r="385" spans="2:4" x14ac:dyDescent="0.2">
      <c r="B385" s="48"/>
      <c r="C385" s="8"/>
      <c r="D385" s="8"/>
    </row>
    <row r="386" spans="2:4" x14ac:dyDescent="0.2">
      <c r="B386" s="48"/>
      <c r="C386" s="8"/>
      <c r="D386" s="8"/>
    </row>
    <row r="387" spans="2:4" x14ac:dyDescent="0.2">
      <c r="B387" s="48"/>
      <c r="C387" s="8"/>
      <c r="D387" s="8"/>
    </row>
    <row r="388" spans="2:4" x14ac:dyDescent="0.2">
      <c r="B388" s="48"/>
      <c r="C388" s="8"/>
      <c r="D388" s="8"/>
    </row>
    <row r="389" spans="2:4" x14ac:dyDescent="0.2">
      <c r="B389" s="48"/>
      <c r="C389" s="8"/>
      <c r="D389" s="8"/>
    </row>
    <row r="390" spans="2:4" x14ac:dyDescent="0.2">
      <c r="B390" s="48"/>
      <c r="C390" s="8"/>
      <c r="D390" s="8"/>
    </row>
    <row r="391" spans="2:4" x14ac:dyDescent="0.2">
      <c r="B391" s="48"/>
      <c r="C391" s="8"/>
      <c r="D391" s="8"/>
    </row>
    <row r="392" spans="2:4" x14ac:dyDescent="0.2">
      <c r="B392" s="48"/>
      <c r="C392" s="8"/>
      <c r="D392" s="8"/>
    </row>
    <row r="393" spans="2:4" x14ac:dyDescent="0.2">
      <c r="B393" s="48"/>
      <c r="C393" s="8"/>
      <c r="D393" s="8"/>
    </row>
    <row r="394" spans="2:4" x14ac:dyDescent="0.2">
      <c r="B394" s="48"/>
      <c r="C394" s="8"/>
      <c r="D394" s="8"/>
    </row>
    <row r="395" spans="2:4" x14ac:dyDescent="0.2">
      <c r="B395" s="48"/>
      <c r="C395" s="8"/>
      <c r="D395" s="8"/>
    </row>
    <row r="396" spans="2:4" x14ac:dyDescent="0.2">
      <c r="B396" s="48"/>
      <c r="C396" s="8"/>
      <c r="D396" s="8"/>
    </row>
    <row r="397" spans="2:4" x14ac:dyDescent="0.2">
      <c r="B397" s="48"/>
      <c r="C397" s="8"/>
      <c r="D397" s="8"/>
    </row>
    <row r="398" spans="2:4" x14ac:dyDescent="0.2">
      <c r="B398" s="48"/>
      <c r="C398" s="8"/>
      <c r="D398" s="8"/>
    </row>
    <row r="399" spans="2:4" x14ac:dyDescent="0.2">
      <c r="B399" s="48"/>
      <c r="C399" s="8"/>
      <c r="D399" s="8"/>
    </row>
    <row r="400" spans="2:4" x14ac:dyDescent="0.2">
      <c r="B400" s="48"/>
      <c r="C400" s="8"/>
      <c r="D400" s="8"/>
    </row>
    <row r="401" spans="2:4" x14ac:dyDescent="0.2">
      <c r="B401" s="48"/>
      <c r="C401" s="8"/>
      <c r="D401" s="8"/>
    </row>
    <row r="402" spans="2:4" x14ac:dyDescent="0.2">
      <c r="B402" s="48"/>
      <c r="C402" s="8"/>
      <c r="D402" s="8"/>
    </row>
    <row r="403" spans="2:4" x14ac:dyDescent="0.2">
      <c r="B403" s="48"/>
      <c r="C403" s="8"/>
      <c r="D403" s="8"/>
    </row>
    <row r="404" spans="2:4" x14ac:dyDescent="0.2">
      <c r="B404" s="48"/>
      <c r="C404" s="8"/>
      <c r="D404" s="8"/>
    </row>
    <row r="405" spans="2:4" x14ac:dyDescent="0.2">
      <c r="B405" s="48"/>
      <c r="C405" s="8"/>
      <c r="D405" s="8"/>
    </row>
    <row r="406" spans="2:4" x14ac:dyDescent="0.2">
      <c r="B406" s="48"/>
      <c r="C406" s="8"/>
      <c r="D406" s="8"/>
    </row>
    <row r="407" spans="2:4" x14ac:dyDescent="0.2">
      <c r="B407" s="48"/>
      <c r="C407" s="8"/>
      <c r="D407" s="8"/>
    </row>
    <row r="408" spans="2:4" x14ac:dyDescent="0.2">
      <c r="B408" s="48"/>
      <c r="C408" s="8"/>
      <c r="D408" s="8"/>
    </row>
    <row r="409" spans="2:4" x14ac:dyDescent="0.2">
      <c r="B409" s="48"/>
      <c r="C409" s="8"/>
      <c r="D409" s="8"/>
    </row>
    <row r="410" spans="2:4" x14ac:dyDescent="0.2">
      <c r="B410" s="48"/>
      <c r="C410" s="8"/>
      <c r="D410" s="8"/>
    </row>
    <row r="411" spans="2:4" x14ac:dyDescent="0.2">
      <c r="B411" s="48"/>
      <c r="C411" s="8"/>
      <c r="D411" s="8"/>
    </row>
    <row r="412" spans="2:4" x14ac:dyDescent="0.2">
      <c r="B412" s="48"/>
      <c r="C412" s="8"/>
      <c r="D412" s="8"/>
    </row>
    <row r="413" spans="2:4" x14ac:dyDescent="0.2">
      <c r="B413" s="48"/>
      <c r="C413" s="8"/>
      <c r="D413" s="8"/>
    </row>
    <row r="414" spans="2:4" x14ac:dyDescent="0.2">
      <c r="B414" s="48"/>
      <c r="C414" s="8"/>
      <c r="D414" s="8"/>
    </row>
    <row r="415" spans="2:4" x14ac:dyDescent="0.2">
      <c r="B415" s="48"/>
      <c r="C415" s="8"/>
      <c r="D415" s="8"/>
    </row>
    <row r="416" spans="2:4" x14ac:dyDescent="0.2">
      <c r="B416" s="48"/>
      <c r="C416" s="8"/>
      <c r="D416" s="8"/>
    </row>
    <row r="417" spans="2:4" x14ac:dyDescent="0.2">
      <c r="B417" s="48"/>
      <c r="C417" s="8"/>
      <c r="D417" s="8"/>
    </row>
    <row r="418" spans="2:4" x14ac:dyDescent="0.2">
      <c r="B418" s="48"/>
      <c r="C418" s="8"/>
      <c r="D418" s="8"/>
    </row>
    <row r="419" spans="2:4" x14ac:dyDescent="0.2">
      <c r="B419" s="48"/>
      <c r="C419" s="8"/>
      <c r="D419" s="8"/>
    </row>
    <row r="420" spans="2:4" x14ac:dyDescent="0.2">
      <c r="B420" s="48"/>
      <c r="C420" s="8"/>
      <c r="D420" s="8"/>
    </row>
    <row r="421" spans="2:4" x14ac:dyDescent="0.2">
      <c r="B421" s="48"/>
      <c r="C421" s="8"/>
      <c r="D421" s="8"/>
    </row>
    <row r="422" spans="2:4" x14ac:dyDescent="0.2">
      <c r="B422" s="48"/>
      <c r="C422" s="8"/>
      <c r="D422" s="8"/>
    </row>
    <row r="423" spans="2:4" x14ac:dyDescent="0.2">
      <c r="B423" s="48"/>
      <c r="C423" s="8"/>
      <c r="D423" s="8"/>
    </row>
    <row r="424" spans="2:4" x14ac:dyDescent="0.2">
      <c r="B424" s="48"/>
      <c r="C424" s="8"/>
      <c r="D424" s="8"/>
    </row>
    <row r="425" spans="2:4" x14ac:dyDescent="0.2">
      <c r="B425" s="48"/>
      <c r="C425" s="8"/>
      <c r="D425" s="8"/>
    </row>
    <row r="426" spans="2:4" x14ac:dyDescent="0.2">
      <c r="B426" s="48"/>
      <c r="C426" s="8"/>
      <c r="D426" s="8"/>
    </row>
    <row r="427" spans="2:4" x14ac:dyDescent="0.2">
      <c r="B427" s="48"/>
      <c r="C427" s="8"/>
      <c r="D427" s="8"/>
    </row>
    <row r="428" spans="2:4" x14ac:dyDescent="0.2">
      <c r="B428" s="48"/>
      <c r="C428" s="8"/>
      <c r="D428" s="8"/>
    </row>
    <row r="429" spans="2:4" x14ac:dyDescent="0.2">
      <c r="B429" s="48"/>
      <c r="C429" s="8"/>
      <c r="D429" s="8"/>
    </row>
    <row r="430" spans="2:4" x14ac:dyDescent="0.2">
      <c r="B430" s="48"/>
      <c r="C430" s="8"/>
      <c r="D430" s="8"/>
    </row>
    <row r="431" spans="2:4" x14ac:dyDescent="0.2">
      <c r="B431" s="48"/>
      <c r="C431" s="8"/>
      <c r="D431" s="8"/>
    </row>
    <row r="432" spans="2:4" x14ac:dyDescent="0.2">
      <c r="B432" s="48"/>
      <c r="C432" s="8"/>
      <c r="D432" s="8"/>
    </row>
    <row r="433" spans="2:4" x14ac:dyDescent="0.2">
      <c r="B433" s="48"/>
      <c r="C433" s="8"/>
      <c r="D433" s="8"/>
    </row>
    <row r="434" spans="2:4" x14ac:dyDescent="0.2">
      <c r="B434" s="48"/>
    </row>
    <row r="435" spans="2:4" x14ac:dyDescent="0.2">
      <c r="B435" s="48"/>
    </row>
    <row r="436" spans="2:4" x14ac:dyDescent="0.2">
      <c r="B436" s="48"/>
    </row>
    <row r="437" spans="2:4" x14ac:dyDescent="0.2">
      <c r="B437" s="48"/>
    </row>
    <row r="438" spans="2:4" x14ac:dyDescent="0.2">
      <c r="B438" s="48"/>
    </row>
    <row r="439" spans="2:4" x14ac:dyDescent="0.2">
      <c r="B439" s="48"/>
    </row>
    <row r="440" spans="2:4" x14ac:dyDescent="0.2">
      <c r="B440" s="48"/>
    </row>
    <row r="441" spans="2:4" x14ac:dyDescent="0.2">
      <c r="B441" s="48"/>
    </row>
    <row r="442" spans="2:4" x14ac:dyDescent="0.2">
      <c r="B442" s="48"/>
    </row>
    <row r="443" spans="2:4" x14ac:dyDescent="0.2">
      <c r="B443" s="48"/>
    </row>
    <row r="444" spans="2:4" x14ac:dyDescent="0.2">
      <c r="B444" s="48"/>
    </row>
    <row r="445" spans="2:4" x14ac:dyDescent="0.2">
      <c r="B445" s="48"/>
    </row>
    <row r="446" spans="2:4" x14ac:dyDescent="0.2">
      <c r="B446" s="48"/>
    </row>
    <row r="447" spans="2:4" x14ac:dyDescent="0.2">
      <c r="B447" s="48"/>
    </row>
    <row r="448" spans="2:4" x14ac:dyDescent="0.2">
      <c r="B448" s="48"/>
    </row>
    <row r="449" spans="2:2" x14ac:dyDescent="0.2">
      <c r="B449" s="48"/>
    </row>
    <row r="450" spans="2:2" x14ac:dyDescent="0.2">
      <c r="B450" s="48"/>
    </row>
    <row r="451" spans="2:2" x14ac:dyDescent="0.2">
      <c r="B451" s="48"/>
    </row>
    <row r="452" spans="2:2" x14ac:dyDescent="0.2">
      <c r="B452" s="48"/>
    </row>
    <row r="453" spans="2:2" x14ac:dyDescent="0.2">
      <c r="B453" s="48"/>
    </row>
    <row r="454" spans="2:2" x14ac:dyDescent="0.2">
      <c r="B454" s="48"/>
    </row>
    <row r="455" spans="2:2" x14ac:dyDescent="0.2">
      <c r="B455" s="48"/>
    </row>
    <row r="456" spans="2:2" x14ac:dyDescent="0.2">
      <c r="B456" s="48"/>
    </row>
    <row r="457" spans="2:2" x14ac:dyDescent="0.2">
      <c r="B457" s="48"/>
    </row>
    <row r="458" spans="2:2" x14ac:dyDescent="0.2">
      <c r="B458" s="48"/>
    </row>
    <row r="459" spans="2:2" x14ac:dyDescent="0.2">
      <c r="B459" s="48"/>
    </row>
    <row r="460" spans="2:2" x14ac:dyDescent="0.2">
      <c r="B460" s="48"/>
    </row>
    <row r="461" spans="2:2" x14ac:dyDescent="0.2">
      <c r="B461" s="48"/>
    </row>
    <row r="462" spans="2:2" x14ac:dyDescent="0.2">
      <c r="B462" s="48"/>
    </row>
    <row r="463" spans="2:2" x14ac:dyDescent="0.2">
      <c r="B463" s="48"/>
    </row>
    <row r="464" spans="2:2" x14ac:dyDescent="0.2">
      <c r="B464" s="48"/>
    </row>
    <row r="465" spans="2:2" x14ac:dyDescent="0.2">
      <c r="B465" s="48"/>
    </row>
    <row r="466" spans="2:2" x14ac:dyDescent="0.2">
      <c r="B466" s="48"/>
    </row>
    <row r="467" spans="2:2" x14ac:dyDescent="0.2">
      <c r="B467" s="48"/>
    </row>
    <row r="468" spans="2:2" x14ac:dyDescent="0.2">
      <c r="B468" s="48"/>
    </row>
  </sheetData>
  <protectedRanges>
    <protectedRange sqref="A319:D322" name="Range1"/>
  </protectedRanges>
  <sortState xmlns:xlrd2="http://schemas.microsoft.com/office/spreadsheetml/2017/richdata2" ref="A21:AA342">
    <sortCondition ref="C21:C342"/>
  </sortState>
  <phoneticPr fontId="8" type="noConversion"/>
  <hyperlinks>
    <hyperlink ref="H64871" r:id="rId1" display="http://vsolj.cetus-net.org/bulletin.html" xr:uid="{00000000-0004-0000-0000-000000000000}"/>
    <hyperlink ref="H64864" r:id="rId2" display="https://www.aavso.org/ejaavso" xr:uid="{00000000-0004-0000-0000-000001000000}"/>
    <hyperlink ref="AP1722" r:id="rId3" display="http://cdsbib.u-strasbg.fr/cgi-bin/cdsbib?1990RMxAA..21..381G" xr:uid="{00000000-0004-0000-0000-000002000000}"/>
    <hyperlink ref="AP1719" r:id="rId4" display="http://cdsbib.u-strasbg.fr/cgi-bin/cdsbib?1990RMxAA..21..381G" xr:uid="{00000000-0004-0000-0000-000003000000}"/>
    <hyperlink ref="AP1721" r:id="rId5" display="http://cdsbib.u-strasbg.fr/cgi-bin/cdsbib?1990RMxAA..21..381G" xr:uid="{00000000-0004-0000-0000-000004000000}"/>
    <hyperlink ref="AP1697" r:id="rId6" display="http://cdsbib.u-strasbg.fr/cgi-bin/cdsbib?1990RMxAA..21..381G" xr:uid="{00000000-0004-0000-0000-000005000000}"/>
    <hyperlink ref="I64871" r:id="rId7" display="http://vsolj.cetus-net.org/bulletin.html" xr:uid="{00000000-0004-0000-0000-000006000000}"/>
    <hyperlink ref="AQ1858" r:id="rId8" display="http://cdsbib.u-strasbg.fr/cgi-bin/cdsbib?1990RMxAA..21..381G" xr:uid="{00000000-0004-0000-0000-000007000000}"/>
    <hyperlink ref="AQ3502" r:id="rId9" display="http://cdsbib.u-strasbg.fr/cgi-bin/cdsbib?1990RMxAA..21..381G" xr:uid="{00000000-0004-0000-0000-000008000000}"/>
    <hyperlink ref="AQ1859" r:id="rId10" display="http://cdsbib.u-strasbg.fr/cgi-bin/cdsbib?1990RMxAA..21..381G" xr:uid="{00000000-0004-0000-0000-000009000000}"/>
    <hyperlink ref="H64868" r:id="rId11" display="https://www.aavso.org/ejaavso" xr:uid="{00000000-0004-0000-0000-00000A000000}"/>
    <hyperlink ref="H2709" r:id="rId12" display="http://vsolj.cetus-net.org/bulletin.html" xr:uid="{00000000-0004-0000-0000-00000B000000}"/>
    <hyperlink ref="AP5947" r:id="rId13" display="http://cdsbib.u-strasbg.fr/cgi-bin/cdsbib?1990RMxAA..21..381G" xr:uid="{00000000-0004-0000-0000-00000C000000}"/>
    <hyperlink ref="AP5950" r:id="rId14" display="http://cdsbib.u-strasbg.fr/cgi-bin/cdsbib?1990RMxAA..21..381G" xr:uid="{00000000-0004-0000-0000-00000D000000}"/>
    <hyperlink ref="AP5948" r:id="rId15" display="http://cdsbib.u-strasbg.fr/cgi-bin/cdsbib?1990RMxAA..21..381G" xr:uid="{00000000-0004-0000-0000-00000E000000}"/>
    <hyperlink ref="AP5926" r:id="rId16" display="http://cdsbib.u-strasbg.fr/cgi-bin/cdsbib?1990RMxAA..21..381G" xr:uid="{00000000-0004-0000-0000-00000F000000}"/>
    <hyperlink ref="I2709" r:id="rId17" display="http://vsolj.cetus-net.org/bulletin.html" xr:uid="{00000000-0004-0000-0000-000010000000}"/>
    <hyperlink ref="AQ6060" r:id="rId18" display="http://cdsbib.u-strasbg.fr/cgi-bin/cdsbib?1990RMxAA..21..381G" xr:uid="{00000000-0004-0000-0000-000011000000}"/>
    <hyperlink ref="AQ612" r:id="rId19" display="http://cdsbib.u-strasbg.fr/cgi-bin/cdsbib?1990RMxAA..21..381G" xr:uid="{00000000-0004-0000-0000-000012000000}"/>
    <hyperlink ref="AQ6061" r:id="rId20" display="http://cdsbib.u-strasbg.fr/cgi-bin/cdsbib?1990RMxAA..21..381G" xr:uid="{00000000-0004-0000-0000-000013000000}"/>
    <hyperlink ref="H65004" r:id="rId21" display="http://vsolj.cetus-net.org/bulletin.html" xr:uid="{00000000-0004-0000-0000-000014000000}"/>
    <hyperlink ref="H64997" r:id="rId22" display="https://www.aavso.org/ejaavso" xr:uid="{00000000-0004-0000-0000-000015000000}"/>
    <hyperlink ref="I65004" r:id="rId23" display="http://vsolj.cetus-net.org/bulletin.html" xr:uid="{00000000-0004-0000-0000-000016000000}"/>
    <hyperlink ref="AQ58655" r:id="rId24" display="http://cdsbib.u-strasbg.fr/cgi-bin/cdsbib?1990RMxAA..21..381G" xr:uid="{00000000-0004-0000-0000-000017000000}"/>
    <hyperlink ref="H65001" r:id="rId25" display="https://www.aavso.org/ejaavso" xr:uid="{00000000-0004-0000-0000-000018000000}"/>
    <hyperlink ref="AP6019" r:id="rId26" display="http://cdsbib.u-strasbg.fr/cgi-bin/cdsbib?1990RMxAA..21..381G" xr:uid="{00000000-0004-0000-0000-000019000000}"/>
    <hyperlink ref="AP6022" r:id="rId27" display="http://cdsbib.u-strasbg.fr/cgi-bin/cdsbib?1990RMxAA..21..381G" xr:uid="{00000000-0004-0000-0000-00001A000000}"/>
    <hyperlink ref="AP6020" r:id="rId28" display="http://cdsbib.u-strasbg.fr/cgi-bin/cdsbib?1990RMxAA..21..381G" xr:uid="{00000000-0004-0000-0000-00001B000000}"/>
    <hyperlink ref="AP6004" r:id="rId29" display="http://cdsbib.u-strasbg.fr/cgi-bin/cdsbib?1990RMxAA..21..381G" xr:uid="{00000000-0004-0000-0000-00001C000000}"/>
    <hyperlink ref="AQ6233" r:id="rId30" display="http://cdsbib.u-strasbg.fr/cgi-bin/cdsbib?1990RMxAA..21..381G" xr:uid="{00000000-0004-0000-0000-00001D000000}"/>
    <hyperlink ref="AQ6237" r:id="rId31" display="http://cdsbib.u-strasbg.fr/cgi-bin/cdsbib?1990RMxAA..21..381G" xr:uid="{00000000-0004-0000-0000-00001E000000}"/>
    <hyperlink ref="AQ381" r:id="rId32" display="http://cdsbib.u-strasbg.fr/cgi-bin/cdsbib?1990RMxAA..21..381G" xr:uid="{00000000-0004-0000-0000-00001F000000}"/>
    <hyperlink ref="I3125" r:id="rId33" display="http://vsolj.cetus-net.org/bulletin.html" xr:uid="{00000000-0004-0000-0000-000020000000}"/>
    <hyperlink ref="H3125" r:id="rId34" display="http://vsolj.cetus-net.org/bulletin.html" xr:uid="{00000000-0004-0000-0000-000021000000}"/>
    <hyperlink ref="AQ1042" r:id="rId35" display="http://cdsbib.u-strasbg.fr/cgi-bin/cdsbib?1990RMxAA..21..381G" xr:uid="{00000000-0004-0000-0000-000022000000}"/>
    <hyperlink ref="AQ1041" r:id="rId36" display="http://cdsbib.u-strasbg.fr/cgi-bin/cdsbib?1990RMxAA..21..381G" xr:uid="{00000000-0004-0000-0000-000023000000}"/>
    <hyperlink ref="AP4295" r:id="rId37" display="http://cdsbib.u-strasbg.fr/cgi-bin/cdsbib?1990RMxAA..21..381G" xr:uid="{00000000-0004-0000-0000-000024000000}"/>
    <hyperlink ref="AP4313" r:id="rId38" display="http://cdsbib.u-strasbg.fr/cgi-bin/cdsbib?1990RMxAA..21..381G" xr:uid="{00000000-0004-0000-0000-000025000000}"/>
    <hyperlink ref="AP4314" r:id="rId39" display="http://cdsbib.u-strasbg.fr/cgi-bin/cdsbib?1990RMxAA..21..381G" xr:uid="{00000000-0004-0000-0000-000026000000}"/>
    <hyperlink ref="AP4310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66DD-A99F-4B96-9A39-9C84831C009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2025-01-03T06:45:34Z</dcterms:modified>
</cp:coreProperties>
</file>