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1B94C3-BB4F-4A71-9776-A5DDE426D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 s="1"/>
  <c r="Q34" i="1"/>
  <c r="E35" i="1"/>
  <c r="F35" i="1"/>
  <c r="G35" i="1" s="1"/>
  <c r="Q35" i="1"/>
  <c r="F14" i="1"/>
  <c r="E33" i="1"/>
  <c r="F33" i="1" s="1"/>
  <c r="Q33" i="1"/>
  <c r="G30" i="1"/>
  <c r="K30" i="1" s="1"/>
  <c r="G31" i="1"/>
  <c r="G32" i="1"/>
  <c r="K31" i="1"/>
  <c r="E30" i="1"/>
  <c r="F30" i="1" s="1"/>
  <c r="Q30" i="1"/>
  <c r="E31" i="1"/>
  <c r="F31" i="1" s="1"/>
  <c r="Q31" i="1"/>
  <c r="C9" i="1"/>
  <c r="D9" i="1"/>
  <c r="E22" i="1"/>
  <c r="F22" i="1"/>
  <c r="G22" i="1"/>
  <c r="K22" i="1" s="1"/>
  <c r="E23" i="1"/>
  <c r="F23" i="1"/>
  <c r="G23" i="1" s="1"/>
  <c r="K23" i="1" s="1"/>
  <c r="E24" i="1"/>
  <c r="F24" i="1"/>
  <c r="G24" i="1"/>
  <c r="K24" i="1" s="1"/>
  <c r="E25" i="1"/>
  <c r="F25" i="1"/>
  <c r="G25" i="1" s="1"/>
  <c r="K25" i="1" s="1"/>
  <c r="E26" i="1"/>
  <c r="F26" i="1"/>
  <c r="G26" i="1"/>
  <c r="K26" i="1" s="1"/>
  <c r="E27" i="1"/>
  <c r="F27" i="1"/>
  <c r="G27" i="1" s="1"/>
  <c r="I27" i="1" s="1"/>
  <c r="E28" i="1"/>
  <c r="F28" i="1"/>
  <c r="G28" i="1"/>
  <c r="I28" i="1" s="1"/>
  <c r="E29" i="1"/>
  <c r="F29" i="1"/>
  <c r="G29" i="1" s="1"/>
  <c r="K29" i="1" s="1"/>
  <c r="E32" i="1"/>
  <c r="F32" i="1"/>
  <c r="U32" i="1" s="1"/>
  <c r="E21" i="1"/>
  <c r="F21" i="1"/>
  <c r="G21" i="1"/>
  <c r="I21" i="1" s="1"/>
  <c r="C17" i="1"/>
  <c r="Q21" i="1"/>
  <c r="Q22" i="1"/>
  <c r="Q23" i="1"/>
  <c r="Q24" i="1"/>
  <c r="Q25" i="1"/>
  <c r="Q26" i="1"/>
  <c r="Q27" i="1"/>
  <c r="Q28" i="1"/>
  <c r="Q29" i="1"/>
  <c r="Q32" i="1"/>
  <c r="F15" i="1" l="1"/>
  <c r="G33" i="1"/>
  <c r="U33" i="1"/>
  <c r="C12" i="1"/>
  <c r="C11" i="1"/>
  <c r="O35" i="1" l="1"/>
  <c r="O34" i="1"/>
  <c r="O33" i="1"/>
  <c r="O21" i="1"/>
  <c r="C15" i="1"/>
  <c r="O29" i="1"/>
  <c r="O30" i="1"/>
  <c r="O22" i="1"/>
  <c r="O31" i="1"/>
  <c r="O25" i="1"/>
  <c r="O24" i="1"/>
  <c r="O27" i="1"/>
  <c r="O26" i="1"/>
  <c r="O32" i="1"/>
  <c r="O28" i="1"/>
  <c r="O2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<sst xmlns="http://schemas.openxmlformats.org/spreadsheetml/2006/main" count="85" uniqueCount="65">
  <si>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</si>
  <si>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</si>
  <si>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</si>
  <si>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</si>
  <si>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</si>
  <si>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</si>
  <si>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</si>
  <si>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</si>
  <si>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</si>
  <si>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</si>
  <si>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</si>
  <si>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</si>
  <si>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</si>
  <si>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</si>
  <si>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</si>
  <si>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</si>
  <si>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</si>
  <si>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</si>
  <si>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</si>
  <si>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</si>
  <si>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</si>
  <si>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</si>
  <si>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</si>
  <si>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</si>
  <si>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</si>
  <si>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</si>
  <si>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</si>
  <si>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</si>
  <si>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</si>
  <si>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</si>
  <si>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</si>
  <si>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</si>
  <si>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</si>
  <si>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</si>
  <si>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</si>
  <si>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</si>
  <si>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</si>
  <si>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</si>
  <si>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</si>
  <si>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</si>
  <si>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</si>
  <si>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</si>
  <si>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V1019 Cep</t>
  </si>
  <si>
    <t>2019G</t>
  </si>
  <si>
    <t>G4500-0730</t>
  </si>
  <si>
    <t>EW</t>
  </si>
  <si>
    <t>pr_6</t>
  </si>
  <si>
    <t>V1019 Cep / GSC 4500-0730</t>
  </si>
  <si>
    <t>as of 2019-07-08</t>
  </si>
  <si>
    <t>GCVS</t>
  </si>
  <si>
    <t>OEJV 0107</t>
  </si>
  <si>
    <t>IBVS 6010</t>
  </si>
  <si>
    <t>IBVS 6118</t>
  </si>
  <si>
    <t>IBVS 6195</t>
  </si>
  <si>
    <t>IBVS 6234</t>
  </si>
  <si>
    <t>RHN 2021</t>
  </si>
  <si>
    <t>BAD?</t>
  </si>
  <si>
    <t>JBAV, 60</t>
  </si>
  <si>
    <t>Ir</t>
  </si>
  <si>
    <t>OEJV 226</t>
  </si>
  <si>
    <t>JBAV 96</t>
  </si>
  <si>
    <t>Next ToM-P</t>
  </si>
  <si>
    <t>Next ToM-S</t>
  </si>
  <si>
    <t>10.57-10.97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</si>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</sst>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38" fillId="0" borderId="15" xfId="0" applyFont="1" applyBorder="1" applyAlignment="1">
      <alignment horizontal="right" vertical="center"/>
    </xf>
    <xf numFmtId="0" fontId="38" fillId="0" borderId="1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9" fillId="0" borderId="16" xfId="0" applyFont="1" applyBorder="1" applyAlignment="1">
      <alignment horizontal="right" vertical="center"/>
    </xf>
    <xf numFmtId="22" fontId="39" fillId="0" borderId="16" xfId="0" applyNumberFormat="1" applyFont="1" applyBorder="1" applyAlignment="1">
      <alignment horizontal="right" vertical="center"/>
    </xf>
    <xf numFmtId="22" fontId="39" fillId="0" borderId="18" xfId="0" applyNumberFormat="1" applyFont="1" applyBorder="1" applyAlignment="1">
      <alignment horizontal="right" vertical="center"/>
    </xf>
    <xf numFmtId="0" fontId="16" fillId="26" borderId="14" xfId="0" applyFont="1" applyFill="1" applyBorder="1" applyAlignment="1">
      <alignment horizontal="center" vertical="center"/>
    </xf>
    <xf numFmtId="0" fontId="16" fillId="26" borderId="13" xfId="0" applyFont="1" applyFill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V1019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6-4460-BCFF-09D78A8EFD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6">
                  <c:v>2.3460000011255033E-3</c:v>
                </c:pt>
                <c:pt idx="7">
                  <c:v>-6.5719999984139577E-3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6-4460-BCFF-09D78A8EFD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6-4460-BCFF-09D78A8EFD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4.7120000017457642E-3</c:v>
                </c:pt>
                <c:pt idx="2">
                  <c:v>1.3579999940702692E-3</c:v>
                </c:pt>
                <c:pt idx="3">
                  <c:v>2.003999994485639E-3</c:v>
                </c:pt>
                <c:pt idx="4">
                  <c:v>1.2980000028619543E-3</c:v>
                </c:pt>
                <c:pt idx="5">
                  <c:v>-1.0859999965759926E-3</c:v>
                </c:pt>
                <c:pt idx="8">
                  <c:v>-1.3980000003357418E-3</c:v>
                </c:pt>
                <c:pt idx="9">
                  <c:v>9.837999998126179E-3</c:v>
                </c:pt>
                <c:pt idx="10">
                  <c:v>8.1320000026607886E-3</c:v>
                </c:pt>
                <c:pt idx="13">
                  <c:v>1.3215999875683337E-2</c:v>
                </c:pt>
                <c:pt idx="14">
                  <c:v>1.42959998556762E-2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6-4460-BCFF-09D78A8EFD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6-4460-BCFF-09D78A8EFD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6-4460-BCFF-09D78A8EFD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6-4460-BCFF-09D78A8EFD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-4.6015150939150429E-3</c:v>
                </c:pt>
                <c:pt idx="1">
                  <c:v>-8.1329173239885364E-4</c:v>
                </c:pt>
                <c:pt idx="2">
                  <c:v>-9.1114870973511841E-6</c:v>
                </c:pt>
                <c:pt idx="3">
                  <c:v>7.8221362754164747E-4</c:v>
                </c:pt>
                <c:pt idx="4">
                  <c:v>7.8239727226539751E-4</c:v>
                </c:pt>
                <c:pt idx="5">
                  <c:v>2.5112287016484398E-3</c:v>
                </c:pt>
                <c:pt idx="6">
                  <c:v>2.5714641710384593E-3</c:v>
                </c:pt>
                <c:pt idx="7">
                  <c:v>2.9025756079598128E-3</c:v>
                </c:pt>
                <c:pt idx="8">
                  <c:v>2.9798900366585874E-3</c:v>
                </c:pt>
                <c:pt idx="9">
                  <c:v>4.5948617373165936E-3</c:v>
                </c:pt>
                <c:pt idx="10">
                  <c:v>4.5950453820403445E-3</c:v>
                </c:pt>
                <c:pt idx="11">
                  <c:v>4.6797055996891206E-3</c:v>
                </c:pt>
                <c:pt idx="12">
                  <c:v>4.7144144524778817E-3</c:v>
                </c:pt>
                <c:pt idx="13">
                  <c:v>5.4096933765956003E-3</c:v>
                </c:pt>
                <c:pt idx="14">
                  <c:v>5.4409129796331099E-3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96-4460-BCFF-09D78A8EFD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  <c:pt idx="12">
                  <c:v>25364</c:v>
                </c:pt>
                <c:pt idx="13">
                  <c:v>27257</c:v>
                </c:pt>
                <c:pt idx="14">
                  <c:v>27342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1">
                  <c:v>8.9659999939613044E-3</c:v>
                </c:pt>
                <c:pt idx="12">
                  <c:v>-1.5967999999702442E-2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96-4460-BCFF-09D78A8EF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13032"/>
        <c:axId val="1"/>
      </c:scatterChart>
      <c:valAx>
        <c:axId val="83921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1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7EEB38-80BC-9D65-BAC2-58EDEB41D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5" t="s">
        <v>42</v>
      </c>
      <c r="G1" s="6" t="s">
        <v>43</v>
      </c>
      <c r="H1" s="7"/>
      <c r="I1" s="8" t="s">
        <v>44</v>
      </c>
      <c r="J1" s="5" t="s">
        <v>42</v>
      </c>
      <c r="K1" s="9">
        <v>0.28270000000000001</v>
      </c>
      <c r="L1" s="3">
        <v>78.574299999999994</v>
      </c>
      <c r="M1" s="10">
        <v>51514.794000000002</v>
      </c>
      <c r="N1" s="4">
        <v>0.31741200000000003</v>
      </c>
      <c r="O1" s="3" t="s">
        <v>45</v>
      </c>
      <c r="P1" s="3">
        <v>10.54</v>
      </c>
      <c r="Q1" s="3">
        <v>10.93</v>
      </c>
      <c r="R1" s="11" t="s">
        <v>46</v>
      </c>
      <c r="S1" s="12" t="s">
        <v>16</v>
      </c>
    </row>
    <row r="2" spans="1:19" s="22" customFormat="1" ht="12.95" customHeight="1" x14ac:dyDescent="0.2">
      <c r="A2" s="22" t="s">
        <v>26</v>
      </c>
      <c r="B2" s="22" t="s">
        <v>45</v>
      </c>
      <c r="C2" s="23"/>
      <c r="D2" s="24"/>
    </row>
    <row r="3" spans="1:19" s="22" customFormat="1" ht="12.95" customHeight="1" thickBot="1" x14ac:dyDescent="0.25"/>
    <row r="4" spans="1:19" s="22" customFormat="1" ht="12.95" customHeight="1" thickTop="1" thickBot="1" x14ac:dyDescent="0.25">
      <c r="A4" s="25" t="s">
        <v>3</v>
      </c>
      <c r="C4" s="26">
        <v>51514.794000000002</v>
      </c>
      <c r="D4" s="27">
        <v>0.31741200000000003</v>
      </c>
      <c r="E4" s="28" t="s">
        <v>48</v>
      </c>
    </row>
    <row r="5" spans="1:19" s="22" customFormat="1" ht="12.95" customHeight="1" thickTop="1" x14ac:dyDescent="0.2">
      <c r="A5" s="29" t="s">
        <v>31</v>
      </c>
      <c r="C5" s="30">
        <v>-9.5</v>
      </c>
      <c r="D5" s="22" t="s">
        <v>32</v>
      </c>
    </row>
    <row r="6" spans="1:19" s="22" customFormat="1" ht="12.95" customHeight="1" x14ac:dyDescent="0.2">
      <c r="A6" s="25" t="s">
        <v>4</v>
      </c>
    </row>
    <row r="7" spans="1:19" s="22" customFormat="1" ht="12.95" customHeight="1" x14ac:dyDescent="0.2">
      <c r="A7" s="22" t="s">
        <v>5</v>
      </c>
      <c r="C7" s="61">
        <v>51514.794000000002</v>
      </c>
      <c r="D7" s="32" t="s">
        <v>49</v>
      </c>
    </row>
    <row r="8" spans="1:19" s="22" customFormat="1" ht="12.95" customHeight="1" x14ac:dyDescent="0.2">
      <c r="A8" s="22" t="s">
        <v>6</v>
      </c>
      <c r="C8" s="61">
        <v>0.31741200000000003</v>
      </c>
      <c r="D8" s="32" t="s">
        <v>49</v>
      </c>
    </row>
    <row r="9" spans="1:19" s="22" customFormat="1" ht="12.95" customHeight="1" x14ac:dyDescent="0.2">
      <c r="A9" s="33" t="s">
        <v>34</v>
      </c>
      <c r="B9" s="34">
        <v>22</v>
      </c>
      <c r="C9" s="35" t="str">
        <f>"F"&amp;B9</f>
        <v>F22</v>
      </c>
      <c r="D9" s="36" t="str">
        <f>"G"&amp;B9</f>
        <v>G22</v>
      </c>
    </row>
    <row r="10" spans="1:19" s="22" customFormat="1" ht="12.95" customHeight="1" thickBot="1" x14ac:dyDescent="0.25">
      <c r="C10" s="37" t="s">
        <v>22</v>
      </c>
      <c r="D10" s="37" t="s">
        <v>23</v>
      </c>
    </row>
    <row r="11" spans="1:19" s="22" customFormat="1" ht="12.95" customHeight="1" x14ac:dyDescent="0.2">
      <c r="A11" s="22" t="s">
        <v>18</v>
      </c>
      <c r="C11" s="36">
        <f ca="1">INTERCEPT(INDIRECT($D$9):G991,INDIRECT($C$9):F991)</f>
        <v>-4.6015150939150429E-3</v>
      </c>
      <c r="D11" s="24"/>
    </row>
    <row r="12" spans="1:19" s="22" customFormat="1" ht="12.95" customHeight="1" x14ac:dyDescent="0.2">
      <c r="A12" s="22" t="s">
        <v>19</v>
      </c>
      <c r="C12" s="36">
        <f ca="1">SLOPE(INDIRECT($D$9):G991,INDIRECT($C$9):F991)</f>
        <v>3.6728944750011531E-7</v>
      </c>
      <c r="D12" s="24"/>
      <c r="E12" s="73" t="s">
        <v>64</v>
      </c>
      <c r="F12" s="72" t="s">
        <v>63</v>
      </c>
    </row>
    <row r="13" spans="1:19" s="22" customFormat="1" ht="12.95" customHeight="1" x14ac:dyDescent="0.2">
      <c r="A13" s="22" t="s">
        <v>21</v>
      </c>
      <c r="C13" s="24" t="s">
        <v>16</v>
      </c>
      <c r="E13" s="66" t="s">
        <v>35</v>
      </c>
      <c r="F13" s="68">
        <v>1</v>
      </c>
    </row>
    <row r="14" spans="1:19" s="22" customFormat="1" ht="12.95" customHeight="1" x14ac:dyDescent="0.2">
      <c r="E14" s="66" t="s">
        <v>33</v>
      </c>
      <c r="F14" s="69">
        <f ca="1">NOW()+15018.5+$C$5/24</f>
        <v>60679.77420821759</v>
      </c>
    </row>
    <row r="15" spans="1:19" s="22" customFormat="1" ht="12.95" customHeight="1" x14ac:dyDescent="0.2">
      <c r="A15" s="38" t="s">
        <v>20</v>
      </c>
      <c r="C15" s="39">
        <f ca="1">(C7+C11)+(C8+C12)*INT(MAX(F21:F3532))</f>
        <v>60193.478344912983</v>
      </c>
      <c r="E15" s="66" t="s">
        <v>36</v>
      </c>
      <c r="F15" s="69">
        <f ca="1">ROUND(2*($F$14-$C$7)/$C$8,0)/2+$F$13</f>
        <v>28875</v>
      </c>
    </row>
    <row r="16" spans="1:19" s="22" customFormat="1" ht="12.95" customHeight="1" x14ac:dyDescent="0.2">
      <c r="A16" s="25" t="s">
        <v>7</v>
      </c>
      <c r="C16" s="41">
        <f ca="1">+C8+C12</f>
        <v>0.31741236728944755</v>
      </c>
      <c r="E16" s="66" t="s">
        <v>37</v>
      </c>
      <c r="F16" s="69">
        <f ca="1">ROUND(2*($F$14-$C$15)/$C$16,0)/2+$F$13</f>
        <v>1533</v>
      </c>
    </row>
    <row r="17" spans="1:21" s="22" customFormat="1" ht="12.95" customHeight="1" thickBot="1" x14ac:dyDescent="0.25">
      <c r="A17" s="40" t="s">
        <v>30</v>
      </c>
      <c r="C17" s="22">
        <f>COUNT(C21:C2190)</f>
        <v>15</v>
      </c>
      <c r="E17" s="66" t="s">
        <v>61</v>
      </c>
      <c r="F17" s="70">
        <f ca="1">+$C$15+$C$16*$F$16-15018.5-$C$5/24</f>
        <v>45661.967337301045</v>
      </c>
    </row>
    <row r="18" spans="1:21" s="22" customFormat="1" ht="12.95" customHeight="1" thickTop="1" thickBot="1" x14ac:dyDescent="0.25">
      <c r="A18" s="25" t="s">
        <v>8</v>
      </c>
      <c r="C18" s="42">
        <f ca="1">+C15</f>
        <v>60193.478344912983</v>
      </c>
      <c r="D18" s="65">
        <f ca="1">+C16</f>
        <v>0.31741236728944755</v>
      </c>
      <c r="E18" s="67" t="s">
        <v>62</v>
      </c>
      <c r="F18" s="71">
        <f ca="1">+($C$15+$C$16*$F$16)-($C$16/2)-15018.5-$C$5/24</f>
        <v>45661.808631117397</v>
      </c>
    </row>
    <row r="19" spans="1:21" s="22" customFormat="1" ht="12.95" customHeight="1" thickTop="1" x14ac:dyDescent="0.2">
      <c r="E19" s="40"/>
      <c r="F19" s="43"/>
    </row>
    <row r="20" spans="1:21" s="22" customFormat="1" ht="12.95" customHeight="1" thickBot="1" x14ac:dyDescent="0.25">
      <c r="A20" s="37" t="s">
        <v>9</v>
      </c>
      <c r="B20" s="37" t="s">
        <v>10</v>
      </c>
      <c r="C20" s="37" t="s">
        <v>11</v>
      </c>
      <c r="D20" s="37" t="s">
        <v>15</v>
      </c>
      <c r="E20" s="37" t="s">
        <v>12</v>
      </c>
      <c r="F20" s="37" t="s">
        <v>13</v>
      </c>
      <c r="G20" s="37" t="s">
        <v>14</v>
      </c>
      <c r="H20" s="44" t="s">
        <v>38</v>
      </c>
      <c r="I20" s="44" t="s">
        <v>39</v>
      </c>
      <c r="J20" s="44" t="s">
        <v>40</v>
      </c>
      <c r="K20" s="44" t="s">
        <v>41</v>
      </c>
      <c r="L20" s="44" t="s">
        <v>27</v>
      </c>
      <c r="M20" s="44" t="s">
        <v>28</v>
      </c>
      <c r="N20" s="44" t="s">
        <v>29</v>
      </c>
      <c r="O20" s="44" t="s">
        <v>25</v>
      </c>
      <c r="P20" s="45" t="s">
        <v>24</v>
      </c>
      <c r="Q20" s="37" t="s">
        <v>17</v>
      </c>
      <c r="U20" s="46" t="s">
        <v>56</v>
      </c>
    </row>
    <row r="21" spans="1:21" s="22" customFormat="1" ht="12.95" customHeight="1" x14ac:dyDescent="0.2">
      <c r="A21" s="22" t="s">
        <v>49</v>
      </c>
      <c r="B21" s="24"/>
      <c r="C21" s="31">
        <v>51514.794000000002</v>
      </c>
      <c r="D21" s="31" t="s">
        <v>16</v>
      </c>
      <c r="E21" s="22">
        <f t="shared" ref="E21:E32" si="0">+(C21-C$7)/C$8</f>
        <v>0</v>
      </c>
      <c r="F21" s="22">
        <f t="shared" ref="F21:F33" si="1">ROUND(2*E21,0)/2</f>
        <v>0</v>
      </c>
      <c r="G21" s="22">
        <f t="shared" ref="G21:G29" si="2">+C21-(C$7+F21*C$8)</f>
        <v>0</v>
      </c>
      <c r="I21" s="22">
        <f>+G21</f>
        <v>0</v>
      </c>
      <c r="O21" s="22">
        <f t="shared" ref="O21:O32" ca="1" si="3">+C$11+C$12*$F21</f>
        <v>-4.6015150939150429E-3</v>
      </c>
      <c r="Q21" s="47">
        <f t="shared" ref="Q21:Q32" si="4">+C21-15018.5</f>
        <v>36496.294000000002</v>
      </c>
    </row>
    <row r="22" spans="1:21" s="22" customFormat="1" ht="12.95" customHeight="1" x14ac:dyDescent="0.2">
      <c r="A22" s="13" t="s">
        <v>50</v>
      </c>
      <c r="B22" s="14" t="s">
        <v>1</v>
      </c>
      <c r="C22" s="13">
        <v>54788.586080000001</v>
      </c>
      <c r="D22" s="13">
        <v>4.0000000000000002E-4</v>
      </c>
      <c r="E22" s="22">
        <f t="shared" si="0"/>
        <v>10314.014845059415</v>
      </c>
      <c r="F22" s="22">
        <f t="shared" si="1"/>
        <v>10314</v>
      </c>
      <c r="G22" s="22">
        <f t="shared" si="2"/>
        <v>4.7120000017457642E-3</v>
      </c>
      <c r="K22" s="22">
        <f>+G22</f>
        <v>4.7120000017457642E-3</v>
      </c>
      <c r="O22" s="22">
        <f t="shared" ca="1" si="3"/>
        <v>-8.1329173239885364E-4</v>
      </c>
      <c r="Q22" s="47">
        <f t="shared" si="4"/>
        <v>39770.086080000001</v>
      </c>
    </row>
    <row r="23" spans="1:21" s="22" customFormat="1" ht="12.95" customHeight="1" x14ac:dyDescent="0.2">
      <c r="A23" s="15" t="s">
        <v>51</v>
      </c>
      <c r="B23" s="16" t="s">
        <v>1</v>
      </c>
      <c r="C23" s="15">
        <v>55483.556299999997</v>
      </c>
      <c r="D23" s="15">
        <v>1E-4</v>
      </c>
      <c r="E23" s="22">
        <f t="shared" si="0"/>
        <v>12503.504278351147</v>
      </c>
      <c r="F23" s="22">
        <f t="shared" si="1"/>
        <v>12503.5</v>
      </c>
      <c r="G23" s="22">
        <f t="shared" si="2"/>
        <v>1.3579999940702692E-3</v>
      </c>
      <c r="K23" s="22">
        <f>+G23</f>
        <v>1.3579999940702692E-3</v>
      </c>
      <c r="O23" s="22">
        <f t="shared" ca="1" si="3"/>
        <v>-9.1114870973511841E-6</v>
      </c>
      <c r="Q23" s="47">
        <f t="shared" si="4"/>
        <v>40465.056299999997</v>
      </c>
    </row>
    <row r="24" spans="1:21" s="22" customFormat="1" ht="12.95" customHeight="1" x14ac:dyDescent="0.2">
      <c r="A24" s="48" t="s">
        <v>52</v>
      </c>
      <c r="B24" s="49" t="s">
        <v>1</v>
      </c>
      <c r="C24" s="50">
        <v>56167.4211</v>
      </c>
      <c r="D24" s="51">
        <v>1.2999999999999999E-3</v>
      </c>
      <c r="E24" s="22">
        <f t="shared" si="0"/>
        <v>14658.006313560916</v>
      </c>
      <c r="F24" s="22">
        <f t="shared" si="1"/>
        <v>14658</v>
      </c>
      <c r="G24" s="22">
        <f t="shared" si="2"/>
        <v>2.003999994485639E-3</v>
      </c>
      <c r="K24" s="22">
        <f>+G24</f>
        <v>2.003999994485639E-3</v>
      </c>
      <c r="O24" s="22">
        <f t="shared" ca="1" si="3"/>
        <v>7.8221362754164747E-4</v>
      </c>
      <c r="Q24" s="47">
        <f t="shared" si="4"/>
        <v>41148.9211</v>
      </c>
    </row>
    <row r="25" spans="1:21" s="22" customFormat="1" ht="12.95" customHeight="1" x14ac:dyDescent="0.2">
      <c r="A25" s="48" t="s">
        <v>52</v>
      </c>
      <c r="B25" s="49" t="s">
        <v>1</v>
      </c>
      <c r="C25" s="50">
        <v>56167.579100000003</v>
      </c>
      <c r="D25" s="51">
        <v>8.9999999999999998E-4</v>
      </c>
      <c r="E25" s="22">
        <f t="shared" si="0"/>
        <v>14658.504089322396</v>
      </c>
      <c r="F25" s="22">
        <f t="shared" si="1"/>
        <v>14658.5</v>
      </c>
      <c r="G25" s="22">
        <f t="shared" si="2"/>
        <v>1.2980000028619543E-3</v>
      </c>
      <c r="K25" s="22">
        <f>+G25</f>
        <v>1.2980000028619543E-3</v>
      </c>
      <c r="O25" s="22">
        <f t="shared" ca="1" si="3"/>
        <v>7.8239727226539751E-4</v>
      </c>
      <c r="Q25" s="47">
        <f t="shared" si="4"/>
        <v>41149.079100000003</v>
      </c>
    </row>
    <row r="26" spans="1:21" s="22" customFormat="1" ht="12.95" customHeight="1" x14ac:dyDescent="0.2">
      <c r="A26" s="25" t="s">
        <v>53</v>
      </c>
      <c r="B26" s="24"/>
      <c r="C26" s="31">
        <v>57661.635000000002</v>
      </c>
      <c r="D26" s="31">
        <v>2.0000000000000001E-4</v>
      </c>
      <c r="E26" s="22">
        <f t="shared" si="0"/>
        <v>19365.496578579259</v>
      </c>
      <c r="F26" s="22">
        <f t="shared" si="1"/>
        <v>19365.5</v>
      </c>
      <c r="G26" s="22">
        <f t="shared" si="2"/>
        <v>-1.0859999965759926E-3</v>
      </c>
      <c r="K26" s="22">
        <f>+G26</f>
        <v>-1.0859999965759926E-3</v>
      </c>
      <c r="O26" s="22">
        <f t="shared" ca="1" si="3"/>
        <v>2.5112287016484398E-3</v>
      </c>
      <c r="Q26" s="47">
        <f t="shared" si="4"/>
        <v>42643.135000000002</v>
      </c>
    </row>
    <row r="27" spans="1:21" s="22" customFormat="1" ht="12.95" customHeight="1" x14ac:dyDescent="0.2">
      <c r="A27" s="52" t="s">
        <v>0</v>
      </c>
      <c r="B27" s="53" t="s">
        <v>2</v>
      </c>
      <c r="C27" s="54">
        <v>57713.694000000003</v>
      </c>
      <c r="D27" s="54">
        <v>4.0000000000000001E-3</v>
      </c>
      <c r="E27" s="22">
        <f t="shared" si="0"/>
        <v>19529.507391024916</v>
      </c>
      <c r="F27" s="22">
        <f t="shared" si="1"/>
        <v>19529.5</v>
      </c>
      <c r="G27" s="22">
        <f t="shared" si="2"/>
        <v>2.3460000011255033E-3</v>
      </c>
      <c r="I27" s="22">
        <f>+G27</f>
        <v>2.3460000011255033E-3</v>
      </c>
      <c r="O27" s="22">
        <f t="shared" ca="1" si="3"/>
        <v>2.5714641710384593E-3</v>
      </c>
      <c r="Q27" s="47">
        <f t="shared" si="4"/>
        <v>42695.194000000003</v>
      </c>
    </row>
    <row r="28" spans="1:21" s="22" customFormat="1" ht="12.95" customHeight="1" x14ac:dyDescent="0.2">
      <c r="A28" s="52" t="s">
        <v>0</v>
      </c>
      <c r="B28" s="53" t="s">
        <v>1</v>
      </c>
      <c r="C28" s="54">
        <v>57999.832000000002</v>
      </c>
      <c r="D28" s="54">
        <v>4.0000000000000001E-3</v>
      </c>
      <c r="E28" s="22">
        <f t="shared" si="0"/>
        <v>20430.979295048706</v>
      </c>
      <c r="F28" s="22">
        <f t="shared" si="1"/>
        <v>20431</v>
      </c>
      <c r="G28" s="22">
        <f t="shared" si="2"/>
        <v>-6.5719999984139577E-3</v>
      </c>
      <c r="I28" s="22">
        <f>+G28</f>
        <v>-6.5719999984139577E-3</v>
      </c>
      <c r="O28" s="22">
        <f t="shared" ca="1" si="3"/>
        <v>2.9025756079598128E-3</v>
      </c>
      <c r="Q28" s="47">
        <f t="shared" si="4"/>
        <v>42981.332000000002</v>
      </c>
    </row>
    <row r="29" spans="1:21" s="22" customFormat="1" ht="12.95" customHeight="1" x14ac:dyDescent="0.2">
      <c r="A29" s="25" t="s">
        <v>54</v>
      </c>
      <c r="B29" s="24"/>
      <c r="C29" s="31">
        <v>58066.652399999999</v>
      </c>
      <c r="D29" s="31">
        <v>2.0000000000000001E-4</v>
      </c>
      <c r="E29" s="22">
        <f t="shared" si="0"/>
        <v>20641.495595629644</v>
      </c>
      <c r="F29" s="22">
        <f t="shared" si="1"/>
        <v>20641.5</v>
      </c>
      <c r="G29" s="22">
        <f t="shared" si="2"/>
        <v>-1.3980000003357418E-3</v>
      </c>
      <c r="K29" s="22">
        <f>+G29</f>
        <v>-1.3980000003357418E-3</v>
      </c>
      <c r="O29" s="22">
        <f t="shared" ca="1" si="3"/>
        <v>2.9798900366585874E-3</v>
      </c>
      <c r="Q29" s="47">
        <f t="shared" si="4"/>
        <v>43048.152399999999</v>
      </c>
    </row>
    <row r="30" spans="1:21" s="22" customFormat="1" ht="12.95" customHeight="1" x14ac:dyDescent="0.2">
      <c r="A30" s="19" t="s">
        <v>57</v>
      </c>
      <c r="B30" s="20" t="s">
        <v>1</v>
      </c>
      <c r="C30" s="56">
        <v>59462.324200000003</v>
      </c>
      <c r="D30" s="57">
        <v>1E-3</v>
      </c>
      <c r="E30" s="22">
        <f t="shared" si="0"/>
        <v>25038.530994417353</v>
      </c>
      <c r="F30" s="22">
        <f t="shared" si="1"/>
        <v>25038.5</v>
      </c>
      <c r="G30" s="22">
        <f t="shared" ref="G30:G32" si="5">+C30-(C$7+F30*C$8)</f>
        <v>9.837999998126179E-3</v>
      </c>
      <c r="K30" s="22">
        <f t="shared" ref="K30:K31" si="6">+G30</f>
        <v>9.837999998126179E-3</v>
      </c>
      <c r="O30" s="22">
        <f t="shared" ca="1" si="3"/>
        <v>4.5948617373165936E-3</v>
      </c>
      <c r="Q30" s="47">
        <f t="shared" si="4"/>
        <v>44443.824200000003</v>
      </c>
      <c r="S30" s="55" t="s">
        <v>58</v>
      </c>
    </row>
    <row r="31" spans="1:21" s="22" customFormat="1" ht="12.95" customHeight="1" x14ac:dyDescent="0.2">
      <c r="A31" s="19" t="s">
        <v>57</v>
      </c>
      <c r="B31" s="20" t="s">
        <v>1</v>
      </c>
      <c r="C31" s="56">
        <v>59462.481200000002</v>
      </c>
      <c r="D31" s="57">
        <v>5.0000000000000001E-4</v>
      </c>
      <c r="E31" s="22">
        <f t="shared" si="0"/>
        <v>25039.025619699318</v>
      </c>
      <c r="F31" s="22">
        <f t="shared" si="1"/>
        <v>25039</v>
      </c>
      <c r="G31" s="22">
        <f t="shared" si="5"/>
        <v>8.1320000026607886E-3</v>
      </c>
      <c r="K31" s="22">
        <f t="shared" si="6"/>
        <v>8.1320000026607886E-3</v>
      </c>
      <c r="O31" s="22">
        <f t="shared" ca="1" si="3"/>
        <v>4.5950453820403445E-3</v>
      </c>
      <c r="Q31" s="47">
        <f t="shared" si="4"/>
        <v>44443.981200000002</v>
      </c>
      <c r="S31" s="55" t="s">
        <v>58</v>
      </c>
    </row>
    <row r="32" spans="1:21" s="22" customFormat="1" ht="12.95" customHeight="1" x14ac:dyDescent="0.2">
      <c r="A32" s="25" t="s">
        <v>55</v>
      </c>
      <c r="B32" s="24"/>
      <c r="C32" s="17">
        <v>59535.645499999999</v>
      </c>
      <c r="D32" s="18">
        <v>2.9999999999999997E-4</v>
      </c>
      <c r="E32" s="22">
        <f t="shared" si="0"/>
        <v>25269.52824719921</v>
      </c>
      <c r="F32" s="22">
        <f t="shared" si="1"/>
        <v>25269.5</v>
      </c>
      <c r="G32" s="22">
        <f t="shared" si="5"/>
        <v>8.9659999939613044E-3</v>
      </c>
      <c r="O32" s="22">
        <f t="shared" ca="1" si="3"/>
        <v>4.6797055996891206E-3</v>
      </c>
      <c r="Q32" s="47">
        <f t="shared" si="4"/>
        <v>44517.145499999999</v>
      </c>
      <c r="U32" s="22">
        <f>+C32-(C$7+F32*C$8)</f>
        <v>8.9659999939613044E-3</v>
      </c>
    </row>
    <row r="33" spans="1:21" s="22" customFormat="1" ht="12.95" customHeight="1" x14ac:dyDescent="0.2">
      <c r="A33" s="21" t="s">
        <v>59</v>
      </c>
      <c r="B33" s="60" t="s">
        <v>2</v>
      </c>
      <c r="C33" s="58">
        <v>59565.616000000002</v>
      </c>
      <c r="D33" s="59">
        <v>2.9999999999999997E-4</v>
      </c>
      <c r="E33" s="22">
        <f t="shared" ref="E33" si="7">+(C33-C$7)/C$8</f>
        <v>25363.949693143295</v>
      </c>
      <c r="F33" s="22">
        <f t="shared" si="1"/>
        <v>25364</v>
      </c>
      <c r="G33" s="22">
        <f t="shared" ref="G33" si="8">+C33-(C$7+F33*C$8)</f>
        <v>-1.5967999999702442E-2</v>
      </c>
      <c r="O33" s="22">
        <f t="shared" ref="O33" ca="1" si="9">+C$11+C$12*$F33</f>
        <v>4.7144144524778817E-3</v>
      </c>
      <c r="Q33" s="47">
        <f t="shared" ref="Q33" si="10">+C33-15018.5</f>
        <v>44547.116000000002</v>
      </c>
      <c r="U33" s="22">
        <f>+C33-(C$7+F33*C$8)</f>
        <v>-1.5967999999702442E-2</v>
      </c>
    </row>
    <row r="34" spans="1:21" s="22" customFormat="1" ht="12.95" customHeight="1" x14ac:dyDescent="0.2">
      <c r="A34" s="62" t="s">
        <v>60</v>
      </c>
      <c r="B34" s="63" t="s">
        <v>1</v>
      </c>
      <c r="C34" s="64">
        <v>60166.506099999882</v>
      </c>
      <c r="D34" s="62">
        <v>8.9999999999999998E-4</v>
      </c>
      <c r="E34" s="22">
        <f t="shared" ref="E34:E35" si="11">+(C34-C$7)/C$8</f>
        <v>27257.041636736732</v>
      </c>
      <c r="F34" s="22">
        <f t="shared" ref="F34:F35" si="12">ROUND(2*E34,0)/2</f>
        <v>27257</v>
      </c>
      <c r="G34" s="22">
        <f t="shared" ref="G34:G35" si="13">+C34-(C$7+F34*C$8)</f>
        <v>1.3215999875683337E-2</v>
      </c>
      <c r="K34" s="22">
        <v>1.3215999875683337E-2</v>
      </c>
      <c r="O34" s="22">
        <f t="shared" ref="O34:O35" ca="1" si="14">+C$11+C$12*$F34</f>
        <v>5.4096933765956003E-3</v>
      </c>
      <c r="Q34" s="47">
        <f t="shared" ref="Q34:Q35" si="15">+C34-15018.5</f>
        <v>45148.006099999882</v>
      </c>
    </row>
    <row r="35" spans="1:21" s="22" customFormat="1" ht="12.95" customHeight="1" x14ac:dyDescent="0.2">
      <c r="A35" s="62" t="s">
        <v>60</v>
      </c>
      <c r="B35" s="63" t="s">
        <v>1</v>
      </c>
      <c r="C35" s="64">
        <v>60193.487199999858</v>
      </c>
      <c r="D35" s="62">
        <v>1.1000000000000001E-3</v>
      </c>
      <c r="E35" s="22">
        <f t="shared" si="11"/>
        <v>27342.045039254517</v>
      </c>
      <c r="F35" s="22">
        <f t="shared" si="12"/>
        <v>27342</v>
      </c>
      <c r="G35" s="22">
        <f t="shared" si="13"/>
        <v>1.42959998556762E-2</v>
      </c>
      <c r="K35" s="22">
        <v>1.42959998556762E-2</v>
      </c>
      <c r="O35" s="22">
        <f t="shared" ca="1" si="14"/>
        <v>5.4409129796331099E-3</v>
      </c>
      <c r="Q35" s="47">
        <f t="shared" si="15"/>
        <v>45174.987199999858</v>
      </c>
    </row>
    <row r="36" spans="1:21" s="22" customFormat="1" ht="12.95" customHeight="1" x14ac:dyDescent="0.2">
      <c r="B36" s="24"/>
      <c r="C36" s="31"/>
      <c r="D36" s="31"/>
    </row>
    <row r="37" spans="1:21" s="22" customFormat="1" ht="12.95" customHeight="1" x14ac:dyDescent="0.2">
      <c r="B37" s="24"/>
      <c r="C37" s="31"/>
      <c r="D37" s="31"/>
    </row>
    <row r="38" spans="1:21" s="22" customFormat="1" ht="12.95" customHeight="1" x14ac:dyDescent="0.2">
      <c r="B38" s="24"/>
      <c r="C38" s="31"/>
      <c r="D38" s="31"/>
    </row>
    <row r="39" spans="1:21" s="22" customFormat="1" ht="12.95" customHeight="1" x14ac:dyDescent="0.2">
      <c r="B39" s="24"/>
      <c r="C39" s="31"/>
      <c r="D39" s="31"/>
    </row>
    <row r="40" spans="1:21" s="22" customFormat="1" ht="12.95" customHeight="1" x14ac:dyDescent="0.2">
      <c r="B40" s="24"/>
      <c r="C40" s="31"/>
      <c r="D40" s="31"/>
    </row>
    <row r="41" spans="1:21" s="22" customFormat="1" ht="12.95" customHeight="1" x14ac:dyDescent="0.2">
      <c r="B41" s="24"/>
      <c r="C41" s="31"/>
      <c r="D41" s="31"/>
    </row>
    <row r="42" spans="1:21" s="22" customFormat="1" ht="12.95" customHeight="1" x14ac:dyDescent="0.2">
      <c r="B42" s="24"/>
      <c r="C42" s="31"/>
      <c r="D42" s="31"/>
    </row>
    <row r="43" spans="1:21" s="22" customFormat="1" ht="12.95" customHeight="1" x14ac:dyDescent="0.2">
      <c r="B43" s="24"/>
      <c r="C43" s="31"/>
      <c r="D43" s="31"/>
    </row>
    <row r="44" spans="1:21" s="22" customFormat="1" ht="12.95" customHeight="1" x14ac:dyDescent="0.2">
      <c r="B44" s="24"/>
      <c r="C44" s="31"/>
      <c r="D44" s="31"/>
    </row>
    <row r="45" spans="1:21" s="22" customFormat="1" ht="12.95" customHeight="1" x14ac:dyDescent="0.2">
      <c r="B45" s="24"/>
      <c r="C45" s="31"/>
      <c r="D45" s="31"/>
    </row>
    <row r="46" spans="1:21" s="22" customFormat="1" ht="12.95" customHeight="1" x14ac:dyDescent="0.2">
      <c r="B46" s="24"/>
      <c r="C46" s="31"/>
      <c r="D46" s="31"/>
    </row>
    <row r="47" spans="1:21" s="22" customFormat="1" ht="12.95" customHeight="1" x14ac:dyDescent="0.2">
      <c r="B47" s="24"/>
      <c r="C47" s="31"/>
      <c r="D47" s="31"/>
    </row>
    <row r="48" spans="1:21" s="22" customFormat="1" ht="12.95" customHeight="1" x14ac:dyDescent="0.2">
      <c r="B48" s="24"/>
      <c r="C48" s="31"/>
      <c r="D48" s="31"/>
    </row>
    <row r="49" spans="2:4" s="22" customFormat="1" ht="12.95" customHeight="1" x14ac:dyDescent="0.2">
      <c r="B49" s="24"/>
      <c r="C49" s="31"/>
      <c r="D49" s="31"/>
    </row>
    <row r="50" spans="2:4" s="22" customFormat="1" ht="12.95" customHeight="1" x14ac:dyDescent="0.2">
      <c r="B50" s="24"/>
      <c r="C50" s="31"/>
      <c r="D50" s="31"/>
    </row>
    <row r="51" spans="2:4" s="22" customFormat="1" ht="12.95" customHeight="1" x14ac:dyDescent="0.2">
      <c r="B51" s="24"/>
      <c r="C51" s="31"/>
      <c r="D51" s="31"/>
    </row>
    <row r="52" spans="2:4" s="22" customFormat="1" ht="12.95" customHeight="1" x14ac:dyDescent="0.2">
      <c r="B52" s="24"/>
      <c r="C52" s="31"/>
      <c r="D52" s="31"/>
    </row>
    <row r="53" spans="2:4" s="22" customFormat="1" ht="12.95" customHeight="1" x14ac:dyDescent="0.2">
      <c r="B53" s="24"/>
      <c r="C53" s="31"/>
      <c r="D53" s="31"/>
    </row>
    <row r="54" spans="2:4" s="22" customFormat="1" ht="12.95" customHeight="1" x14ac:dyDescent="0.2">
      <c r="B54" s="24"/>
      <c r="C54" s="31"/>
      <c r="D54" s="31"/>
    </row>
    <row r="55" spans="2:4" s="22" customFormat="1" ht="12.95" customHeight="1" x14ac:dyDescent="0.2">
      <c r="B55" s="24"/>
      <c r="C55" s="31"/>
      <c r="D55" s="31"/>
    </row>
    <row r="56" spans="2:4" s="22" customFormat="1" ht="12.95" customHeight="1" x14ac:dyDescent="0.2">
      <c r="B56" s="24"/>
      <c r="C56" s="31"/>
      <c r="D56" s="31"/>
    </row>
    <row r="57" spans="2:4" s="22" customFormat="1" ht="12.95" customHeight="1" x14ac:dyDescent="0.2">
      <c r="B57" s="24"/>
      <c r="C57" s="31"/>
      <c r="D57" s="31"/>
    </row>
    <row r="58" spans="2:4" s="22" customFormat="1" ht="12.95" customHeight="1" x14ac:dyDescent="0.2">
      <c r="B58" s="24"/>
      <c r="C58" s="31"/>
      <c r="D58" s="31"/>
    </row>
    <row r="59" spans="2:4" s="22" customFormat="1" ht="12.95" customHeight="1" x14ac:dyDescent="0.2">
      <c r="B59" s="24"/>
      <c r="C59" s="31"/>
      <c r="D59" s="31"/>
    </row>
    <row r="60" spans="2:4" s="22" customFormat="1" ht="12.95" customHeight="1" x14ac:dyDescent="0.2">
      <c r="B60" s="24"/>
      <c r="C60" s="31"/>
      <c r="D60" s="31"/>
    </row>
    <row r="61" spans="2:4" s="22" customFormat="1" ht="12.95" customHeight="1" x14ac:dyDescent="0.2">
      <c r="B61" s="24"/>
      <c r="C61" s="31"/>
      <c r="D61" s="31"/>
    </row>
    <row r="62" spans="2:4" s="22" customFormat="1" ht="12.95" customHeight="1" x14ac:dyDescent="0.2">
      <c r="B62" s="24"/>
      <c r="C62" s="31"/>
      <c r="D62" s="31"/>
    </row>
    <row r="63" spans="2:4" s="22" customFormat="1" ht="12.95" customHeight="1" x14ac:dyDescent="0.2">
      <c r="B63" s="24"/>
      <c r="C63" s="31"/>
      <c r="D63" s="31"/>
    </row>
    <row r="64" spans="2:4" s="22" customFormat="1" ht="12.95" customHeight="1" x14ac:dyDescent="0.2">
      <c r="B64" s="24"/>
      <c r="C64" s="31"/>
      <c r="D64" s="31"/>
    </row>
    <row r="65" spans="2:4" s="22" customFormat="1" ht="12.95" customHeight="1" x14ac:dyDescent="0.2">
      <c r="B65" s="24"/>
      <c r="C65" s="31"/>
      <c r="D65" s="31"/>
    </row>
    <row r="66" spans="2:4" s="22" customFormat="1" ht="12.95" customHeight="1" x14ac:dyDescent="0.2">
      <c r="B66" s="24"/>
      <c r="C66" s="31"/>
      <c r="D66" s="31"/>
    </row>
    <row r="67" spans="2:4" s="22" customFormat="1" ht="12.95" customHeight="1" x14ac:dyDescent="0.2">
      <c r="B67" s="24"/>
      <c r="C67" s="31"/>
      <c r="D67" s="31"/>
    </row>
    <row r="68" spans="2:4" s="22" customFormat="1" ht="12.95" customHeight="1" x14ac:dyDescent="0.2">
      <c r="B68" s="24"/>
      <c r="C68" s="31"/>
      <c r="D68" s="31"/>
    </row>
    <row r="69" spans="2:4" s="22" customFormat="1" ht="12.95" customHeight="1" x14ac:dyDescent="0.2">
      <c r="B69" s="24"/>
      <c r="C69" s="31"/>
      <c r="D69" s="31"/>
    </row>
    <row r="70" spans="2:4" s="22" customFormat="1" ht="12.95" customHeight="1" x14ac:dyDescent="0.2">
      <c r="B70" s="24"/>
      <c r="C70" s="31"/>
      <c r="D70" s="31"/>
    </row>
    <row r="71" spans="2:4" s="22" customFormat="1" ht="12.95" customHeight="1" x14ac:dyDescent="0.2">
      <c r="B71" s="24"/>
      <c r="C71" s="31"/>
      <c r="D71" s="31"/>
    </row>
    <row r="72" spans="2:4" s="22" customFormat="1" ht="12.95" customHeight="1" x14ac:dyDescent="0.2">
      <c r="B72" s="24"/>
      <c r="C72" s="31"/>
      <c r="D72" s="31"/>
    </row>
    <row r="73" spans="2:4" s="22" customFormat="1" ht="12.95" customHeight="1" x14ac:dyDescent="0.2">
      <c r="B73" s="24"/>
      <c r="C73" s="31"/>
      <c r="D73" s="31"/>
    </row>
    <row r="74" spans="2:4" s="22" customFormat="1" ht="12.95" customHeight="1" x14ac:dyDescent="0.2">
      <c r="B74" s="24"/>
      <c r="C74" s="31"/>
      <c r="D74" s="31"/>
    </row>
    <row r="75" spans="2:4" s="22" customFormat="1" ht="12.95" customHeight="1" x14ac:dyDescent="0.2">
      <c r="B75" s="24"/>
      <c r="C75" s="31"/>
      <c r="D75" s="31"/>
    </row>
    <row r="76" spans="2:4" s="22" customFormat="1" ht="12.95" customHeight="1" x14ac:dyDescent="0.2">
      <c r="B76" s="24"/>
      <c r="C76" s="31"/>
      <c r="D76" s="31"/>
    </row>
    <row r="77" spans="2:4" s="22" customFormat="1" ht="12.95" customHeight="1" x14ac:dyDescent="0.2">
      <c r="B77" s="24"/>
      <c r="C77" s="31"/>
      <c r="D77" s="31"/>
    </row>
    <row r="78" spans="2:4" s="22" customFormat="1" ht="12.95" customHeight="1" x14ac:dyDescent="0.2">
      <c r="B78" s="24"/>
      <c r="C78" s="31"/>
      <c r="D78" s="31"/>
    </row>
    <row r="79" spans="2:4" s="22" customFormat="1" ht="12.95" customHeight="1" x14ac:dyDescent="0.2">
      <c r="B79" s="24"/>
      <c r="C79" s="31"/>
      <c r="D79" s="31"/>
    </row>
    <row r="80" spans="2:4" s="22" customFormat="1" ht="12.95" customHeight="1" x14ac:dyDescent="0.2">
      <c r="B80" s="24"/>
      <c r="C80" s="31"/>
      <c r="D80" s="31"/>
    </row>
    <row r="81" spans="2:4" s="22" customFormat="1" ht="12.95" customHeight="1" x14ac:dyDescent="0.2">
      <c r="B81" s="24"/>
      <c r="C81" s="31"/>
      <c r="D81" s="31"/>
    </row>
    <row r="82" spans="2:4" s="22" customFormat="1" ht="12.95" customHeight="1" x14ac:dyDescent="0.2">
      <c r="B82" s="24"/>
      <c r="C82" s="31"/>
      <c r="D82" s="31"/>
    </row>
    <row r="83" spans="2:4" s="22" customFormat="1" ht="12.95" customHeight="1" x14ac:dyDescent="0.2">
      <c r="B83" s="24"/>
      <c r="C83" s="31"/>
      <c r="D83" s="31"/>
    </row>
    <row r="84" spans="2:4" s="22" customFormat="1" ht="12.95" customHeight="1" x14ac:dyDescent="0.2">
      <c r="B84" s="24"/>
      <c r="C84" s="31"/>
      <c r="D84" s="31"/>
    </row>
    <row r="85" spans="2:4" s="22" customFormat="1" ht="12.95" customHeight="1" x14ac:dyDescent="0.2">
      <c r="B85" s="24"/>
      <c r="C85" s="31"/>
      <c r="D85" s="31"/>
    </row>
    <row r="86" spans="2:4" s="22" customFormat="1" ht="12.95" customHeight="1" x14ac:dyDescent="0.2">
      <c r="B86" s="24"/>
      <c r="C86" s="31"/>
      <c r="D86" s="31"/>
    </row>
    <row r="87" spans="2:4" s="22" customFormat="1" ht="12.95" customHeight="1" x14ac:dyDescent="0.2">
      <c r="B87" s="24"/>
      <c r="C87" s="31"/>
      <c r="D87" s="31"/>
    </row>
    <row r="88" spans="2:4" s="22" customFormat="1" ht="12.95" customHeight="1" x14ac:dyDescent="0.2">
      <c r="C88" s="31"/>
      <c r="D88" s="31"/>
    </row>
    <row r="89" spans="2:4" s="22" customFormat="1" ht="12.95" customHeight="1" x14ac:dyDescent="0.2">
      <c r="C89" s="31"/>
      <c r="D89" s="31"/>
    </row>
    <row r="90" spans="2:4" s="22" customFormat="1" ht="12.95" customHeight="1" x14ac:dyDescent="0.2">
      <c r="C90" s="31"/>
      <c r="D90" s="31"/>
    </row>
    <row r="91" spans="2:4" s="22" customFormat="1" ht="12.95" customHeight="1" x14ac:dyDescent="0.2">
      <c r="C91" s="31"/>
      <c r="D91" s="31"/>
    </row>
    <row r="92" spans="2:4" s="22" customFormat="1" ht="12.95" customHeight="1" x14ac:dyDescent="0.2">
      <c r="C92" s="31"/>
      <c r="D92" s="31"/>
    </row>
    <row r="93" spans="2:4" s="22" customFormat="1" ht="12.95" customHeight="1" x14ac:dyDescent="0.2">
      <c r="C93" s="31"/>
      <c r="D93" s="31"/>
    </row>
    <row r="94" spans="2:4" s="22" customFormat="1" ht="12.95" customHeight="1" x14ac:dyDescent="0.2">
      <c r="C94" s="31"/>
      <c r="D94" s="31"/>
    </row>
    <row r="95" spans="2:4" s="22" customFormat="1" ht="12.95" customHeight="1" x14ac:dyDescent="0.2">
      <c r="C95" s="31"/>
      <c r="D95" s="31"/>
    </row>
    <row r="96" spans="2:4" s="22" customFormat="1" ht="12.95" customHeight="1" x14ac:dyDescent="0.2">
      <c r="C96" s="31"/>
      <c r="D96" s="31"/>
    </row>
    <row r="97" spans="3:4" s="22" customFormat="1" ht="12.95" customHeight="1" x14ac:dyDescent="0.2">
      <c r="C97" s="31"/>
      <c r="D97" s="31"/>
    </row>
    <row r="98" spans="3:4" s="22" customFormat="1" ht="12.95" customHeight="1" x14ac:dyDescent="0.2">
      <c r="C98" s="31"/>
      <c r="D98" s="31"/>
    </row>
    <row r="99" spans="3:4" s="22" customFormat="1" ht="12.95" customHeight="1" x14ac:dyDescent="0.2">
      <c r="C99" s="31"/>
      <c r="D99" s="31"/>
    </row>
    <row r="100" spans="3:4" s="22" customFormat="1" ht="12.95" customHeight="1" x14ac:dyDescent="0.2">
      <c r="C100" s="31"/>
      <c r="D100" s="31"/>
    </row>
    <row r="101" spans="3:4" s="22" customFormat="1" ht="12.95" customHeight="1" x14ac:dyDescent="0.2">
      <c r="C101" s="31"/>
      <c r="D101" s="31"/>
    </row>
    <row r="102" spans="3:4" s="22" customFormat="1" ht="12.95" customHeight="1" x14ac:dyDescent="0.2">
      <c r="C102" s="31"/>
      <c r="D102" s="31"/>
    </row>
    <row r="103" spans="3:4" s="22" customFormat="1" ht="12.95" customHeight="1" x14ac:dyDescent="0.2">
      <c r="C103" s="31"/>
      <c r="D103" s="31"/>
    </row>
    <row r="104" spans="3:4" s="22" customFormat="1" ht="12.95" customHeight="1" x14ac:dyDescent="0.2">
      <c r="C104" s="31"/>
      <c r="D104" s="31"/>
    </row>
    <row r="105" spans="3:4" s="22" customFormat="1" ht="12.95" customHeight="1" x14ac:dyDescent="0.2">
      <c r="C105" s="31"/>
      <c r="D105" s="31"/>
    </row>
    <row r="106" spans="3:4" s="22" customFormat="1" ht="12.95" customHeight="1" x14ac:dyDescent="0.2">
      <c r="C106" s="31"/>
      <c r="D106" s="31"/>
    </row>
    <row r="107" spans="3:4" s="22" customFormat="1" ht="12.95" customHeight="1" x14ac:dyDescent="0.2">
      <c r="C107" s="31"/>
      <c r="D107" s="31"/>
    </row>
    <row r="108" spans="3:4" s="22" customFormat="1" ht="12.95" customHeight="1" x14ac:dyDescent="0.2">
      <c r="C108" s="31"/>
      <c r="D108" s="31"/>
    </row>
    <row r="109" spans="3:4" s="22" customFormat="1" ht="12.95" customHeight="1" x14ac:dyDescent="0.2">
      <c r="C109" s="31"/>
      <c r="D109" s="31"/>
    </row>
    <row r="110" spans="3:4" s="22" customFormat="1" ht="12.95" customHeight="1" x14ac:dyDescent="0.2">
      <c r="C110" s="31"/>
      <c r="D110" s="31"/>
    </row>
    <row r="111" spans="3:4" s="22" customFormat="1" ht="12.95" customHeight="1" x14ac:dyDescent="0.2">
      <c r="C111" s="31"/>
      <c r="D111" s="31"/>
    </row>
    <row r="112" spans="3:4" s="22" customFormat="1" ht="12.95" customHeight="1" x14ac:dyDescent="0.2">
      <c r="C112" s="31"/>
      <c r="D112" s="31"/>
    </row>
    <row r="113" spans="3:4" s="22" customFormat="1" ht="12.95" customHeight="1" x14ac:dyDescent="0.2">
      <c r="C113" s="31"/>
      <c r="D113" s="31"/>
    </row>
    <row r="114" spans="3:4" s="22" customFormat="1" ht="12.95" customHeight="1" x14ac:dyDescent="0.2">
      <c r="C114" s="31"/>
      <c r="D114" s="31"/>
    </row>
    <row r="115" spans="3:4" s="22" customFormat="1" ht="12.95" customHeight="1" x14ac:dyDescent="0.2">
      <c r="C115" s="31"/>
      <c r="D115" s="31"/>
    </row>
    <row r="116" spans="3:4" s="22" customFormat="1" ht="12.95" customHeight="1" x14ac:dyDescent="0.2">
      <c r="C116" s="31"/>
      <c r="D116" s="31"/>
    </row>
    <row r="117" spans="3:4" s="22" customFormat="1" ht="12.95" customHeight="1" x14ac:dyDescent="0.2">
      <c r="C117" s="31"/>
      <c r="D117" s="31"/>
    </row>
    <row r="118" spans="3:4" s="22" customFormat="1" ht="12.95" customHeight="1" x14ac:dyDescent="0.2">
      <c r="C118" s="31"/>
      <c r="D118" s="31"/>
    </row>
    <row r="119" spans="3:4" s="22" customFormat="1" ht="12.95" customHeight="1" x14ac:dyDescent="0.2">
      <c r="C119" s="31"/>
      <c r="D119" s="31"/>
    </row>
    <row r="120" spans="3:4" s="22" customFormat="1" ht="12.95" customHeight="1" x14ac:dyDescent="0.2">
      <c r="C120" s="31"/>
      <c r="D120" s="31"/>
    </row>
    <row r="121" spans="3:4" s="22" customFormat="1" ht="12.95" customHeight="1" x14ac:dyDescent="0.2">
      <c r="C121" s="31"/>
      <c r="D121" s="31"/>
    </row>
    <row r="122" spans="3:4" s="22" customFormat="1" ht="12.95" customHeight="1" x14ac:dyDescent="0.2">
      <c r="C122" s="31"/>
      <c r="D122" s="31"/>
    </row>
    <row r="123" spans="3:4" s="22" customFormat="1" ht="12.95" customHeight="1" x14ac:dyDescent="0.2">
      <c r="C123" s="31"/>
      <c r="D123" s="31"/>
    </row>
    <row r="124" spans="3:4" s="22" customFormat="1" ht="12.95" customHeight="1" x14ac:dyDescent="0.2">
      <c r="C124" s="31"/>
      <c r="D124" s="31"/>
    </row>
    <row r="125" spans="3:4" s="22" customFormat="1" ht="12.95" customHeight="1" x14ac:dyDescent="0.2">
      <c r="C125" s="31"/>
      <c r="D125" s="31"/>
    </row>
    <row r="126" spans="3:4" s="22" customFormat="1" ht="12.95" customHeight="1" x14ac:dyDescent="0.2">
      <c r="C126" s="31"/>
      <c r="D126" s="31"/>
    </row>
    <row r="127" spans="3:4" s="22" customFormat="1" ht="12.95" customHeight="1" x14ac:dyDescent="0.2">
      <c r="C127" s="31"/>
      <c r="D127" s="31"/>
    </row>
    <row r="128" spans="3:4" s="22" customFormat="1" ht="12.95" customHeight="1" x14ac:dyDescent="0.2">
      <c r="C128" s="31"/>
      <c r="D128" s="31"/>
    </row>
    <row r="129" spans="3:4" s="22" customFormat="1" ht="12.95" customHeight="1" x14ac:dyDescent="0.2">
      <c r="C129" s="31"/>
      <c r="D129" s="31"/>
    </row>
    <row r="130" spans="3:4" s="22" customFormat="1" ht="12.95" customHeight="1" x14ac:dyDescent="0.2">
      <c r="C130" s="31"/>
      <c r="D130" s="31"/>
    </row>
    <row r="131" spans="3:4" s="22" customFormat="1" ht="12.95" customHeight="1" x14ac:dyDescent="0.2">
      <c r="C131" s="31"/>
      <c r="D131" s="31"/>
    </row>
    <row r="132" spans="3:4" s="22" customFormat="1" ht="12.95" customHeight="1" x14ac:dyDescent="0.2">
      <c r="C132" s="31"/>
      <c r="D132" s="31"/>
    </row>
    <row r="133" spans="3:4" s="22" customFormat="1" ht="12.95" customHeight="1" x14ac:dyDescent="0.2">
      <c r="C133" s="31"/>
      <c r="D133" s="31"/>
    </row>
    <row r="134" spans="3:4" s="22" customFormat="1" ht="12.95" customHeight="1" x14ac:dyDescent="0.2">
      <c r="C134" s="31"/>
      <c r="D134" s="31"/>
    </row>
    <row r="135" spans="3:4" s="22" customFormat="1" ht="12.95" customHeight="1" x14ac:dyDescent="0.2">
      <c r="C135" s="31"/>
      <c r="D135" s="31"/>
    </row>
    <row r="136" spans="3:4" s="22" customFormat="1" ht="12.95" customHeight="1" x14ac:dyDescent="0.2">
      <c r="C136" s="31"/>
      <c r="D136" s="31"/>
    </row>
    <row r="137" spans="3:4" s="22" customFormat="1" ht="12.95" customHeight="1" x14ac:dyDescent="0.2">
      <c r="C137" s="31"/>
      <c r="D137" s="31"/>
    </row>
    <row r="138" spans="3:4" s="22" customFormat="1" ht="12.95" customHeight="1" x14ac:dyDescent="0.2">
      <c r="C138" s="31"/>
      <c r="D138" s="31"/>
    </row>
    <row r="139" spans="3:4" s="22" customFormat="1" ht="12.95" customHeight="1" x14ac:dyDescent="0.2">
      <c r="C139" s="31"/>
      <c r="D139" s="31"/>
    </row>
    <row r="140" spans="3:4" s="22" customFormat="1" ht="12.95" customHeight="1" x14ac:dyDescent="0.2">
      <c r="C140" s="31"/>
      <c r="D140" s="31"/>
    </row>
    <row r="141" spans="3:4" s="22" customFormat="1" ht="12.95" customHeight="1" x14ac:dyDescent="0.2">
      <c r="C141" s="31"/>
      <c r="D141" s="31"/>
    </row>
    <row r="142" spans="3:4" s="22" customFormat="1" ht="12.95" customHeight="1" x14ac:dyDescent="0.2">
      <c r="C142" s="31"/>
      <c r="D142" s="31"/>
    </row>
    <row r="143" spans="3:4" s="22" customFormat="1" ht="12.95" customHeight="1" x14ac:dyDescent="0.2">
      <c r="C143" s="31"/>
      <c r="D143" s="31"/>
    </row>
    <row r="144" spans="3:4" s="22" customFormat="1" ht="12.95" customHeight="1" x14ac:dyDescent="0.2">
      <c r="C144" s="31"/>
      <c r="D144" s="31"/>
    </row>
    <row r="145" spans="3:4" s="22" customFormat="1" ht="12.95" customHeight="1" x14ac:dyDescent="0.2">
      <c r="C145" s="31"/>
      <c r="D145" s="31"/>
    </row>
    <row r="146" spans="3:4" s="22" customFormat="1" ht="12.95" customHeight="1" x14ac:dyDescent="0.2">
      <c r="C146" s="31"/>
      <c r="D146" s="31"/>
    </row>
    <row r="147" spans="3:4" s="22" customFormat="1" ht="12.95" customHeight="1" x14ac:dyDescent="0.2">
      <c r="C147" s="31"/>
      <c r="D147" s="31"/>
    </row>
    <row r="148" spans="3:4" s="22" customFormat="1" ht="12.95" customHeight="1" x14ac:dyDescent="0.2">
      <c r="C148" s="31"/>
      <c r="D148" s="31"/>
    </row>
    <row r="149" spans="3:4" s="22" customFormat="1" ht="12.95" customHeight="1" x14ac:dyDescent="0.2">
      <c r="C149" s="31"/>
      <c r="D149" s="31"/>
    </row>
    <row r="150" spans="3:4" s="22" customFormat="1" ht="12.95" customHeight="1" x14ac:dyDescent="0.2">
      <c r="C150" s="31"/>
      <c r="D150" s="31"/>
    </row>
    <row r="151" spans="3:4" s="22" customFormat="1" ht="12.95" customHeight="1" x14ac:dyDescent="0.2">
      <c r="C151" s="31"/>
      <c r="D151" s="31"/>
    </row>
    <row r="152" spans="3:4" s="22" customFormat="1" ht="12.95" customHeight="1" x14ac:dyDescent="0.2">
      <c r="C152" s="31"/>
      <c r="D152" s="31"/>
    </row>
    <row r="153" spans="3:4" s="22" customFormat="1" ht="12.95" customHeight="1" x14ac:dyDescent="0.2">
      <c r="C153" s="31"/>
      <c r="D153" s="31"/>
    </row>
    <row r="154" spans="3:4" s="22" customFormat="1" ht="12.95" customHeight="1" x14ac:dyDescent="0.2">
      <c r="C154" s="31"/>
      <c r="D154" s="31"/>
    </row>
    <row r="155" spans="3:4" s="22" customFormat="1" ht="12.95" customHeight="1" x14ac:dyDescent="0.2">
      <c r="C155" s="31"/>
      <c r="D155" s="31"/>
    </row>
    <row r="156" spans="3:4" s="22" customFormat="1" ht="12.95" customHeight="1" x14ac:dyDescent="0.2">
      <c r="C156" s="31"/>
      <c r="D156" s="31"/>
    </row>
    <row r="157" spans="3:4" s="22" customFormat="1" ht="12.95" customHeight="1" x14ac:dyDescent="0.2">
      <c r="C157" s="31"/>
      <c r="D157" s="31"/>
    </row>
    <row r="158" spans="3:4" s="22" customFormat="1" ht="12.95" customHeight="1" x14ac:dyDescent="0.2">
      <c r="C158" s="31"/>
      <c r="D158" s="31"/>
    </row>
    <row r="159" spans="3:4" s="22" customFormat="1" ht="12.95" customHeight="1" x14ac:dyDescent="0.2">
      <c r="C159" s="31"/>
      <c r="D159" s="31"/>
    </row>
    <row r="160" spans="3:4" s="22" customFormat="1" ht="12.95" customHeight="1" x14ac:dyDescent="0.2">
      <c r="C160" s="31"/>
      <c r="D160" s="31"/>
    </row>
    <row r="161" spans="3:4" s="22" customFormat="1" ht="12.95" customHeight="1" x14ac:dyDescent="0.2">
      <c r="C161" s="31"/>
      <c r="D161" s="31"/>
    </row>
    <row r="162" spans="3:4" s="22" customFormat="1" ht="12.95" customHeight="1" x14ac:dyDescent="0.2">
      <c r="C162" s="31"/>
      <c r="D162" s="31"/>
    </row>
    <row r="163" spans="3:4" s="22" customFormat="1" ht="12.95" customHeight="1" x14ac:dyDescent="0.2">
      <c r="C163" s="31"/>
      <c r="D163" s="31"/>
    </row>
    <row r="164" spans="3:4" s="22" customFormat="1" ht="12.95" customHeight="1" x14ac:dyDescent="0.2">
      <c r="C164" s="31"/>
      <c r="D164" s="31"/>
    </row>
    <row r="165" spans="3:4" s="22" customFormat="1" ht="12.95" customHeight="1" x14ac:dyDescent="0.2">
      <c r="C165" s="31"/>
      <c r="D165" s="31"/>
    </row>
    <row r="166" spans="3:4" s="22" customFormat="1" ht="12.95" customHeight="1" x14ac:dyDescent="0.2">
      <c r="C166" s="31"/>
      <c r="D166" s="31"/>
    </row>
    <row r="167" spans="3:4" s="22" customFormat="1" ht="12.95" customHeight="1" x14ac:dyDescent="0.2">
      <c r="C167" s="31"/>
      <c r="D167" s="31"/>
    </row>
    <row r="168" spans="3:4" s="22" customFormat="1" ht="12.95" customHeight="1" x14ac:dyDescent="0.2">
      <c r="C168" s="31"/>
      <c r="D168" s="31"/>
    </row>
    <row r="169" spans="3:4" s="22" customFormat="1" ht="12.95" customHeight="1" x14ac:dyDescent="0.2">
      <c r="C169" s="31"/>
      <c r="D169" s="31"/>
    </row>
    <row r="170" spans="3:4" s="22" customFormat="1" ht="12.95" customHeight="1" x14ac:dyDescent="0.2">
      <c r="C170" s="31"/>
      <c r="D170" s="31"/>
    </row>
    <row r="171" spans="3:4" s="22" customFormat="1" ht="12.95" customHeight="1" x14ac:dyDescent="0.2">
      <c r="C171" s="31"/>
      <c r="D171" s="31"/>
    </row>
    <row r="172" spans="3:4" s="22" customFormat="1" ht="12.95" customHeight="1" x14ac:dyDescent="0.2">
      <c r="C172" s="31"/>
      <c r="D172" s="31"/>
    </row>
    <row r="173" spans="3:4" s="22" customFormat="1" ht="12.95" customHeight="1" x14ac:dyDescent="0.2">
      <c r="C173" s="31"/>
      <c r="D173" s="31"/>
    </row>
    <row r="174" spans="3:4" s="22" customFormat="1" ht="12.95" customHeight="1" x14ac:dyDescent="0.2">
      <c r="C174" s="31"/>
      <c r="D174" s="31"/>
    </row>
    <row r="175" spans="3:4" s="22" customFormat="1" ht="12.95" customHeight="1" x14ac:dyDescent="0.2">
      <c r="C175" s="31"/>
      <c r="D175" s="31"/>
    </row>
    <row r="176" spans="3:4" s="22" customFormat="1" ht="12.95" customHeight="1" x14ac:dyDescent="0.2">
      <c r="C176" s="31"/>
      <c r="D176" s="31"/>
    </row>
    <row r="177" spans="3:4" s="22" customFormat="1" ht="12.95" customHeight="1" x14ac:dyDescent="0.2">
      <c r="C177" s="31"/>
      <c r="D177" s="31"/>
    </row>
    <row r="178" spans="3:4" s="22" customFormat="1" ht="12.95" customHeight="1" x14ac:dyDescent="0.2">
      <c r="C178" s="31"/>
      <c r="D178" s="31"/>
    </row>
    <row r="179" spans="3:4" s="22" customFormat="1" ht="12.95" customHeight="1" x14ac:dyDescent="0.2">
      <c r="C179" s="31"/>
      <c r="D179" s="31"/>
    </row>
    <row r="180" spans="3:4" s="22" customFormat="1" ht="12.95" customHeight="1" x14ac:dyDescent="0.2">
      <c r="C180" s="31"/>
      <c r="D180" s="31"/>
    </row>
    <row r="181" spans="3:4" s="22" customFormat="1" ht="12.95" customHeight="1" x14ac:dyDescent="0.2">
      <c r="C181" s="31"/>
      <c r="D181" s="31"/>
    </row>
    <row r="182" spans="3:4" s="22" customFormat="1" ht="12.95" customHeight="1" x14ac:dyDescent="0.2">
      <c r="C182" s="31"/>
      <c r="D182" s="31"/>
    </row>
    <row r="183" spans="3:4" s="22" customFormat="1" ht="12.95" customHeight="1" x14ac:dyDescent="0.2">
      <c r="C183" s="31"/>
      <c r="D183" s="31"/>
    </row>
    <row r="184" spans="3:4" s="22" customFormat="1" ht="12.95" customHeight="1" x14ac:dyDescent="0.2">
      <c r="C184" s="31"/>
      <c r="D184" s="31"/>
    </row>
    <row r="185" spans="3:4" s="22" customFormat="1" ht="12.95" customHeight="1" x14ac:dyDescent="0.2">
      <c r="C185" s="31"/>
      <c r="D185" s="31"/>
    </row>
    <row r="186" spans="3:4" s="22" customFormat="1" ht="12.95" customHeight="1" x14ac:dyDescent="0.2">
      <c r="C186" s="31"/>
      <c r="D186" s="31"/>
    </row>
    <row r="187" spans="3:4" s="22" customFormat="1" ht="12.95" customHeight="1" x14ac:dyDescent="0.2">
      <c r="C187" s="31"/>
      <c r="D187" s="31"/>
    </row>
    <row r="188" spans="3:4" s="22" customFormat="1" ht="12.95" customHeight="1" x14ac:dyDescent="0.2">
      <c r="C188" s="31"/>
      <c r="D188" s="31"/>
    </row>
    <row r="189" spans="3:4" s="22" customFormat="1" ht="12.95" customHeight="1" x14ac:dyDescent="0.2">
      <c r="C189" s="31"/>
      <c r="D189" s="31"/>
    </row>
    <row r="190" spans="3:4" s="22" customFormat="1" ht="12.95" customHeight="1" x14ac:dyDescent="0.2">
      <c r="C190" s="31"/>
      <c r="D190" s="31"/>
    </row>
    <row r="191" spans="3:4" s="22" customFormat="1" ht="12.95" customHeight="1" x14ac:dyDescent="0.2">
      <c r="C191" s="31"/>
      <c r="D191" s="31"/>
    </row>
    <row r="192" spans="3:4" s="22" customFormat="1" ht="12.95" customHeight="1" x14ac:dyDescent="0.2">
      <c r="C192" s="31"/>
      <c r="D192" s="31"/>
    </row>
    <row r="193" spans="3:4" s="22" customFormat="1" ht="12.95" customHeight="1" x14ac:dyDescent="0.2">
      <c r="C193" s="31"/>
      <c r="D193" s="31"/>
    </row>
    <row r="194" spans="3:4" s="22" customFormat="1" ht="12.95" customHeight="1" x14ac:dyDescent="0.2">
      <c r="C194" s="31"/>
      <c r="D194" s="31"/>
    </row>
    <row r="195" spans="3:4" s="22" customFormat="1" ht="12.95" customHeight="1" x14ac:dyDescent="0.2">
      <c r="C195" s="31"/>
      <c r="D195" s="31"/>
    </row>
    <row r="196" spans="3:4" s="22" customFormat="1" ht="12.95" customHeight="1" x14ac:dyDescent="0.2">
      <c r="C196" s="31"/>
      <c r="D196" s="31"/>
    </row>
    <row r="197" spans="3:4" s="22" customFormat="1" ht="12.95" customHeight="1" x14ac:dyDescent="0.2">
      <c r="C197" s="31"/>
      <c r="D197" s="31"/>
    </row>
    <row r="198" spans="3:4" s="22" customFormat="1" ht="12.95" customHeight="1" x14ac:dyDescent="0.2">
      <c r="C198" s="31"/>
      <c r="D198" s="31"/>
    </row>
    <row r="199" spans="3:4" s="22" customFormat="1" ht="12.95" customHeight="1" x14ac:dyDescent="0.2">
      <c r="C199" s="31"/>
      <c r="D199" s="31"/>
    </row>
    <row r="200" spans="3:4" s="22" customFormat="1" ht="12.95" customHeight="1" x14ac:dyDescent="0.2">
      <c r="C200" s="31"/>
      <c r="D200" s="31"/>
    </row>
    <row r="201" spans="3:4" s="22" customFormat="1" ht="12.95" customHeight="1" x14ac:dyDescent="0.2">
      <c r="C201" s="31"/>
      <c r="D201" s="31"/>
    </row>
    <row r="202" spans="3:4" s="22" customFormat="1" ht="12.95" customHeight="1" x14ac:dyDescent="0.2">
      <c r="C202" s="31"/>
      <c r="D202" s="31"/>
    </row>
    <row r="203" spans="3:4" s="22" customFormat="1" ht="12.95" customHeight="1" x14ac:dyDescent="0.2">
      <c r="C203" s="31"/>
      <c r="D203" s="31"/>
    </row>
    <row r="204" spans="3:4" s="22" customFormat="1" ht="12.95" customHeight="1" x14ac:dyDescent="0.2">
      <c r="C204" s="31"/>
      <c r="D204" s="31"/>
    </row>
    <row r="205" spans="3:4" s="22" customFormat="1" ht="12.95" customHeight="1" x14ac:dyDescent="0.2">
      <c r="C205" s="31"/>
      <c r="D205" s="31"/>
    </row>
    <row r="206" spans="3:4" s="22" customFormat="1" ht="12.95" customHeight="1" x14ac:dyDescent="0.2">
      <c r="C206" s="31"/>
      <c r="D206" s="31"/>
    </row>
    <row r="207" spans="3:4" s="22" customFormat="1" ht="12.95" customHeight="1" x14ac:dyDescent="0.2">
      <c r="C207" s="31"/>
      <c r="D207" s="31"/>
    </row>
    <row r="208" spans="3:4" s="22" customFormat="1" ht="12.95" customHeight="1" x14ac:dyDescent="0.2">
      <c r="C208" s="31"/>
      <c r="D208" s="31"/>
    </row>
    <row r="209" spans="3:4" s="22" customFormat="1" ht="12.95" customHeight="1" x14ac:dyDescent="0.2">
      <c r="C209" s="31"/>
      <c r="D209" s="31"/>
    </row>
    <row r="210" spans="3:4" s="22" customFormat="1" ht="12.95" customHeight="1" x14ac:dyDescent="0.2">
      <c r="C210" s="31"/>
      <c r="D210" s="31"/>
    </row>
    <row r="211" spans="3:4" s="22" customFormat="1" ht="12.95" customHeight="1" x14ac:dyDescent="0.2">
      <c r="C211" s="31"/>
      <c r="D211" s="31"/>
    </row>
    <row r="212" spans="3:4" s="22" customFormat="1" ht="12.95" customHeight="1" x14ac:dyDescent="0.2">
      <c r="C212" s="31"/>
      <c r="D212" s="31"/>
    </row>
    <row r="213" spans="3:4" s="22" customFormat="1" ht="12.95" customHeight="1" x14ac:dyDescent="0.2">
      <c r="C213" s="31"/>
      <c r="D213" s="31"/>
    </row>
    <row r="214" spans="3:4" s="22" customFormat="1" ht="12.95" customHeight="1" x14ac:dyDescent="0.2">
      <c r="C214" s="31"/>
      <c r="D214" s="31"/>
    </row>
    <row r="215" spans="3:4" s="22" customFormat="1" ht="12.95" customHeight="1" x14ac:dyDescent="0.2">
      <c r="C215" s="31"/>
      <c r="D215" s="31"/>
    </row>
    <row r="216" spans="3:4" s="22" customFormat="1" ht="12.95" customHeight="1" x14ac:dyDescent="0.2">
      <c r="C216" s="31"/>
      <c r="D216" s="31"/>
    </row>
    <row r="217" spans="3:4" s="22" customFormat="1" ht="12.95" customHeight="1" x14ac:dyDescent="0.2">
      <c r="C217" s="31"/>
      <c r="D217" s="31"/>
    </row>
    <row r="218" spans="3:4" s="22" customFormat="1" ht="12.95" customHeight="1" x14ac:dyDescent="0.2">
      <c r="C218" s="31"/>
      <c r="D218" s="31"/>
    </row>
    <row r="219" spans="3:4" s="22" customFormat="1" ht="12.95" customHeight="1" x14ac:dyDescent="0.2">
      <c r="C219" s="31"/>
      <c r="D219" s="31"/>
    </row>
    <row r="220" spans="3:4" s="22" customFormat="1" ht="12.95" customHeight="1" x14ac:dyDescent="0.2">
      <c r="C220" s="31"/>
      <c r="D220" s="31"/>
    </row>
    <row r="221" spans="3:4" s="22" customFormat="1" ht="12.95" customHeight="1" x14ac:dyDescent="0.2">
      <c r="C221" s="31"/>
      <c r="D221" s="31"/>
    </row>
    <row r="222" spans="3:4" s="22" customFormat="1" ht="12.95" customHeight="1" x14ac:dyDescent="0.2">
      <c r="C222" s="31"/>
      <c r="D222" s="31"/>
    </row>
    <row r="223" spans="3:4" s="22" customFormat="1" ht="12.95" customHeight="1" x14ac:dyDescent="0.2">
      <c r="C223" s="31"/>
      <c r="D223" s="31"/>
    </row>
    <row r="224" spans="3:4" s="22" customFormat="1" ht="12.95" customHeight="1" x14ac:dyDescent="0.2">
      <c r="C224" s="31"/>
      <c r="D224" s="31"/>
    </row>
    <row r="225" spans="3:4" s="22" customFormat="1" ht="12.95" customHeight="1" x14ac:dyDescent="0.2">
      <c r="C225" s="31"/>
      <c r="D225" s="31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U32">
    <sortCondition ref="C21:C32"/>
  </sortState>
  <phoneticPr fontId="7" type="noConversion"/>
  <hyperlinks>
    <hyperlink ref="H64781" r:id="rId1" display="http://vsolj.cetus-net.org/bulletin.html" xr:uid="{00000000-0004-0000-0000-000000000000}"/>
    <hyperlink ref="H64774" r:id="rId2" display="https://www.aavso.org/ejaavso" xr:uid="{00000000-0004-0000-0000-000001000000}"/>
    <hyperlink ref="I64781" r:id="rId3" display="http://vsolj.cetus-net.org/bulletin.html" xr:uid="{00000000-0004-0000-0000-000002000000}"/>
    <hyperlink ref="AR58335" r:id="rId4" display="http://cdsbib.u-strasbg.fr/cgi-bin/cdsbib?1990RMxAA..21..381G" xr:uid="{00000000-0004-0000-0000-000003000000}"/>
    <hyperlink ref="H64778" r:id="rId5" display="https://www.aavso.org/ejaavso" xr:uid="{00000000-0004-0000-0000-000004000000}"/>
    <hyperlink ref="AQ5699" r:id="rId6" display="http://cdsbib.u-strasbg.fr/cgi-bin/cdsbib?1990RMxAA..21..381G" xr:uid="{00000000-0004-0000-0000-000005000000}"/>
    <hyperlink ref="AQ5702" r:id="rId7" display="http://cdsbib.u-strasbg.fr/cgi-bin/cdsbib?1990RMxAA..21..381G" xr:uid="{00000000-0004-0000-0000-000006000000}"/>
    <hyperlink ref="AQ5700" r:id="rId8" display="http://cdsbib.u-strasbg.fr/cgi-bin/cdsbib?1990RMxAA..21..381G" xr:uid="{00000000-0004-0000-0000-000007000000}"/>
    <hyperlink ref="AQ5684" r:id="rId9" display="http://cdsbib.u-strasbg.fr/cgi-bin/cdsbib?1990RMxAA..21..381G" xr:uid="{00000000-0004-0000-0000-000008000000}"/>
    <hyperlink ref="AR5913" r:id="rId10" display="http://cdsbib.u-strasbg.fr/cgi-bin/cdsbib?1990RMxAA..21..381G" xr:uid="{00000000-0004-0000-0000-000009000000}"/>
    <hyperlink ref="AR5917" r:id="rId11" display="http://cdsbib.u-strasbg.fr/cgi-bin/cdsbib?1990RMxAA..21..381G" xr:uid="{00000000-0004-0000-0000-00000A000000}"/>
    <hyperlink ref="AR2291" r:id="rId12" display="http://cdsbib.u-strasbg.fr/cgi-bin/cdsbib?1990RMxAA..21..381G" xr:uid="{00000000-0004-0000-0000-00000B000000}"/>
    <hyperlink ref="AR1783" r:id="rId13" display="http://cdsbib.u-strasbg.fr/cgi-bin/cdsbib?1990RMxAA..21..381G" xr:uid="{00000000-0004-0000-0000-00000C000000}"/>
    <hyperlink ref="AR1782" r:id="rId14" display="http://cdsbib.u-strasbg.fr/cgi-bin/cdsbib?1990RMxAA..21..381G" xr:uid="{00000000-0004-0000-0000-00000D000000}"/>
    <hyperlink ref="AQ3978" r:id="rId15" display="http://cdsbib.u-strasbg.fr/cgi-bin/cdsbib?1990RMxAA..21..381G" xr:uid="{00000000-0004-0000-0000-00000E000000}"/>
    <hyperlink ref="AQ3996" r:id="rId16" display="http://cdsbib.u-strasbg.fr/cgi-bin/cdsbib?1990RMxAA..21..381G" xr:uid="{00000000-0004-0000-0000-00000F000000}"/>
    <hyperlink ref="AQ3997" r:id="rId17" display="http://cdsbib.u-strasbg.fr/cgi-bin/cdsbib?1990RMxAA..21..381G" xr:uid="{00000000-0004-0000-0000-000010000000}"/>
    <hyperlink ref="AQ3993" r:id="rId18" display="http://cdsbib.u-strasbg.fr/cgi-bin/cdsbib?1990RMxAA..21..381G" xr:uid="{00000000-0004-0000-0000-000011000000}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2025-01-04T05:34:51Z</dcterms:modified>
</cp:coreProperties>
</file>