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4D593B8-0324-420B-A49B-35BBB094D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L30" i="1" s="1"/>
  <c r="Q30" i="1"/>
  <c r="E31" i="1"/>
  <c r="F31" i="1" s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40" i="1"/>
  <c r="F40" i="1"/>
  <c r="G40" i="1" s="1"/>
  <c r="L40" i="1" s="1"/>
  <c r="Q40" i="1"/>
  <c r="E41" i="1"/>
  <c r="F41" i="1"/>
  <c r="G41" i="1" s="1"/>
  <c r="L41" i="1" s="1"/>
  <c r="Q41" i="1"/>
  <c r="E42" i="1"/>
  <c r="F42" i="1" s="1"/>
  <c r="G42" i="1" s="1"/>
  <c r="L42" i="1" s="1"/>
  <c r="Q42" i="1"/>
  <c r="E43" i="1"/>
  <c r="F43" i="1"/>
  <c r="G43" i="1" s="1"/>
  <c r="L43" i="1" s="1"/>
  <c r="Q43" i="1"/>
  <c r="E44" i="1"/>
  <c r="F44" i="1"/>
  <c r="G44" i="1" s="1"/>
  <c r="L44" i="1" s="1"/>
  <c r="Q44" i="1"/>
  <c r="E45" i="1"/>
  <c r="F45" i="1" s="1"/>
  <c r="G45" i="1" s="1"/>
  <c r="L45" i="1" s="1"/>
  <c r="Q45" i="1"/>
  <c r="E47" i="1"/>
  <c r="F47" i="1" s="1"/>
  <c r="G47" i="1" s="1"/>
  <c r="L47" i="1" s="1"/>
  <c r="Q47" i="1"/>
  <c r="E48" i="1"/>
  <c r="F48" i="1"/>
  <c r="G48" i="1" s="1"/>
  <c r="L48" i="1" s="1"/>
  <c r="Q48" i="1"/>
  <c r="E49" i="1"/>
  <c r="F49" i="1" s="1"/>
  <c r="G49" i="1" s="1"/>
  <c r="L49" i="1" s="1"/>
  <c r="Q49" i="1"/>
  <c r="E50" i="1"/>
  <c r="F50" i="1"/>
  <c r="G50" i="1" s="1"/>
  <c r="L50" i="1" s="1"/>
  <c r="Q50" i="1"/>
  <c r="E51" i="1"/>
  <c r="F51" i="1" s="1"/>
  <c r="G51" i="1" s="1"/>
  <c r="L51" i="1" s="1"/>
  <c r="Q51" i="1"/>
  <c r="E52" i="1"/>
  <c r="F52" i="1" s="1"/>
  <c r="G52" i="1" s="1"/>
  <c r="L52" i="1" s="1"/>
  <c r="Q52" i="1"/>
  <c r="E53" i="1"/>
  <c r="F53" i="1"/>
  <c r="G53" i="1" s="1"/>
  <c r="L53" i="1" s="1"/>
  <c r="Q53" i="1"/>
  <c r="E54" i="1"/>
  <c r="F54" i="1" s="1"/>
  <c r="G54" i="1" s="1"/>
  <c r="L54" i="1" s="1"/>
  <c r="Q54" i="1"/>
  <c r="E55" i="1"/>
  <c r="F55" i="1" s="1"/>
  <c r="G55" i="1" s="1"/>
  <c r="L55" i="1" s="1"/>
  <c r="Q55" i="1"/>
  <c r="E56" i="1"/>
  <c r="F56" i="1"/>
  <c r="G56" i="1" s="1"/>
  <c r="L56" i="1" s="1"/>
  <c r="Q56" i="1"/>
  <c r="E57" i="1"/>
  <c r="F57" i="1" s="1"/>
  <c r="G57" i="1" s="1"/>
  <c r="L57" i="1" s="1"/>
  <c r="Q57" i="1"/>
  <c r="E58" i="1"/>
  <c r="F58" i="1"/>
  <c r="G58" i="1" s="1"/>
  <c r="L58" i="1" s="1"/>
  <c r="Q58" i="1"/>
  <c r="E59" i="1"/>
  <c r="F59" i="1" s="1"/>
  <c r="G59" i="1" s="1"/>
  <c r="L59" i="1" s="1"/>
  <c r="Q59" i="1"/>
  <c r="E60" i="1"/>
  <c r="F60" i="1" s="1"/>
  <c r="G60" i="1" s="1"/>
  <c r="L60" i="1" s="1"/>
  <c r="Q60" i="1"/>
  <c r="E61" i="1"/>
  <c r="F61" i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L63" i="1" s="1"/>
  <c r="Q63" i="1"/>
  <c r="E64" i="1"/>
  <c r="F64" i="1"/>
  <c r="G64" i="1" s="1"/>
  <c r="L64" i="1" s="1"/>
  <c r="Q64" i="1"/>
  <c r="E65" i="1"/>
  <c r="F65" i="1" s="1"/>
  <c r="G65" i="1" s="1"/>
  <c r="L65" i="1" s="1"/>
  <c r="Q65" i="1"/>
  <c r="E66" i="1"/>
  <c r="F66" i="1" s="1"/>
  <c r="G66" i="1" s="1"/>
  <c r="L66" i="1" s="1"/>
  <c r="Q66" i="1"/>
  <c r="E67" i="1"/>
  <c r="F67" i="1" s="1"/>
  <c r="G67" i="1" s="1"/>
  <c r="L67" i="1" s="1"/>
  <c r="Q67" i="1"/>
  <c r="E68" i="1"/>
  <c r="F68" i="1" s="1"/>
  <c r="G68" i="1" s="1"/>
  <c r="L68" i="1" s="1"/>
  <c r="Q68" i="1"/>
  <c r="E69" i="1"/>
  <c r="F69" i="1" s="1"/>
  <c r="G69" i="1" s="1"/>
  <c r="L69" i="1" s="1"/>
  <c r="Q69" i="1"/>
  <c r="E70" i="1"/>
  <c r="F70" i="1"/>
  <c r="G70" i="1" s="1"/>
  <c r="L70" i="1" s="1"/>
  <c r="Q70" i="1"/>
  <c r="E71" i="1"/>
  <c r="F71" i="1" s="1"/>
  <c r="G71" i="1" s="1"/>
  <c r="L71" i="1" s="1"/>
  <c r="Q71" i="1"/>
  <c r="E72" i="1"/>
  <c r="F72" i="1" s="1"/>
  <c r="G72" i="1" s="1"/>
  <c r="L72" i="1" s="1"/>
  <c r="Q72" i="1"/>
  <c r="E73" i="1"/>
  <c r="F73" i="1"/>
  <c r="G73" i="1" s="1"/>
  <c r="L73" i="1" s="1"/>
  <c r="Q73" i="1"/>
  <c r="E74" i="1"/>
  <c r="F74" i="1"/>
  <c r="G74" i="1" s="1"/>
  <c r="L74" i="1" s="1"/>
  <c r="Q74" i="1"/>
  <c r="E75" i="1"/>
  <c r="F75" i="1" s="1"/>
  <c r="G75" i="1" s="1"/>
  <c r="L75" i="1" s="1"/>
  <c r="Q75" i="1"/>
  <c r="E76" i="1"/>
  <c r="F76" i="1"/>
  <c r="G76" i="1" s="1"/>
  <c r="L76" i="1" s="1"/>
  <c r="Q76" i="1"/>
  <c r="E77" i="1"/>
  <c r="F77" i="1"/>
  <c r="G77" i="1" s="1"/>
  <c r="L77" i="1" s="1"/>
  <c r="Q77" i="1"/>
  <c r="E78" i="1"/>
  <c r="F78" i="1" s="1"/>
  <c r="G78" i="1" s="1"/>
  <c r="L78" i="1" s="1"/>
  <c r="Q78" i="1"/>
  <c r="E79" i="1"/>
  <c r="F79" i="1" s="1"/>
  <c r="G79" i="1" s="1"/>
  <c r="L79" i="1" s="1"/>
  <c r="Q79" i="1"/>
  <c r="E80" i="1"/>
  <c r="F80" i="1"/>
  <c r="G80" i="1" s="1"/>
  <c r="L80" i="1" s="1"/>
  <c r="Q80" i="1"/>
  <c r="E81" i="1"/>
  <c r="F81" i="1" s="1"/>
  <c r="G81" i="1" s="1"/>
  <c r="L81" i="1" s="1"/>
  <c r="Q81" i="1"/>
  <c r="E82" i="1"/>
  <c r="F82" i="1"/>
  <c r="G82" i="1" s="1"/>
  <c r="L82" i="1" s="1"/>
  <c r="Q82" i="1"/>
  <c r="E83" i="1"/>
  <c r="F83" i="1" s="1"/>
  <c r="G83" i="1" s="1"/>
  <c r="L83" i="1" s="1"/>
  <c r="Q83" i="1"/>
  <c r="E84" i="1"/>
  <c r="F84" i="1" s="1"/>
  <c r="G84" i="1" s="1"/>
  <c r="L84" i="1" s="1"/>
  <c r="Q84" i="1"/>
  <c r="E85" i="1"/>
  <c r="F85" i="1"/>
  <c r="G85" i="1" s="1"/>
  <c r="L85" i="1" s="1"/>
  <c r="Q85" i="1"/>
  <c r="E86" i="1"/>
  <c r="F86" i="1" s="1"/>
  <c r="G86" i="1" s="1"/>
  <c r="L86" i="1" s="1"/>
  <c r="Q86" i="1"/>
  <c r="E87" i="1"/>
  <c r="F87" i="1" s="1"/>
  <c r="G87" i="1" s="1"/>
  <c r="L87" i="1" s="1"/>
  <c r="Q87" i="1"/>
  <c r="E88" i="1"/>
  <c r="F88" i="1"/>
  <c r="G88" i="1" s="1"/>
  <c r="L88" i="1" s="1"/>
  <c r="Q88" i="1"/>
  <c r="E89" i="1"/>
  <c r="F89" i="1" s="1"/>
  <c r="G89" i="1" s="1"/>
  <c r="L89" i="1" s="1"/>
  <c r="Q89" i="1"/>
  <c r="E90" i="1"/>
  <c r="F90" i="1"/>
  <c r="G90" i="1" s="1"/>
  <c r="L90" i="1" s="1"/>
  <c r="Q90" i="1"/>
  <c r="E91" i="1"/>
  <c r="F91" i="1" s="1"/>
  <c r="G91" i="1" s="1"/>
  <c r="L91" i="1" s="1"/>
  <c r="Q91" i="1"/>
  <c r="E92" i="1"/>
  <c r="F92" i="1" s="1"/>
  <c r="G92" i="1" s="1"/>
  <c r="L92" i="1" s="1"/>
  <c r="Q92" i="1"/>
  <c r="E93" i="1"/>
  <c r="F93" i="1"/>
  <c r="G93" i="1" s="1"/>
  <c r="L93" i="1" s="1"/>
  <c r="Q93" i="1"/>
  <c r="E94" i="1"/>
  <c r="F94" i="1" s="1"/>
  <c r="G94" i="1" s="1"/>
  <c r="L94" i="1" s="1"/>
  <c r="Q94" i="1"/>
  <c r="E95" i="1"/>
  <c r="F95" i="1" s="1"/>
  <c r="G95" i="1" s="1"/>
  <c r="L95" i="1" s="1"/>
  <c r="Q95" i="1"/>
  <c r="E96" i="1"/>
  <c r="F96" i="1"/>
  <c r="G96" i="1" s="1"/>
  <c r="L96" i="1" s="1"/>
  <c r="Q96" i="1"/>
  <c r="E97" i="1"/>
  <c r="F97" i="1" s="1"/>
  <c r="G97" i="1" s="1"/>
  <c r="L97" i="1" s="1"/>
  <c r="Q97" i="1"/>
  <c r="E98" i="1"/>
  <c r="F98" i="1" s="1"/>
  <c r="G98" i="1" s="1"/>
  <c r="L98" i="1" s="1"/>
  <c r="Q98" i="1"/>
  <c r="E99" i="1"/>
  <c r="F99" i="1" s="1"/>
  <c r="G99" i="1" s="1"/>
  <c r="L99" i="1" s="1"/>
  <c r="Q99" i="1"/>
  <c r="E100" i="1"/>
  <c r="F100" i="1" s="1"/>
  <c r="G100" i="1" s="1"/>
  <c r="L100" i="1" s="1"/>
  <c r="Q100" i="1"/>
  <c r="E101" i="1"/>
  <c r="F101" i="1" s="1"/>
  <c r="G101" i="1" s="1"/>
  <c r="L101" i="1" s="1"/>
  <c r="Q101" i="1"/>
  <c r="E102" i="1"/>
  <c r="F102" i="1"/>
  <c r="G102" i="1" s="1"/>
  <c r="L102" i="1" s="1"/>
  <c r="Q102" i="1"/>
  <c r="E103" i="1"/>
  <c r="F103" i="1" s="1"/>
  <c r="G103" i="1" s="1"/>
  <c r="L103" i="1" s="1"/>
  <c r="Q103" i="1"/>
  <c r="E104" i="1"/>
  <c r="F104" i="1" s="1"/>
  <c r="G104" i="1" s="1"/>
  <c r="L104" i="1" s="1"/>
  <c r="Q104" i="1"/>
  <c r="E105" i="1"/>
  <c r="F105" i="1"/>
  <c r="G105" i="1" s="1"/>
  <c r="L105" i="1" s="1"/>
  <c r="Q105" i="1"/>
  <c r="E106" i="1"/>
  <c r="F106" i="1"/>
  <c r="G106" i="1" s="1"/>
  <c r="L106" i="1" s="1"/>
  <c r="Q106" i="1"/>
  <c r="E107" i="1"/>
  <c r="F107" i="1" s="1"/>
  <c r="G107" i="1" s="1"/>
  <c r="L107" i="1" s="1"/>
  <c r="Q107" i="1"/>
  <c r="E108" i="1"/>
  <c r="F108" i="1"/>
  <c r="G108" i="1" s="1"/>
  <c r="L108" i="1" s="1"/>
  <c r="Q108" i="1"/>
  <c r="E109" i="1"/>
  <c r="F109" i="1"/>
  <c r="G109" i="1" s="1"/>
  <c r="L109" i="1" s="1"/>
  <c r="Q109" i="1"/>
  <c r="E110" i="1"/>
  <c r="F110" i="1"/>
  <c r="G110" i="1" s="1"/>
  <c r="L110" i="1" s="1"/>
  <c r="Q110" i="1"/>
  <c r="E111" i="1"/>
  <c r="F111" i="1" s="1"/>
  <c r="G111" i="1" s="1"/>
  <c r="L111" i="1" s="1"/>
  <c r="Q111" i="1"/>
  <c r="E112" i="1"/>
  <c r="F112" i="1"/>
  <c r="G112" i="1" s="1"/>
  <c r="L112" i="1" s="1"/>
  <c r="Q112" i="1"/>
  <c r="E113" i="1"/>
  <c r="F113" i="1"/>
  <c r="G113" i="1" s="1"/>
  <c r="L113" i="1" s="1"/>
  <c r="Q113" i="1"/>
  <c r="E114" i="1"/>
  <c r="F114" i="1"/>
  <c r="G114" i="1" s="1"/>
  <c r="L114" i="1" s="1"/>
  <c r="Q114" i="1"/>
  <c r="E115" i="1"/>
  <c r="F115" i="1" s="1"/>
  <c r="G115" i="1" s="1"/>
  <c r="L115" i="1" s="1"/>
  <c r="Q115" i="1"/>
  <c r="E116" i="1"/>
  <c r="F116" i="1"/>
  <c r="G116" i="1" s="1"/>
  <c r="L116" i="1" s="1"/>
  <c r="Q116" i="1"/>
  <c r="E117" i="1"/>
  <c r="F117" i="1"/>
  <c r="G117" i="1" s="1"/>
  <c r="L117" i="1" s="1"/>
  <c r="Q117" i="1"/>
  <c r="E118" i="1"/>
  <c r="F118" i="1" s="1"/>
  <c r="G118" i="1" s="1"/>
  <c r="L118" i="1" s="1"/>
  <c r="Q118" i="1"/>
  <c r="E119" i="1"/>
  <c r="F119" i="1" s="1"/>
  <c r="G119" i="1" s="1"/>
  <c r="L119" i="1" s="1"/>
  <c r="Q119" i="1"/>
  <c r="E120" i="1"/>
  <c r="F120" i="1"/>
  <c r="G120" i="1" s="1"/>
  <c r="L120" i="1" s="1"/>
  <c r="Q120" i="1"/>
  <c r="E121" i="1"/>
  <c r="F121" i="1" s="1"/>
  <c r="G121" i="1" s="1"/>
  <c r="L121" i="1" s="1"/>
  <c r="Q121" i="1"/>
  <c r="E122" i="1"/>
  <c r="F122" i="1"/>
  <c r="G122" i="1" s="1"/>
  <c r="L122" i="1" s="1"/>
  <c r="Q122" i="1"/>
  <c r="E123" i="1"/>
  <c r="F123" i="1" s="1"/>
  <c r="G123" i="1" s="1"/>
  <c r="L123" i="1" s="1"/>
  <c r="Q123" i="1"/>
  <c r="E124" i="1"/>
  <c r="F124" i="1" s="1"/>
  <c r="G124" i="1" s="1"/>
  <c r="L124" i="1" s="1"/>
  <c r="Q124" i="1"/>
  <c r="E125" i="1"/>
  <c r="F125" i="1"/>
  <c r="G125" i="1" s="1"/>
  <c r="L125" i="1" s="1"/>
  <c r="Q125" i="1"/>
  <c r="E126" i="1"/>
  <c r="F126" i="1" s="1"/>
  <c r="G126" i="1" s="1"/>
  <c r="L126" i="1" s="1"/>
  <c r="Q126" i="1"/>
  <c r="E127" i="1"/>
  <c r="F127" i="1" s="1"/>
  <c r="G127" i="1" s="1"/>
  <c r="L127" i="1" s="1"/>
  <c r="Q127" i="1"/>
  <c r="E128" i="1"/>
  <c r="F128" i="1"/>
  <c r="G128" i="1" s="1"/>
  <c r="L128" i="1" s="1"/>
  <c r="Q128" i="1"/>
  <c r="E129" i="1"/>
  <c r="F129" i="1" s="1"/>
  <c r="G129" i="1" s="1"/>
  <c r="L129" i="1" s="1"/>
  <c r="Q129" i="1"/>
  <c r="E130" i="1"/>
  <c r="F130" i="1" s="1"/>
  <c r="G130" i="1" s="1"/>
  <c r="L130" i="1" s="1"/>
  <c r="Q130" i="1"/>
  <c r="E131" i="1"/>
  <c r="F131" i="1" s="1"/>
  <c r="G131" i="1" s="1"/>
  <c r="L131" i="1" s="1"/>
  <c r="Q131" i="1"/>
  <c r="E132" i="1"/>
  <c r="F132" i="1" s="1"/>
  <c r="G132" i="1" s="1"/>
  <c r="L132" i="1" s="1"/>
  <c r="Q132" i="1"/>
  <c r="E22" i="1"/>
  <c r="F22" i="1" s="1"/>
  <c r="G22" i="1" s="1"/>
  <c r="K22" i="1" s="1"/>
  <c r="Q22" i="1"/>
  <c r="C22" i="1"/>
  <c r="A22" i="1"/>
  <c r="F14" i="1"/>
  <c r="E143" i="1"/>
  <c r="F143" i="1" s="1"/>
  <c r="U143" i="1" s="1"/>
  <c r="Q143" i="1"/>
  <c r="E145" i="1"/>
  <c r="F145" i="1" s="1"/>
  <c r="G145" i="1" s="1"/>
  <c r="K145" i="1" s="1"/>
  <c r="Q145" i="1"/>
  <c r="E142" i="1"/>
  <c r="F142" i="1" s="1"/>
  <c r="G142" i="1" s="1"/>
  <c r="K142" i="1" s="1"/>
  <c r="Q142" i="1"/>
  <c r="Q144" i="1"/>
  <c r="Q141" i="1"/>
  <c r="Q138" i="1"/>
  <c r="Q139" i="1"/>
  <c r="Q140" i="1"/>
  <c r="Q135" i="1"/>
  <c r="Q137" i="1"/>
  <c r="Q136" i="1"/>
  <c r="D9" i="1"/>
  <c r="C9" i="1"/>
  <c r="Q29" i="1"/>
  <c r="Q46" i="1"/>
  <c r="G18" i="2"/>
  <c r="C18" i="2"/>
  <c r="G20" i="2"/>
  <c r="C20" i="2"/>
  <c r="G19" i="2"/>
  <c r="C19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8" i="2"/>
  <c r="D18" i="2"/>
  <c r="B18" i="2"/>
  <c r="A18" i="2"/>
  <c r="H20" i="2"/>
  <c r="D20" i="2"/>
  <c r="B20" i="2"/>
  <c r="A20" i="2"/>
  <c r="H19" i="2"/>
  <c r="D19" i="2"/>
  <c r="B19" i="2"/>
  <c r="A19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134" i="1"/>
  <c r="Q133" i="1"/>
  <c r="C17" i="1"/>
  <c r="Q23" i="1"/>
  <c r="Q24" i="1"/>
  <c r="Q25" i="1"/>
  <c r="Q26" i="1"/>
  <c r="Q27" i="1"/>
  <c r="Q28" i="1"/>
  <c r="E140" i="1"/>
  <c r="F140" i="1" s="1"/>
  <c r="G140" i="1" s="1"/>
  <c r="I140" i="1" s="1"/>
  <c r="Q21" i="1"/>
  <c r="E21" i="1"/>
  <c r="F21" i="1" s="1"/>
  <c r="G21" i="1" s="1"/>
  <c r="J21" i="1" s="1"/>
  <c r="E136" i="1"/>
  <c r="F136" i="1" s="1"/>
  <c r="G136" i="1" s="1"/>
  <c r="K136" i="1" s="1"/>
  <c r="E46" i="1"/>
  <c r="F46" i="1" s="1"/>
  <c r="G46" i="1" s="1"/>
  <c r="E133" i="1"/>
  <c r="F133" i="1" s="1"/>
  <c r="G133" i="1" s="1"/>
  <c r="K133" i="1" s="1"/>
  <c r="E138" i="1"/>
  <c r="F138" i="1" s="1"/>
  <c r="G138" i="1" s="1"/>
  <c r="K138" i="1" s="1"/>
  <c r="E26" i="1"/>
  <c r="E15" i="2" s="1"/>
  <c r="E135" i="1"/>
  <c r="F135" i="1" s="1"/>
  <c r="G135" i="1" s="1"/>
  <c r="K135" i="1" s="1"/>
  <c r="E24" i="1"/>
  <c r="F24" i="1" s="1"/>
  <c r="G24" i="1" s="1"/>
  <c r="K24" i="1" s="1"/>
  <c r="E29" i="1"/>
  <c r="E19" i="2" s="1"/>
  <c r="E28" i="1"/>
  <c r="F28" i="1" s="1"/>
  <c r="G28" i="1" s="1"/>
  <c r="J28" i="1" s="1"/>
  <c r="E139" i="1"/>
  <c r="F139" i="1" s="1"/>
  <c r="G139" i="1" s="1"/>
  <c r="I139" i="1" s="1"/>
  <c r="E25" i="1"/>
  <c r="F25" i="1" s="1"/>
  <c r="G25" i="1" s="1"/>
  <c r="J25" i="1" s="1"/>
  <c r="E137" i="1"/>
  <c r="F137" i="1" s="1"/>
  <c r="G137" i="1" s="1"/>
  <c r="K137" i="1" s="1"/>
  <c r="E134" i="1"/>
  <c r="F134" i="1" s="1"/>
  <c r="G134" i="1" s="1"/>
  <c r="K134" i="1" s="1"/>
  <c r="E23" i="1"/>
  <c r="E12" i="2" s="1"/>
  <c r="E141" i="1"/>
  <c r="F141" i="1" s="1"/>
  <c r="G141" i="1" s="1"/>
  <c r="K141" i="1" s="1"/>
  <c r="E144" i="1"/>
  <c r="F144" i="1" s="1"/>
  <c r="G144" i="1" s="1"/>
  <c r="K144" i="1" s="1"/>
  <c r="E27" i="1"/>
  <c r="F27" i="1" s="1"/>
  <c r="G27" i="1" s="1"/>
  <c r="J27" i="1" s="1"/>
  <c r="E20" i="2"/>
  <c r="F23" i="1" l="1"/>
  <c r="G23" i="1" s="1"/>
  <c r="K23" i="1" s="1"/>
  <c r="E14" i="2"/>
  <c r="E16" i="2"/>
  <c r="E13" i="2"/>
  <c r="E17" i="2"/>
  <c r="F15" i="1"/>
  <c r="E18" i="2"/>
  <c r="E11" i="2"/>
  <c r="F29" i="1"/>
  <c r="G29" i="1" s="1"/>
  <c r="F26" i="1"/>
  <c r="G26" i="1" s="1"/>
  <c r="C12" i="1"/>
  <c r="C11" i="1"/>
  <c r="O32" i="1" l="1"/>
  <c r="O36" i="1"/>
  <c r="O40" i="1"/>
  <c r="O44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31" i="1"/>
  <c r="O35" i="1"/>
  <c r="O39" i="1"/>
  <c r="O43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30" i="1"/>
  <c r="O34" i="1"/>
  <c r="O38" i="1"/>
  <c r="O42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33" i="1"/>
  <c r="O37" i="1"/>
  <c r="O41" i="1"/>
  <c r="O45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22" i="1"/>
  <c r="O143" i="1"/>
  <c r="O145" i="1"/>
  <c r="C16" i="1"/>
  <c r="D18" i="1" s="1"/>
  <c r="O136" i="1"/>
  <c r="O25" i="1"/>
  <c r="O142" i="1"/>
  <c r="O26" i="1"/>
  <c r="C15" i="1"/>
  <c r="O21" i="1"/>
  <c r="O139" i="1"/>
  <c r="O133" i="1"/>
  <c r="O140" i="1"/>
  <c r="O23" i="1"/>
  <c r="O137" i="1"/>
  <c r="O135" i="1"/>
  <c r="O27" i="1"/>
  <c r="O134" i="1"/>
  <c r="O24" i="1"/>
  <c r="O28" i="1"/>
  <c r="O29" i="1"/>
  <c r="O144" i="1"/>
  <c r="O138" i="1"/>
  <c r="O46" i="1"/>
  <c r="O141" i="1"/>
  <c r="K26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<sst xmlns="http://schemas.openxmlformats.org/spreadsheetml/2006/main" count="394" uniqueCount="120">
  <si>
    <t>OEJV 0181</t>
  </si>
  <si>
    <t>VSB 060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</si>
  <si>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</si>
  <si>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</si>
  <si>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</si>
  <si>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</si>
  <si>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</si>
  <si>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</si>
  <si>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</si>
  <si>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</si>
  <si>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</si>
  <si>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</si>
  <si>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</si>
  <si>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</si>
  <si>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</si>
  <si>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</si>
  <si>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</si>
  <si>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</si>
  <si>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</si>
  <si>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</si>
  <si>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</si>
  <si>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</si>
  <si>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</si>
  <si>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</si>
  <si>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</si>
  <si>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</si>
  <si>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 xml:space="preserve">EW/KW     </t>
  </si>
  <si>
    <t>I</t>
  </si>
  <si>
    <t>Misc</t>
  </si>
  <si>
    <t>IBVS</t>
  </si>
  <si>
    <t>not avail.</t>
  </si>
  <si>
    <t>IBVS 5341</t>
  </si>
  <si>
    <t>II</t>
  </si>
  <si>
    <t>IBVS 5606</t>
  </si>
  <si>
    <t>IBVS 5603</t>
  </si>
  <si>
    <t># of data points:</t>
  </si>
  <si>
    <t>EE Cet / GSC 0640-0622</t>
  </si>
  <si>
    <t>IBVS 5668</t>
  </si>
  <si>
    <t>My time zone &gt;&gt;&gt;&gt;&gt;</t>
  </si>
  <si>
    <t>(PST=8, PDT=MDT=7, MDT=CST=6, etc.)</t>
  </si>
  <si>
    <t>na</t>
  </si>
  <si>
    <t>JD today</t>
  </si>
  <si>
    <t>New Cycle</t>
  </si>
  <si>
    <t>Start of linear fit &gt;&gt;&gt;&gt;&gt;&gt;&gt;&gt;&gt;&gt;&gt;&gt;&gt;&gt;&gt;&gt;&gt;&gt;&gt;&gt;&gt;</t>
  </si>
  <si>
    <t>OEJV 0160</t>
  </si>
  <si>
    <t>Add cycle</t>
  </si>
  <si>
    <t>Old Cycle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</si>
  <si>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</si>
  <si>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</si>
  <si>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</si>
  <si>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</si>
  <si>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</si>
  <si>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</si>
  <si>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</si>
  <si>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</si>
  <si>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</si>
  <si>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</si>
  <si>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</si>
  <si>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</si>
  <si>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C </t>
  </si>
  <si>
    <t>Ic</t>
  </si>
  <si>
    <t>E </t>
  </si>
  <si>
    <t>?</t>
  </si>
  <si>
    <t> 0.0005 </t>
  </si>
  <si>
    <t> S.Dvorak </t>
  </si>
  <si>
    <t> K.Nakajima </t>
  </si>
  <si>
    <t>VSB 46 </t>
  </si>
  <si>
    <t>VSB 48 </t>
  </si>
  <si>
    <t> 0.0017 </t>
  </si>
  <si>
    <t>2452548.4392 </t>
  </si>
  <si>
    <t> 30.09.2002 22:32 </t>
  </si>
  <si>
    <t> 0.0033 </t>
  </si>
  <si>
    <t> T.Pribulla et al. </t>
  </si>
  <si>
    <t>IBVS 5341 </t>
  </si>
  <si>
    <t>2452956.4747 </t>
  </si>
  <si>
    <t> 12.11.2003 23:23 </t>
  </si>
  <si>
    <t> 0.0018 </t>
  </si>
  <si>
    <t>IBVS 5668 </t>
  </si>
  <si>
    <t>2453011.3742 </t>
  </si>
  <si>
    <t> 06.01.2004 20:58 </t>
  </si>
  <si>
    <t> 0.0025 </t>
  </si>
  <si>
    <t>2453262.5011 </t>
  </si>
  <si>
    <t> 14.09.2004 00:01 </t>
  </si>
  <si>
    <t> C.H.Porowski </t>
  </si>
  <si>
    <t>IBVS 5606 </t>
  </si>
  <si>
    <t>2453331.6475 </t>
  </si>
  <si>
    <t> 22.11.2004 03:32 </t>
  </si>
  <si>
    <t> 0.0009 </t>
  </si>
  <si>
    <t>IBVS 5603 </t>
  </si>
  <si>
    <t>2453345.3255 </t>
  </si>
  <si>
    <t> 05.12.2004 19:48 </t>
  </si>
  <si>
    <t>2453351.4036 </t>
  </si>
  <si>
    <t> 11.12.2004 21:41 </t>
  </si>
  <si>
    <t> 0.0011 </t>
  </si>
  <si>
    <t>2454142.9678 </t>
  </si>
  <si>
    <t> 11.02.2007 11:13 </t>
  </si>
  <si>
    <t> -0.0037 </t>
  </si>
  <si>
    <t>2454808.0247 </t>
  </si>
  <si>
    <t> 07.12.2008 12:35 </t>
  </si>
  <si>
    <t> -0.0015 </t>
  </si>
  <si>
    <t>2456193.60881 </t>
  </si>
  <si>
    <t> 23.09.2012 02:36 </t>
  </si>
  <si>
    <t> 0.00454 </t>
  </si>
  <si>
    <t> M.Mašek </t>
  </si>
  <si>
    <t>OEJV 0160 </t>
  </si>
  <si>
    <t>BAD?</t>
  </si>
  <si>
    <t>VSB_061</t>
  </si>
  <si>
    <t>OEJV 0179</t>
  </si>
  <si>
    <t>OEJV 0211</t>
  </si>
  <si>
    <t>RHN 2021</t>
  </si>
  <si>
    <t>JBAV, 63</t>
  </si>
  <si>
    <t>JBAV, 79</t>
  </si>
  <si>
    <t>OEJV 226</t>
  </si>
  <si>
    <t xml:space="preserve">Mag </t>
  </si>
  <si>
    <t>Next ToM-P</t>
  </si>
  <si>
    <t>Next ToM-S</t>
  </si>
  <si>
    <t>VSX</t>
  </si>
  <si>
    <t>8.821 (0.192)</t>
  </si>
  <si>
    <t>BAV Journal 94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</si>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</sst>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0"/>
    <numFmt numFmtId="166" formatCode="0.0000"/>
  </numFmts>
  <fonts count="4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  <xf numFmtId="43" fontId="41" fillId="0" borderId="0" applyFont="0" applyFill="0" applyBorder="0" applyAlignment="0" applyProtection="0"/>
  </cellStyleXfs>
  <cellXfs count="105">
    <xf numFmtId="0" fontId="0" fillId="0" borderId="0" xfId="0" applyAlignment="1"/>
    <xf numFmtId="0" fontId="3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2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22" fillId="24" borderId="19" xfId="38" applyFill="1" applyBorder="1" applyAlignment="1" applyProtection="1">
      <alignment horizontal="right" vertical="top" wrapText="1"/>
    </xf>
    <xf numFmtId="0" fontId="5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165" fontId="40" fillId="0" borderId="0" xfId="0" applyNumberFormat="1" applyFont="1" applyAlignment="1">
      <alignment horizontal="left" vertical="center" wrapText="1"/>
    </xf>
    <xf numFmtId="165" fontId="40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17" fillId="0" borderId="0" xfId="43" applyFont="1" applyAlignment="1">
      <alignment vertical="center"/>
    </xf>
    <xf numFmtId="0" fontId="17" fillId="0" borderId="0" xfId="43" applyFont="1" applyAlignment="1">
      <alignment horizontal="center" vertical="center"/>
    </xf>
    <xf numFmtId="165" fontId="17" fillId="0" borderId="0" xfId="43" applyNumberFormat="1" applyFont="1" applyAlignment="1">
      <alignment horizontal="left" vertical="center"/>
    </xf>
    <xf numFmtId="0" fontId="17" fillId="0" borderId="0" xfId="43" applyFont="1" applyAlignment="1">
      <alignment horizontal="left" vertical="center"/>
    </xf>
    <xf numFmtId="0" fontId="38" fillId="0" borderId="0" xfId="42" applyFont="1" applyAlignment="1">
      <alignment horizontal="center" vertical="center"/>
    </xf>
    <xf numFmtId="165" fontId="38" fillId="0" borderId="0" xfId="42" applyNumberFormat="1" applyFont="1" applyAlignment="1">
      <alignment horizontal="left" vertical="center"/>
    </xf>
    <xf numFmtId="0" fontId="6" fillId="0" borderId="0" xfId="42" applyAlignment="1">
      <alignment horizontal="left" vertical="center"/>
    </xf>
    <xf numFmtId="0" fontId="38" fillId="0" borderId="0" xfId="42" applyFont="1" applyAlignment="1">
      <alignment horizontal="left" vertical="center"/>
    </xf>
    <xf numFmtId="0" fontId="17" fillId="0" borderId="0" xfId="42" applyFont="1" applyAlignment="1">
      <alignment horizontal="left" vertical="center"/>
    </xf>
    <xf numFmtId="0" fontId="17" fillId="0" borderId="0" xfId="42" applyFont="1" applyAlignment="1">
      <alignment horizontal="center" vertical="center"/>
    </xf>
    <xf numFmtId="165" fontId="17" fillId="0" borderId="0" xfId="42" applyNumberFormat="1" applyFont="1" applyAlignment="1">
      <alignment horizontal="left" vertical="center"/>
    </xf>
    <xf numFmtId="0" fontId="39" fillId="0" borderId="0" xfId="42" applyFont="1" applyAlignment="1">
      <alignment horizontal="center" vertical="center"/>
    </xf>
    <xf numFmtId="165" fontId="39" fillId="0" borderId="0" xfId="42" applyNumberFormat="1" applyFont="1" applyAlignment="1">
      <alignment horizontal="left" vertical="center"/>
    </xf>
    <xf numFmtId="0" fontId="12" fillId="0" borderId="0" xfId="42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16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43" fontId="40" fillId="0" borderId="0" xfId="49" applyFont="1" applyBorder="1" applyAlignment="1">
      <alignment vertical="center"/>
    </xf>
    <xf numFmtId="0" fontId="4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38" fillId="0" borderId="0" xfId="42" applyFont="1" applyAlignment="1">
      <alignment vertical="center"/>
    </xf>
    <xf numFmtId="0" fontId="39" fillId="0" borderId="0" xfId="42" applyFont="1" applyAlignment="1">
      <alignment vertical="center"/>
    </xf>
    <xf numFmtId="0" fontId="17" fillId="0" borderId="0" xfId="42" applyFont="1" applyAlignment="1">
      <alignment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 applyProtection="1">
      <alignment vertical="center" wrapText="1"/>
      <protection locked="0"/>
    </xf>
    <xf numFmtId="0" fontId="40" fillId="0" borderId="0" xfId="49" applyNumberFormat="1" applyFont="1" applyBorder="1" applyAlignment="1">
      <alignment horizontal="left" vertical="center"/>
    </xf>
    <xf numFmtId="0" fontId="0" fillId="25" borderId="20" xfId="0" applyFill="1" applyBorder="1" applyAlignment="1">
      <alignment horizontal="right" vertical="center"/>
    </xf>
    <xf numFmtId="0" fontId="6" fillId="25" borderId="21" xfId="0" applyFont="1" applyFill="1" applyBorder="1" applyAlignment="1">
      <alignment horizontal="center" vertical="center"/>
    </xf>
    <xf numFmtId="0" fontId="43" fillId="0" borderId="22" xfId="0" applyFont="1" applyBorder="1" applyAlignment="1">
      <alignment horizontal="right" vertical="center"/>
    </xf>
    <xf numFmtId="0" fontId="44" fillId="0" borderId="23" xfId="0" applyFont="1" applyBorder="1" applyAlignment="1">
      <alignment horizontal="right" vertical="center"/>
    </xf>
    <xf numFmtId="0" fontId="42" fillId="0" borderId="23" xfId="0" applyFont="1" applyBorder="1" applyAlignment="1">
      <alignment horizontal="right" vertical="center"/>
    </xf>
    <xf numFmtId="22" fontId="42" fillId="0" borderId="23" xfId="0" applyNumberFormat="1" applyFont="1" applyBorder="1" applyAlignment="1">
      <alignment horizontal="right" vertical="center"/>
    </xf>
    <xf numFmtId="22" fontId="42" fillId="0" borderId="24" xfId="0" applyNumberFormat="1" applyFont="1" applyBorder="1" applyAlignment="1">
      <alignment horizontal="right" vertical="center"/>
    </xf>
    <xf numFmtId="0" fontId="43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40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Cet - O-C Diagr.</a:t>
            </a:r>
          </a:p>
        </c:rich>
      </c:tx>
      <c:layout>
        <c:manualLayout>
          <c:xMode val="edge"/>
          <c:yMode val="edge"/>
          <c:x val="0.3812604361449972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Active!$C$21:$C$1969</c:f>
                <c:numCache>
                  <c:formatCode>General</c:formatCode>
                  <c:ptCount val="1949"/>
                  <c:pt idx="0">
                    <c:v>52548.439200000001</c:v>
                  </c:pt>
                  <c:pt idx="1">
                    <c:v>52643.6011</c:v>
                  </c:pt>
                  <c:pt idx="2">
                    <c:v>52956.474699999999</c:v>
                  </c:pt>
                  <c:pt idx="3">
                    <c:v>53011.374199999998</c:v>
                  </c:pt>
                  <c:pt idx="4">
                    <c:v>53262.501100000001</c:v>
                  </c:pt>
                  <c:pt idx="5">
                    <c:v>53331.647499999999</c:v>
                  </c:pt>
                  <c:pt idx="6">
                    <c:v>53345.325499999999</c:v>
                  </c:pt>
                  <c:pt idx="7">
                    <c:v>53351.403599999998</c:v>
                  </c:pt>
                  <c:pt idx="8">
                    <c:v>54142.967799999999</c:v>
                  </c:pt>
                  <c:pt idx="9">
                    <c:v>54725.585500000045</c:v>
                  </c:pt>
                  <c:pt idx="10">
                    <c:v>54744.579400000162</c:v>
                  </c:pt>
                  <c:pt idx="11">
                    <c:v>54746.668599999975</c:v>
                  </c:pt>
                  <c:pt idx="12">
                    <c:v>54747.618499999866</c:v>
                  </c:pt>
                  <c:pt idx="13">
                    <c:v>54748.567799999844</c:v>
                  </c:pt>
                  <c:pt idx="14">
                    <c:v>54752.558100000024</c:v>
                  </c:pt>
                  <c:pt idx="15">
                    <c:v>54753.69719999982</c:v>
                  </c:pt>
                  <c:pt idx="16">
                    <c:v>54760.536199999973</c:v>
                  </c:pt>
                  <c:pt idx="17">
                    <c:v>54763.57610000018</c:v>
                  </c:pt>
                  <c:pt idx="18">
                    <c:v>54764.526500000153</c:v>
                  </c:pt>
                  <c:pt idx="19">
                    <c:v>54767.564499999862</c:v>
                  </c:pt>
                  <c:pt idx="20">
                    <c:v>54777.445299999788</c:v>
                  </c:pt>
                  <c:pt idx="21">
                    <c:v>54777.631200000178</c:v>
                  </c:pt>
                  <c:pt idx="22">
                    <c:v>54787.505100000184</c:v>
                  </c:pt>
                  <c:pt idx="23">
                    <c:v>54789.598499999847</c:v>
                  </c:pt>
                  <c:pt idx="24">
                    <c:v>54804.416999999899</c:v>
                  </c:pt>
                  <c:pt idx="25">
                    <c:v>54808.024700000002</c:v>
                  </c:pt>
                  <c:pt idx="26">
                    <c:v>54808.406500000041</c:v>
                  </c:pt>
                  <c:pt idx="27">
                    <c:v>54817.524000000209</c:v>
                  </c:pt>
                  <c:pt idx="28">
                    <c:v>54818.475300000049</c:v>
                  </c:pt>
                  <c:pt idx="29">
                    <c:v>54819.422799999826</c:v>
                  </c:pt>
                  <c:pt idx="30">
                    <c:v>54833.484499999788</c:v>
                  </c:pt>
                  <c:pt idx="31">
                    <c:v>54834.433100000024</c:v>
                  </c:pt>
                  <c:pt idx="32">
                    <c:v>54835.378800000064</c:v>
                  </c:pt>
                  <c:pt idx="33">
                    <c:v>54836.330000000075</c:v>
                  </c:pt>
                  <c:pt idx="34">
                    <c:v>55087.651000000071</c:v>
                  </c:pt>
                  <c:pt idx="35">
                    <c:v>55088.601699999999</c:v>
                  </c:pt>
                  <c:pt idx="36">
                    <c:v>55091.640199999791</c:v>
                  </c:pt>
                  <c:pt idx="37">
                    <c:v>55096.577699999791</c:v>
                  </c:pt>
                  <c:pt idx="38">
                    <c:v>55098.668800000101</c:v>
                  </c:pt>
                  <c:pt idx="39">
                    <c:v>55099.617899999954</c:v>
                  </c:pt>
                  <c:pt idx="40">
                    <c:v>55100.56669999985</c:v>
                  </c:pt>
                  <c:pt idx="41">
                    <c:v>55100.751999999862</c:v>
                  </c:pt>
                  <c:pt idx="42">
                    <c:v>55101.706699999981</c:v>
                  </c:pt>
                  <c:pt idx="43">
                    <c:v>55113.674300000072</c:v>
                  </c:pt>
                  <c:pt idx="44">
                    <c:v>55114.620600000024</c:v>
                  </c:pt>
                  <c:pt idx="45">
                    <c:v>55117.664400000125</c:v>
                  </c:pt>
                  <c:pt idx="46">
                    <c:v>55119.56399999978</c:v>
                  </c:pt>
                  <c:pt idx="47">
                    <c:v>55120.704299999867</c:v>
                  </c:pt>
                  <c:pt idx="48">
                    <c:v>55124.50400000019</c:v>
                  </c:pt>
                  <c:pt idx="49">
                    <c:v>55125.642299999949</c:v>
                  </c:pt>
                  <c:pt idx="50">
                    <c:v>55126.593299999833</c:v>
                  </c:pt>
                  <c:pt idx="51">
                    <c:v>55127.543300000019</c:v>
                  </c:pt>
                  <c:pt idx="52">
                    <c:v>55128.49179999996</c:v>
                  </c:pt>
                  <c:pt idx="53">
                    <c:v>55128.680800000206</c:v>
                  </c:pt>
                  <c:pt idx="54">
                    <c:v>55129.630700000096</c:v>
                  </c:pt>
                  <c:pt idx="55">
                    <c:v>55130.583099999931</c:v>
                  </c:pt>
                  <c:pt idx="56">
                    <c:v>55142.54749999987</c:v>
                  </c:pt>
                  <c:pt idx="57">
                    <c:v>55144.449200000148</c:v>
                  </c:pt>
                  <c:pt idx="58">
                    <c:v>55144.64000000013</c:v>
                  </c:pt>
                  <c:pt idx="59">
                    <c:v>55147.490100000054</c:v>
                  </c:pt>
                  <c:pt idx="60">
                    <c:v>55148.438500000164</c:v>
                  </c:pt>
                  <c:pt idx="61">
                    <c:v>55150.530799999833</c:v>
                  </c:pt>
                  <c:pt idx="62">
                    <c:v>55154.518600000069</c:v>
                  </c:pt>
                  <c:pt idx="63">
                    <c:v>55156.417200000025</c:v>
                  </c:pt>
                  <c:pt idx="64">
                    <c:v>55160.406500000041</c:v>
                  </c:pt>
                  <c:pt idx="65">
                    <c:v>55162.493600000162</c:v>
                  </c:pt>
                  <c:pt idx="66">
                    <c:v>55163.444699999876</c:v>
                  </c:pt>
                  <c:pt idx="67">
                    <c:v>55456.748399999924</c:v>
                  </c:pt>
                  <c:pt idx="68">
                    <c:v>55459.596599999815</c:v>
                  </c:pt>
                  <c:pt idx="69">
                    <c:v>55460.738900000229</c:v>
                  </c:pt>
                  <c:pt idx="70">
                    <c:v>55468.714800000191</c:v>
                  </c:pt>
                  <c:pt idx="71">
                    <c:v>55470.614800000098</c:v>
                  </c:pt>
                  <c:pt idx="72">
                    <c:v>55471.56399999978</c:v>
                  </c:pt>
                  <c:pt idx="73">
                    <c:v>55479.541900000069</c:v>
                  </c:pt>
                  <c:pt idx="74">
                    <c:v>55482.583200000226</c:v>
                  </c:pt>
                  <c:pt idx="75">
                    <c:v>55483.531299999915</c:v>
                  </c:pt>
                  <c:pt idx="76">
                    <c:v>55486.570299999788</c:v>
                  </c:pt>
                  <c:pt idx="77">
                    <c:v>55496.639500000048</c:v>
                  </c:pt>
                  <c:pt idx="78">
                    <c:v>55497.588700000197</c:v>
                  </c:pt>
                  <c:pt idx="79">
                    <c:v>55498.538399999961</c:v>
                  </c:pt>
                  <c:pt idx="80">
                    <c:v>55499.672900000121</c:v>
                  </c:pt>
                  <c:pt idx="81">
                    <c:v>55500.628699999768</c:v>
                  </c:pt>
                  <c:pt idx="82">
                    <c:v>55502.528799999971</c:v>
                  </c:pt>
                  <c:pt idx="83">
                    <c:v>55506.516199999955</c:v>
                  </c:pt>
                  <c:pt idx="84">
                    <c:v>55507.466500000097</c:v>
                  </c:pt>
                  <c:pt idx="85">
                    <c:v>55507.656400000211</c:v>
                  </c:pt>
                  <c:pt idx="86">
                    <c:v>55509.556799999904</c:v>
                  </c:pt>
                  <c:pt idx="87">
                    <c:v>55510.507100000046</c:v>
                  </c:pt>
                  <c:pt idx="88">
                    <c:v>55511.455000000075</c:v>
                  </c:pt>
                  <c:pt idx="89">
                    <c:v>55512.591500000097</c:v>
                  </c:pt>
                  <c:pt idx="90">
                    <c:v>55513.54609999992</c:v>
                  </c:pt>
                  <c:pt idx="91">
                    <c:v>55514.494200000074</c:v>
                  </c:pt>
                  <c:pt idx="92">
                    <c:v>55516.585200000089</c:v>
                  </c:pt>
                  <c:pt idx="93">
                    <c:v>55518.484800000209</c:v>
                  </c:pt>
                  <c:pt idx="94">
                    <c:v>55531.401500000153</c:v>
                  </c:pt>
                  <c:pt idx="95">
                    <c:v>55531.586199999787</c:v>
                  </c:pt>
                  <c:pt idx="96">
                    <c:v>55532.542299999855</c:v>
                  </c:pt>
                  <c:pt idx="97">
                    <c:v>55543.368499999866</c:v>
                  </c:pt>
                  <c:pt idx="98">
                    <c:v>55543.56100000022</c:v>
                  </c:pt>
                  <c:pt idx="99">
                    <c:v>55544.50959999999</c:v>
                  </c:pt>
                  <c:pt idx="100">
                    <c:v>55553.437899999786</c:v>
                  </c:pt>
                  <c:pt idx="101">
                    <c:v>55554.38720000023</c:v>
                  </c:pt>
                  <c:pt idx="102">
                    <c:v>55555.337700000033</c:v>
                  </c:pt>
                  <c:pt idx="103">
                    <c:v>55556.478699999861</c:v>
                  </c:pt>
                  <c:pt idx="104">
                    <c:v>55557.425900000148</c:v>
                  </c:pt>
                  <c:pt idx="105">
                    <c:v>55558.3777999999</c:v>
                  </c:pt>
                  <c:pt idx="106">
                    <c:v>55562.365100000054</c:v>
                  </c:pt>
                  <c:pt idx="107">
                    <c:v>55563.318200000096</c:v>
                  </c:pt>
                  <c:pt idx="108">
                    <c:v>55568.44160000002</c:v>
                  </c:pt>
                  <c:pt idx="109">
                    <c:v>55570.343499999959</c:v>
                  </c:pt>
                  <c:pt idx="110">
                    <c:v>55572.433699999936</c:v>
                  </c:pt>
                  <c:pt idx="111">
                    <c:v>55573.38450000016</c:v>
                  </c:pt>
                  <c:pt idx="112">
                    <c:v>56193.608809999998</c:v>
                  </c:pt>
                  <c:pt idx="113">
                    <c:v>56565.55444</c:v>
                  </c:pt>
                  <c:pt idx="114">
                    <c:v>56924.58107</c:v>
                  </c:pt>
                  <c:pt idx="115">
                    <c:v>57309.064699999988</c:v>
                  </c:pt>
                  <c:pt idx="116">
                    <c:v>57309.064699999988</c:v>
                  </c:pt>
                  <c:pt idx="117">
                    <c:v>57309.064700000003</c:v>
                  </c:pt>
                  <c:pt idx="118">
                    <c:v>57337.56</c:v>
                  </c:pt>
                  <c:pt idx="119">
                    <c:v>57722.42</c:v>
                  </c:pt>
                  <c:pt idx="120">
                    <c:v>58026.548369999975</c:v>
                  </c:pt>
                  <c:pt idx="121">
                    <c:v>59465.4977</c:v>
                  </c:pt>
                  <c:pt idx="122">
                    <c:v>59515.807000000001</c:v>
                  </c:pt>
                  <c:pt idx="123">
                    <c:v>59565.616000000002</c:v>
                  </c:pt>
                  <c:pt idx="124">
                    <c:v>59816.546200000215</c:v>
                  </c:pt>
                </c:numCache>
              </c:numRef>
            </c:plus>
            <c:minus>
              <c:numRef>
                <c:f>Active!$C$21:$C$1969</c:f>
                <c:numCache>
                  <c:formatCode>General</c:formatCode>
                  <c:ptCount val="1949"/>
                  <c:pt idx="0">
                    <c:v>52548.439200000001</c:v>
                  </c:pt>
                  <c:pt idx="1">
                    <c:v>52643.6011</c:v>
                  </c:pt>
                  <c:pt idx="2">
                    <c:v>52956.474699999999</c:v>
                  </c:pt>
                  <c:pt idx="3">
                    <c:v>53011.374199999998</c:v>
                  </c:pt>
                  <c:pt idx="4">
                    <c:v>53262.501100000001</c:v>
                  </c:pt>
                  <c:pt idx="5">
                    <c:v>53331.647499999999</c:v>
                  </c:pt>
                  <c:pt idx="6">
                    <c:v>53345.325499999999</c:v>
                  </c:pt>
                  <c:pt idx="7">
                    <c:v>53351.403599999998</c:v>
                  </c:pt>
                  <c:pt idx="8">
                    <c:v>54142.967799999999</c:v>
                  </c:pt>
                  <c:pt idx="9">
                    <c:v>54725.585500000045</c:v>
                  </c:pt>
                  <c:pt idx="10">
                    <c:v>54744.579400000162</c:v>
                  </c:pt>
                  <c:pt idx="11">
                    <c:v>54746.668599999975</c:v>
                  </c:pt>
                  <c:pt idx="12">
                    <c:v>54747.618499999866</c:v>
                  </c:pt>
                  <c:pt idx="13">
                    <c:v>54748.567799999844</c:v>
                  </c:pt>
                  <c:pt idx="14">
                    <c:v>54752.558100000024</c:v>
                  </c:pt>
                  <c:pt idx="15">
                    <c:v>54753.69719999982</c:v>
                  </c:pt>
                  <c:pt idx="16">
                    <c:v>54760.536199999973</c:v>
                  </c:pt>
                  <c:pt idx="17">
                    <c:v>54763.57610000018</c:v>
                  </c:pt>
                  <c:pt idx="18">
                    <c:v>54764.526500000153</c:v>
                  </c:pt>
                  <c:pt idx="19">
                    <c:v>54767.564499999862</c:v>
                  </c:pt>
                  <c:pt idx="20">
                    <c:v>54777.445299999788</c:v>
                  </c:pt>
                  <c:pt idx="21">
                    <c:v>54777.631200000178</c:v>
                  </c:pt>
                  <c:pt idx="22">
                    <c:v>54787.505100000184</c:v>
                  </c:pt>
                  <c:pt idx="23">
                    <c:v>54789.598499999847</c:v>
                  </c:pt>
                  <c:pt idx="24">
                    <c:v>54804.416999999899</c:v>
                  </c:pt>
                  <c:pt idx="25">
                    <c:v>54808.024700000002</c:v>
                  </c:pt>
                  <c:pt idx="26">
                    <c:v>54808.406500000041</c:v>
                  </c:pt>
                  <c:pt idx="27">
                    <c:v>54817.524000000209</c:v>
                  </c:pt>
                  <c:pt idx="28">
                    <c:v>54818.475300000049</c:v>
                  </c:pt>
                  <c:pt idx="29">
                    <c:v>54819.422799999826</c:v>
                  </c:pt>
                  <c:pt idx="30">
                    <c:v>54833.484499999788</c:v>
                  </c:pt>
                  <c:pt idx="31">
                    <c:v>54834.433100000024</c:v>
                  </c:pt>
                  <c:pt idx="32">
                    <c:v>54835.378800000064</c:v>
                  </c:pt>
                  <c:pt idx="33">
                    <c:v>54836.330000000075</c:v>
                  </c:pt>
                  <c:pt idx="34">
                    <c:v>55087.651000000071</c:v>
                  </c:pt>
                  <c:pt idx="35">
                    <c:v>55088.601699999999</c:v>
                  </c:pt>
                  <c:pt idx="36">
                    <c:v>55091.640199999791</c:v>
                  </c:pt>
                  <c:pt idx="37">
                    <c:v>55096.577699999791</c:v>
                  </c:pt>
                  <c:pt idx="38">
                    <c:v>55098.668800000101</c:v>
                  </c:pt>
                  <c:pt idx="39">
                    <c:v>55099.617899999954</c:v>
                  </c:pt>
                  <c:pt idx="40">
                    <c:v>55100.56669999985</c:v>
                  </c:pt>
                  <c:pt idx="41">
                    <c:v>55100.751999999862</c:v>
                  </c:pt>
                  <c:pt idx="42">
                    <c:v>55101.706699999981</c:v>
                  </c:pt>
                  <c:pt idx="43">
                    <c:v>55113.674300000072</c:v>
                  </c:pt>
                  <c:pt idx="44">
                    <c:v>55114.620600000024</c:v>
                  </c:pt>
                  <c:pt idx="45">
                    <c:v>55117.664400000125</c:v>
                  </c:pt>
                  <c:pt idx="46">
                    <c:v>55119.56399999978</c:v>
                  </c:pt>
                  <c:pt idx="47">
                    <c:v>55120.704299999867</c:v>
                  </c:pt>
                  <c:pt idx="48">
                    <c:v>55124.50400000019</c:v>
                  </c:pt>
                  <c:pt idx="49">
                    <c:v>55125.642299999949</c:v>
                  </c:pt>
                  <c:pt idx="50">
                    <c:v>55126.593299999833</c:v>
                  </c:pt>
                  <c:pt idx="51">
                    <c:v>55127.543300000019</c:v>
                  </c:pt>
                  <c:pt idx="52">
                    <c:v>55128.49179999996</c:v>
                  </c:pt>
                  <c:pt idx="53">
                    <c:v>55128.680800000206</c:v>
                  </c:pt>
                  <c:pt idx="54">
                    <c:v>55129.630700000096</c:v>
                  </c:pt>
                  <c:pt idx="55">
                    <c:v>55130.583099999931</c:v>
                  </c:pt>
                  <c:pt idx="56">
                    <c:v>55142.54749999987</c:v>
                  </c:pt>
                  <c:pt idx="57">
                    <c:v>55144.449200000148</c:v>
                  </c:pt>
                  <c:pt idx="58">
                    <c:v>55144.64000000013</c:v>
                  </c:pt>
                  <c:pt idx="59">
                    <c:v>55147.490100000054</c:v>
                  </c:pt>
                  <c:pt idx="60">
                    <c:v>55148.438500000164</c:v>
                  </c:pt>
                  <c:pt idx="61">
                    <c:v>55150.530799999833</c:v>
                  </c:pt>
                  <c:pt idx="62">
                    <c:v>55154.518600000069</c:v>
                  </c:pt>
                  <c:pt idx="63">
                    <c:v>55156.417200000025</c:v>
                  </c:pt>
                  <c:pt idx="64">
                    <c:v>55160.406500000041</c:v>
                  </c:pt>
                  <c:pt idx="65">
                    <c:v>55162.493600000162</c:v>
                  </c:pt>
                  <c:pt idx="66">
                    <c:v>55163.444699999876</c:v>
                  </c:pt>
                  <c:pt idx="67">
                    <c:v>55456.748399999924</c:v>
                  </c:pt>
                  <c:pt idx="68">
                    <c:v>55459.596599999815</c:v>
                  </c:pt>
                  <c:pt idx="69">
                    <c:v>55460.738900000229</c:v>
                  </c:pt>
                  <c:pt idx="70">
                    <c:v>55468.714800000191</c:v>
                  </c:pt>
                  <c:pt idx="71">
                    <c:v>55470.614800000098</c:v>
                  </c:pt>
                  <c:pt idx="72">
                    <c:v>55471.56399999978</c:v>
                  </c:pt>
                  <c:pt idx="73">
                    <c:v>55479.541900000069</c:v>
                  </c:pt>
                  <c:pt idx="74">
                    <c:v>55482.583200000226</c:v>
                  </c:pt>
                  <c:pt idx="75">
                    <c:v>55483.531299999915</c:v>
                  </c:pt>
                  <c:pt idx="76">
                    <c:v>55486.570299999788</c:v>
                  </c:pt>
                  <c:pt idx="77">
                    <c:v>55496.639500000048</c:v>
                  </c:pt>
                  <c:pt idx="78">
                    <c:v>55497.588700000197</c:v>
                  </c:pt>
                  <c:pt idx="79">
                    <c:v>55498.538399999961</c:v>
                  </c:pt>
                  <c:pt idx="80">
                    <c:v>55499.672900000121</c:v>
                  </c:pt>
                  <c:pt idx="81">
                    <c:v>55500.628699999768</c:v>
                  </c:pt>
                  <c:pt idx="82">
                    <c:v>55502.528799999971</c:v>
                  </c:pt>
                  <c:pt idx="83">
                    <c:v>55506.516199999955</c:v>
                  </c:pt>
                  <c:pt idx="84">
                    <c:v>55507.466500000097</c:v>
                  </c:pt>
                  <c:pt idx="85">
                    <c:v>55507.656400000211</c:v>
                  </c:pt>
                  <c:pt idx="86">
                    <c:v>55509.556799999904</c:v>
                  </c:pt>
                  <c:pt idx="87">
                    <c:v>55510.507100000046</c:v>
                  </c:pt>
                  <c:pt idx="88">
                    <c:v>55511.455000000075</c:v>
                  </c:pt>
                  <c:pt idx="89">
                    <c:v>55512.591500000097</c:v>
                  </c:pt>
                  <c:pt idx="90">
                    <c:v>55513.54609999992</c:v>
                  </c:pt>
                  <c:pt idx="91">
                    <c:v>55514.494200000074</c:v>
                  </c:pt>
                  <c:pt idx="92">
                    <c:v>55516.585200000089</c:v>
                  </c:pt>
                  <c:pt idx="93">
                    <c:v>55518.484800000209</c:v>
                  </c:pt>
                  <c:pt idx="94">
                    <c:v>55531.401500000153</c:v>
                  </c:pt>
                  <c:pt idx="95">
                    <c:v>55531.586199999787</c:v>
                  </c:pt>
                  <c:pt idx="96">
                    <c:v>55532.542299999855</c:v>
                  </c:pt>
                  <c:pt idx="97">
                    <c:v>55543.368499999866</c:v>
                  </c:pt>
                  <c:pt idx="98">
                    <c:v>55543.56100000022</c:v>
                  </c:pt>
                  <c:pt idx="99">
                    <c:v>55544.50959999999</c:v>
                  </c:pt>
                  <c:pt idx="100">
                    <c:v>55553.437899999786</c:v>
                  </c:pt>
                  <c:pt idx="101">
                    <c:v>55554.38720000023</c:v>
                  </c:pt>
                  <c:pt idx="102">
                    <c:v>55555.337700000033</c:v>
                  </c:pt>
                  <c:pt idx="103">
                    <c:v>55556.478699999861</c:v>
                  </c:pt>
                  <c:pt idx="104">
                    <c:v>55557.425900000148</c:v>
                  </c:pt>
                  <c:pt idx="105">
                    <c:v>55558.3777999999</c:v>
                  </c:pt>
                  <c:pt idx="106">
                    <c:v>55562.365100000054</c:v>
                  </c:pt>
                  <c:pt idx="107">
                    <c:v>55563.318200000096</c:v>
                  </c:pt>
                  <c:pt idx="108">
                    <c:v>55568.44160000002</c:v>
                  </c:pt>
                  <c:pt idx="109">
                    <c:v>55570.343499999959</c:v>
                  </c:pt>
                  <c:pt idx="110">
                    <c:v>55572.433699999936</c:v>
                  </c:pt>
                  <c:pt idx="111">
                    <c:v>55573.38450000016</c:v>
                  </c:pt>
                  <c:pt idx="112">
                    <c:v>56193.608809999998</c:v>
                  </c:pt>
                  <c:pt idx="113">
                    <c:v>56565.55444</c:v>
                  </c:pt>
                  <c:pt idx="114">
                    <c:v>56924.58107</c:v>
                  </c:pt>
                  <c:pt idx="115">
                    <c:v>57309.064699999988</c:v>
                  </c:pt>
                  <c:pt idx="116">
                    <c:v>57309.064699999988</c:v>
                  </c:pt>
                  <c:pt idx="117">
                    <c:v>57309.064700000003</c:v>
                  </c:pt>
                  <c:pt idx="118">
                    <c:v>57337.56</c:v>
                  </c:pt>
                  <c:pt idx="119">
                    <c:v>57722.42</c:v>
                  </c:pt>
                  <c:pt idx="120">
                    <c:v>58026.548369999975</c:v>
                  </c:pt>
                  <c:pt idx="121">
                    <c:v>59465.4977</c:v>
                  </c:pt>
                  <c:pt idx="122">
                    <c:v>59515.807000000001</c:v>
                  </c:pt>
                  <c:pt idx="123">
                    <c:v>59565.616000000002</c:v>
                  </c:pt>
                  <c:pt idx="124">
                    <c:v>59816.546200000215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Active!$H$21:$H$968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B-4A54-AA1D-059BEA4CD7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0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2.0999999999999999E-3</c:v>
                  </c:pt>
                  <c:pt idx="21">
                    <c:v>5.9999999999999995E-4</c:v>
                  </c:pt>
                  <c:pt idx="22">
                    <c:v>5.0000000000000001E-3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0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2.0999999999999999E-3</c:v>
                  </c:pt>
                  <c:pt idx="21">
                    <c:v>5.9999999999999995E-4</c:v>
                  </c:pt>
                  <c:pt idx="2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Active!$I$21:$I$968</c:f>
              <c:numCache>
                <c:formatCode>General</c:formatCode>
                <c:ptCount val="948"/>
                <c:pt idx="8">
                  <c:v>-7.3124999980791472E-3</c:v>
                </c:pt>
                <c:pt idx="25">
                  <c:v>-9.1249999968567863E-3</c:v>
                </c:pt>
                <c:pt idx="118">
                  <c:v>-1.4475000003585592E-2</c:v>
                </c:pt>
                <c:pt idx="119">
                  <c:v>-1.8500000005587935E-2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B-4A54-AA1D-059BEA4CD7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2.9999999999999997E-4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Active!$J$21:$J$968</c:f>
              <c:numCache>
                <c:formatCode>General</c:formatCode>
                <c:ptCount val="948"/>
                <c:pt idx="0">
                  <c:v>9.3124999984866008E-3</c:v>
                </c:pt>
                <c:pt idx="4">
                  <c:v>2.17500000144355E-3</c:v>
                </c:pt>
                <c:pt idx="6">
                  <c:v>2.9250000006868504E-3</c:v>
                </c:pt>
                <c:pt idx="7">
                  <c:v>2.2249999965424649E-3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2B-4A54-AA1D-059BEA4CD7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Active!$K$21:$K$968</c:f>
              <c:numCache>
                <c:formatCode>General</c:formatCode>
                <c:ptCount val="948"/>
                <c:pt idx="1">
                  <c:v>0</c:v>
                </c:pt>
                <c:pt idx="2">
                  <c:v>5.3625000000465661E-3</c:v>
                </c:pt>
                <c:pt idx="3">
                  <c:v>5.7000000015250407E-3</c:v>
                </c:pt>
                <c:pt idx="5">
                  <c:v>2.2249999965424649E-3</c:v>
                </c:pt>
                <c:pt idx="112">
                  <c:v>-1.1490000004414469E-2</c:v>
                </c:pt>
                <c:pt idx="113">
                  <c:v>-1.2434999996912666E-2</c:v>
                </c:pt>
                <c:pt idx="114">
                  <c:v>-1.4929999997548293E-2</c:v>
                </c:pt>
                <c:pt idx="115">
                  <c:v>-1.5400000011140946E-2</c:v>
                </c:pt>
                <c:pt idx="116">
                  <c:v>-1.5400000011140946E-2</c:v>
                </c:pt>
                <c:pt idx="117">
                  <c:v>-1.5399999996589031E-2</c:v>
                </c:pt>
                <c:pt idx="120">
                  <c:v>-2.0092500024475157E-2</c:v>
                </c:pt>
                <c:pt idx="121">
                  <c:v>-3.6700000004202593E-2</c:v>
                </c:pt>
                <c:pt idx="123">
                  <c:v>-2.8637499999604188E-2</c:v>
                </c:pt>
                <c:pt idx="124">
                  <c:v>-3.8899999781278893E-2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2B-4A54-AA1D-059BEA4CD7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Active!$L$21:$L$968</c:f>
              <c:numCache>
                <c:formatCode>General</c:formatCode>
                <c:ptCount val="948"/>
                <c:pt idx="9">
                  <c:v>-4.5999999565538019E-3</c:v>
                </c:pt>
                <c:pt idx="10">
                  <c:v>-6.9499998353421688E-3</c:v>
                </c:pt>
                <c:pt idx="11">
                  <c:v>-7.3375000210944563E-3</c:v>
                </c:pt>
                <c:pt idx="12">
                  <c:v>-7.2500001333537512E-3</c:v>
                </c:pt>
                <c:pt idx="13">
                  <c:v>-7.7625001576961949E-3</c:v>
                </c:pt>
                <c:pt idx="14">
                  <c:v>-6.6749999750754796E-3</c:v>
                </c:pt>
                <c:pt idx="15">
                  <c:v>-7.350000181759242E-3</c:v>
                </c:pt>
                <c:pt idx="16">
                  <c:v>-7.0000000268919393E-3</c:v>
                </c:pt>
                <c:pt idx="17">
                  <c:v>-6.4999998212442733E-3</c:v>
                </c:pt>
                <c:pt idx="18">
                  <c:v>-5.912499844271224E-3</c:v>
                </c:pt>
                <c:pt idx="19">
                  <c:v>-7.3125001363223419E-3</c:v>
                </c:pt>
                <c:pt idx="20">
                  <c:v>-4.562500209431164E-3</c:v>
                </c:pt>
                <c:pt idx="21">
                  <c:v>-8.6249998203129508E-3</c:v>
                </c:pt>
                <c:pt idx="22">
                  <c:v>-1.277499981370056E-2</c:v>
                </c:pt>
                <c:pt idx="23">
                  <c:v>-8.9625001564854756E-3</c:v>
                </c:pt>
                <c:pt idx="24">
                  <c:v>-7.5375001033535227E-3</c:v>
                </c:pt>
                <c:pt idx="26">
                  <c:v>-7.2499999587307684E-3</c:v>
                </c:pt>
                <c:pt idx="27">
                  <c:v>-7.9499997882521711E-3</c:v>
                </c:pt>
                <c:pt idx="28">
                  <c:v>-6.462499950430356E-3</c:v>
                </c:pt>
                <c:pt idx="29">
                  <c:v>-8.7750001766835339E-3</c:v>
                </c:pt>
                <c:pt idx="30">
                  <c:v>-4.3000002115149982E-3</c:v>
                </c:pt>
                <c:pt idx="31">
                  <c:v>-5.5124999780673534E-3</c:v>
                </c:pt>
                <c:pt idx="32">
                  <c:v>-9.6249999332940206E-3</c:v>
                </c:pt>
                <c:pt idx="33">
                  <c:v>-8.2374999255989678E-3</c:v>
                </c:pt>
                <c:pt idx="34">
                  <c:v>-7.6249999256106094E-3</c:v>
                </c:pt>
                <c:pt idx="35">
                  <c:v>-6.7374999998719431E-3</c:v>
                </c:pt>
                <c:pt idx="36">
                  <c:v>-7.6375002099666744E-3</c:v>
                </c:pt>
                <c:pt idx="37">
                  <c:v>-9.1625002096407115E-3</c:v>
                </c:pt>
                <c:pt idx="38">
                  <c:v>-7.6499998976942152E-3</c:v>
                </c:pt>
                <c:pt idx="39">
                  <c:v>-8.3625000479514711E-3</c:v>
                </c:pt>
                <c:pt idx="40">
                  <c:v>-9.3750001469743438E-3</c:v>
                </c:pt>
                <c:pt idx="41">
                  <c:v>-1.4037500135600567E-2</c:v>
                </c:pt>
                <c:pt idx="42">
                  <c:v>-9.1500000198720954E-3</c:v>
                </c:pt>
                <c:pt idx="43">
                  <c:v>-9.1874999270658009E-3</c:v>
                </c:pt>
                <c:pt idx="44">
                  <c:v>-1.2699999977485277E-2</c:v>
                </c:pt>
                <c:pt idx="45">
                  <c:v>-8.2999998776358552E-3</c:v>
                </c:pt>
                <c:pt idx="46">
                  <c:v>-8.3250002207932994E-3</c:v>
                </c:pt>
                <c:pt idx="47">
                  <c:v>-7.8000001303735189E-3</c:v>
                </c:pt>
                <c:pt idx="48">
                  <c:v>-7.3499998106854036E-3</c:v>
                </c:pt>
                <c:pt idx="49">
                  <c:v>-8.8250000480911694E-3</c:v>
                </c:pt>
                <c:pt idx="50">
                  <c:v>-7.6375001663109288E-3</c:v>
                </c:pt>
                <c:pt idx="51">
                  <c:v>-7.4499999827821739E-3</c:v>
                </c:pt>
                <c:pt idx="52">
                  <c:v>-8.7625000378466211E-3</c:v>
                </c:pt>
                <c:pt idx="53">
                  <c:v>-9.7249997925246134E-3</c:v>
                </c:pt>
                <c:pt idx="54">
                  <c:v>-9.6374999047839083E-3</c:v>
                </c:pt>
                <c:pt idx="55">
                  <c:v>-7.0500000729225576E-3</c:v>
                </c:pt>
                <c:pt idx="56">
                  <c:v>-1.0287500132108107E-2</c:v>
                </c:pt>
                <c:pt idx="57">
                  <c:v>-8.2124998516519554E-3</c:v>
                </c:pt>
                <c:pt idx="58">
                  <c:v>-7.3749998700805008E-3</c:v>
                </c:pt>
                <c:pt idx="59">
                  <c:v>-6.7124999477528036E-3</c:v>
                </c:pt>
                <c:pt idx="60">
                  <c:v>-8.1249998329440132E-3</c:v>
                </c:pt>
                <c:pt idx="61">
                  <c:v>-5.4125001697684638E-3</c:v>
                </c:pt>
                <c:pt idx="62">
                  <c:v>-6.824999931268394E-3</c:v>
                </c:pt>
                <c:pt idx="63">
                  <c:v>-7.849999972677324E-3</c:v>
                </c:pt>
                <c:pt idx="64">
                  <c:v>-7.7624999612453394E-3</c:v>
                </c:pt>
                <c:pt idx="65">
                  <c:v>-1.0249999839288648E-2</c:v>
                </c:pt>
                <c:pt idx="66">
                  <c:v>-8.9625001273816451E-3</c:v>
                </c:pt>
                <c:pt idx="67">
                  <c:v>-7.3625000732135959E-3</c:v>
                </c:pt>
                <c:pt idx="68">
                  <c:v>-8.6000001829233952E-3</c:v>
                </c:pt>
                <c:pt idx="69">
                  <c:v>-6.0749997719540261E-3</c:v>
                </c:pt>
                <c:pt idx="70">
                  <c:v>-8.5999998118495569E-3</c:v>
                </c:pt>
                <c:pt idx="71">
                  <c:v>-8.2249999031773768E-3</c:v>
                </c:pt>
                <c:pt idx="72">
                  <c:v>-8.8375002233078703E-3</c:v>
                </c:pt>
                <c:pt idx="73">
                  <c:v>-9.3624999281018972E-3</c:v>
                </c:pt>
                <c:pt idx="74">
                  <c:v>-7.4624997723731212E-3</c:v>
                </c:pt>
                <c:pt idx="75">
                  <c:v>-9.1750000865431502E-3</c:v>
                </c:pt>
                <c:pt idx="76">
                  <c:v>-9.575000214681495E-3</c:v>
                </c:pt>
                <c:pt idx="77">
                  <c:v>-8.3874999545514584E-3</c:v>
                </c:pt>
                <c:pt idx="78">
                  <c:v>-8.9999998017447069E-3</c:v>
                </c:pt>
                <c:pt idx="79">
                  <c:v>-9.1125000399188139E-3</c:v>
                </c:pt>
                <c:pt idx="80">
                  <c:v>-1.4387499875738285E-2</c:v>
                </c:pt>
                <c:pt idx="81">
                  <c:v>-8.4000002316315658E-3</c:v>
                </c:pt>
                <c:pt idx="82">
                  <c:v>-7.9250000271713361E-3</c:v>
                </c:pt>
                <c:pt idx="83">
                  <c:v>-9.7375000477768481E-3</c:v>
                </c:pt>
                <c:pt idx="84">
                  <c:v>-9.2499999009305611E-3</c:v>
                </c:pt>
                <c:pt idx="85">
                  <c:v>-9.31249978748383E-3</c:v>
                </c:pt>
                <c:pt idx="86">
                  <c:v>-8.5375000926433131E-3</c:v>
                </c:pt>
                <c:pt idx="87">
                  <c:v>-8.0499999530729838E-3</c:v>
                </c:pt>
                <c:pt idx="88">
                  <c:v>-9.9624999274965376E-3</c:v>
                </c:pt>
                <c:pt idx="89">
                  <c:v>-1.323749990115175E-2</c:v>
                </c:pt>
                <c:pt idx="90">
                  <c:v>-8.4500000812113285E-3</c:v>
                </c:pt>
                <c:pt idx="91">
                  <c:v>-1.0162499922444113E-2</c:v>
                </c:pt>
                <c:pt idx="92">
                  <c:v>-8.7499999135616235E-3</c:v>
                </c:pt>
                <c:pt idx="93">
                  <c:v>-8.7749997910577804E-3</c:v>
                </c:pt>
                <c:pt idx="94">
                  <c:v>-9.5249998485087417E-3</c:v>
                </c:pt>
                <c:pt idx="95">
                  <c:v>-1.4787500214879401E-2</c:v>
                </c:pt>
                <c:pt idx="96">
                  <c:v>-8.500000141793862E-3</c:v>
                </c:pt>
                <c:pt idx="97">
                  <c:v>-1.0162500133446883E-2</c:v>
                </c:pt>
                <c:pt idx="98">
                  <c:v>-7.6249997800914571E-3</c:v>
                </c:pt>
                <c:pt idx="99">
                  <c:v>-8.8375000123050995E-3</c:v>
                </c:pt>
                <c:pt idx="100">
                  <c:v>-8.775000213063322E-3</c:v>
                </c:pt>
                <c:pt idx="101">
                  <c:v>-9.2874997717444785E-3</c:v>
                </c:pt>
                <c:pt idx="102">
                  <c:v>-8.5999999646446668E-3</c:v>
                </c:pt>
                <c:pt idx="103">
                  <c:v>-7.3750001392909326E-3</c:v>
                </c:pt>
                <c:pt idx="104">
                  <c:v>-9.9874998559243977E-3</c:v>
                </c:pt>
                <c:pt idx="105">
                  <c:v>-7.900000098743476E-3</c:v>
                </c:pt>
                <c:pt idx="106">
                  <c:v>-9.8124999494757503E-3</c:v>
                </c:pt>
                <c:pt idx="107">
                  <c:v>-6.5249999024672434E-3</c:v>
                </c:pt>
                <c:pt idx="108">
                  <c:v>-1.2112499978684355E-2</c:v>
                </c:pt>
                <c:pt idx="109">
                  <c:v>-9.837500037974678E-3</c:v>
                </c:pt>
                <c:pt idx="110">
                  <c:v>-9.22500006709015E-3</c:v>
                </c:pt>
                <c:pt idx="111">
                  <c:v>-8.2374998382874765E-3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2B-4A54-AA1D-059BEA4CD7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2B-4A54-AA1D-059BEA4CD7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2B-4A54-AA1D-059BEA4CD7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Active!$O$21:$O$968</c:f>
              <c:numCache>
                <c:formatCode>General</c:formatCode>
                <c:ptCount val="948"/>
                <c:pt idx="0">
                  <c:v>4.988460323655514E-3</c:v>
                </c:pt>
                <c:pt idx="1">
                  <c:v>4.512983877540077E-3</c:v>
                </c:pt>
                <c:pt idx="2">
                  <c:v>2.9498906504899286E-3</c:v>
                </c:pt>
                <c:pt idx="3">
                  <c:v>2.6756138182995872E-3</c:v>
                </c:pt>
                <c:pt idx="4">
                  <c:v>1.4209633956157402E-3</c:v>
                </c:pt>
                <c:pt idx="5">
                  <c:v>1.0755074547254828E-3</c:v>
                </c:pt>
                <c:pt idx="6">
                  <c:v>1.0071755103735636E-3</c:v>
                </c:pt>
                <c:pt idx="7">
                  <c:v>9.7680575732826637E-4</c:v>
                </c:pt>
                <c:pt idx="8">
                  <c:v>-2.9779055220390486E-3</c:v>
                </c:pt>
                <c:pt idx="9">
                  <c:v>-5.8886565404742668E-3</c:v>
                </c:pt>
                <c:pt idx="10">
                  <c:v>-5.983562018740821E-3</c:v>
                </c:pt>
                <c:pt idx="11">
                  <c:v>-5.994001621350142E-3</c:v>
                </c:pt>
                <c:pt idx="12">
                  <c:v>-5.9987468952634702E-3</c:v>
                </c:pt>
                <c:pt idx="13">
                  <c:v>-6.0034921691767967E-3</c:v>
                </c:pt>
                <c:pt idx="14">
                  <c:v>-6.0234223196127742E-3</c:v>
                </c:pt>
                <c:pt idx="15">
                  <c:v>-6.0291166483087671E-3</c:v>
                </c:pt>
                <c:pt idx="16">
                  <c:v>-6.0632826204847258E-3</c:v>
                </c:pt>
                <c:pt idx="17">
                  <c:v>-6.0784674970073751E-3</c:v>
                </c:pt>
                <c:pt idx="18">
                  <c:v>-6.0832127709207033E-3</c:v>
                </c:pt>
                <c:pt idx="19">
                  <c:v>-6.0983976474433509E-3</c:v>
                </c:pt>
                <c:pt idx="20">
                  <c:v>-6.1477484961419589E-3</c:v>
                </c:pt>
                <c:pt idx="21">
                  <c:v>-6.1486975509246252E-3</c:v>
                </c:pt>
                <c:pt idx="22">
                  <c:v>-6.1980483996232332E-3</c:v>
                </c:pt>
                <c:pt idx="23">
                  <c:v>-6.2084880022325543E-3</c:v>
                </c:pt>
                <c:pt idx="24">
                  <c:v>-6.2825142752804663E-3</c:v>
                </c:pt>
                <c:pt idx="25">
                  <c:v>-6.3005463161511111E-3</c:v>
                </c:pt>
                <c:pt idx="26">
                  <c:v>-6.3024444257164438E-3</c:v>
                </c:pt>
                <c:pt idx="27">
                  <c:v>-6.3479990552843882E-3</c:v>
                </c:pt>
                <c:pt idx="28">
                  <c:v>-6.3527443291977164E-3</c:v>
                </c:pt>
                <c:pt idx="29">
                  <c:v>-6.3574896031110446E-3</c:v>
                </c:pt>
                <c:pt idx="30">
                  <c:v>-6.4277196570282948E-3</c:v>
                </c:pt>
                <c:pt idx="31">
                  <c:v>-6.432464930941623E-3</c:v>
                </c:pt>
                <c:pt idx="32">
                  <c:v>-6.4372102048549495E-3</c:v>
                </c:pt>
                <c:pt idx="33">
                  <c:v>-6.4419554787682777E-3</c:v>
                </c:pt>
                <c:pt idx="34">
                  <c:v>-7.6975549562347898E-3</c:v>
                </c:pt>
                <c:pt idx="35">
                  <c:v>-7.702300230148118E-3</c:v>
                </c:pt>
                <c:pt idx="36">
                  <c:v>-7.7174851066707673E-3</c:v>
                </c:pt>
                <c:pt idx="37">
                  <c:v>-7.7421605310200713E-3</c:v>
                </c:pt>
                <c:pt idx="38">
                  <c:v>-7.7526001336293924E-3</c:v>
                </c:pt>
                <c:pt idx="39">
                  <c:v>-7.7573454075427189E-3</c:v>
                </c:pt>
                <c:pt idx="40">
                  <c:v>-7.7620906814560471E-3</c:v>
                </c:pt>
                <c:pt idx="41">
                  <c:v>-7.7630397362387134E-3</c:v>
                </c:pt>
                <c:pt idx="42">
                  <c:v>-7.7677850101520399E-3</c:v>
                </c:pt>
                <c:pt idx="43">
                  <c:v>-7.827575461459969E-3</c:v>
                </c:pt>
                <c:pt idx="44">
                  <c:v>-7.8323207353732972E-3</c:v>
                </c:pt>
                <c:pt idx="45">
                  <c:v>-7.8475056118959465E-3</c:v>
                </c:pt>
                <c:pt idx="46">
                  <c:v>-7.8569961597226012E-3</c:v>
                </c:pt>
                <c:pt idx="47">
                  <c:v>-7.8626904884185941E-3</c:v>
                </c:pt>
                <c:pt idx="48">
                  <c:v>-7.8816715840719052E-3</c:v>
                </c:pt>
                <c:pt idx="49">
                  <c:v>-7.8873659127678981E-3</c:v>
                </c:pt>
                <c:pt idx="50">
                  <c:v>-7.8921111866812263E-3</c:v>
                </c:pt>
                <c:pt idx="51">
                  <c:v>-7.8968564605945545E-3</c:v>
                </c:pt>
                <c:pt idx="52">
                  <c:v>-7.901601734507881E-3</c:v>
                </c:pt>
                <c:pt idx="53">
                  <c:v>-7.9025507892905474E-3</c:v>
                </c:pt>
                <c:pt idx="54">
                  <c:v>-7.9072960632038756E-3</c:v>
                </c:pt>
                <c:pt idx="55">
                  <c:v>-7.9120413371172021E-3</c:v>
                </c:pt>
                <c:pt idx="56">
                  <c:v>-7.9718317884251311E-3</c:v>
                </c:pt>
                <c:pt idx="57">
                  <c:v>-7.9813223362517876E-3</c:v>
                </c:pt>
                <c:pt idx="58">
                  <c:v>-7.9822713910344522E-3</c:v>
                </c:pt>
                <c:pt idx="59">
                  <c:v>-7.9965072127744351E-3</c:v>
                </c:pt>
                <c:pt idx="60">
                  <c:v>-8.0012524866877634E-3</c:v>
                </c:pt>
                <c:pt idx="61">
                  <c:v>-8.0116920892970844E-3</c:v>
                </c:pt>
                <c:pt idx="62">
                  <c:v>-8.0316222397330602E-3</c:v>
                </c:pt>
                <c:pt idx="63">
                  <c:v>-8.0411127875597167E-3</c:v>
                </c:pt>
                <c:pt idx="64">
                  <c:v>-8.0610429379956924E-3</c:v>
                </c:pt>
                <c:pt idx="65">
                  <c:v>-8.0714825406050135E-3</c:v>
                </c:pt>
                <c:pt idx="66">
                  <c:v>-8.0762278145183417E-3</c:v>
                </c:pt>
                <c:pt idx="67">
                  <c:v>-9.5415683989539396E-3</c:v>
                </c:pt>
                <c:pt idx="68">
                  <c:v>-9.5558042206939225E-3</c:v>
                </c:pt>
                <c:pt idx="69">
                  <c:v>-9.5614985493899154E-3</c:v>
                </c:pt>
                <c:pt idx="70">
                  <c:v>-9.6013588502618687E-3</c:v>
                </c:pt>
                <c:pt idx="71">
                  <c:v>-9.6108493980885234E-3</c:v>
                </c:pt>
                <c:pt idx="72">
                  <c:v>-9.6155946720018516E-3</c:v>
                </c:pt>
                <c:pt idx="73">
                  <c:v>-9.6554549728738032E-3</c:v>
                </c:pt>
                <c:pt idx="74">
                  <c:v>-9.6706398493964525E-3</c:v>
                </c:pt>
                <c:pt idx="75">
                  <c:v>-9.6753851233097807E-3</c:v>
                </c:pt>
                <c:pt idx="76">
                  <c:v>-9.6905699998324282E-3</c:v>
                </c:pt>
                <c:pt idx="77">
                  <c:v>-9.7408699033137026E-3</c:v>
                </c:pt>
                <c:pt idx="78">
                  <c:v>-9.7456151772270308E-3</c:v>
                </c:pt>
                <c:pt idx="79">
                  <c:v>-9.750360451140359E-3</c:v>
                </c:pt>
                <c:pt idx="80">
                  <c:v>-9.7560547798363519E-3</c:v>
                </c:pt>
                <c:pt idx="81">
                  <c:v>-9.7608000537496784E-3</c:v>
                </c:pt>
                <c:pt idx="82">
                  <c:v>-9.7702906015763348E-3</c:v>
                </c:pt>
                <c:pt idx="83">
                  <c:v>-9.7902207520123106E-3</c:v>
                </c:pt>
                <c:pt idx="84">
                  <c:v>-9.7949660259256388E-3</c:v>
                </c:pt>
                <c:pt idx="85">
                  <c:v>-9.7959150807083034E-3</c:v>
                </c:pt>
                <c:pt idx="86">
                  <c:v>-9.8054056285349599E-3</c:v>
                </c:pt>
                <c:pt idx="87">
                  <c:v>-9.8101509024482881E-3</c:v>
                </c:pt>
                <c:pt idx="88">
                  <c:v>-9.8148961763616146E-3</c:v>
                </c:pt>
                <c:pt idx="89">
                  <c:v>-9.8205905050576092E-3</c:v>
                </c:pt>
                <c:pt idx="90">
                  <c:v>-9.8253357789709356E-3</c:v>
                </c:pt>
                <c:pt idx="91">
                  <c:v>-9.8300810528842639E-3</c:v>
                </c:pt>
                <c:pt idx="92">
                  <c:v>-9.8405206554935849E-3</c:v>
                </c:pt>
                <c:pt idx="93">
                  <c:v>-9.8500112033202396E-3</c:v>
                </c:pt>
                <c:pt idx="94">
                  <c:v>-9.9145469285414969E-3</c:v>
                </c:pt>
                <c:pt idx="95">
                  <c:v>-9.9154959833241633E-3</c:v>
                </c:pt>
                <c:pt idx="96">
                  <c:v>-9.9202412572374898E-3</c:v>
                </c:pt>
                <c:pt idx="97">
                  <c:v>-9.974337379849426E-3</c:v>
                </c:pt>
                <c:pt idx="98">
                  <c:v>-9.9752864346320923E-3</c:v>
                </c:pt>
                <c:pt idx="99">
                  <c:v>-9.9800317085454188E-3</c:v>
                </c:pt>
                <c:pt idx="100">
                  <c:v>-1.00246372833307E-2</c:v>
                </c:pt>
                <c:pt idx="101">
                  <c:v>-1.0029382557244027E-2</c:v>
                </c:pt>
                <c:pt idx="102">
                  <c:v>-1.0034127831157355E-2</c:v>
                </c:pt>
                <c:pt idx="103">
                  <c:v>-1.0039822159853348E-2</c:v>
                </c:pt>
                <c:pt idx="104">
                  <c:v>-1.0044567433766676E-2</c:v>
                </c:pt>
                <c:pt idx="105">
                  <c:v>-1.0049312707680004E-2</c:v>
                </c:pt>
                <c:pt idx="106">
                  <c:v>-1.006924285811598E-2</c:v>
                </c:pt>
                <c:pt idx="107">
                  <c:v>-1.0073988132029308E-2</c:v>
                </c:pt>
                <c:pt idx="108">
                  <c:v>-1.0099612611161277E-2</c:v>
                </c:pt>
                <c:pt idx="109">
                  <c:v>-1.0109103158987933E-2</c:v>
                </c:pt>
                <c:pt idx="110">
                  <c:v>-1.0119542761597254E-2</c:v>
                </c:pt>
                <c:pt idx="111">
                  <c:v>-1.0124288035510581E-2</c:v>
                </c:pt>
                <c:pt idx="112">
                  <c:v>-1.3222951900913577E-2</c:v>
                </c:pt>
                <c:pt idx="113">
                  <c:v>-1.5081201165372708E-2</c:v>
                </c:pt>
                <c:pt idx="114">
                  <c:v>-1.6874914704610583E-2</c:v>
                </c:pt>
                <c:pt idx="115">
                  <c:v>-1.879580158472564E-2</c:v>
                </c:pt>
                <c:pt idx="116">
                  <c:v>-1.879580158472564E-2</c:v>
                </c:pt>
                <c:pt idx="117">
                  <c:v>-1.879580158472564E-2</c:v>
                </c:pt>
                <c:pt idx="118">
                  <c:v>-1.8938159802125473E-2</c:v>
                </c:pt>
                <c:pt idx="119">
                  <c:v>-2.0860944791805863E-2</c:v>
                </c:pt>
                <c:pt idx="120">
                  <c:v>-2.2380381498853394E-2</c:v>
                </c:pt>
                <c:pt idx="121">
                  <c:v>-2.9569471477544875E-2</c:v>
                </c:pt>
                <c:pt idx="122">
                  <c:v>-2.9820970994951245E-2</c:v>
                </c:pt>
                <c:pt idx="123">
                  <c:v>-3.0069623348009621E-2</c:v>
                </c:pt>
                <c:pt idx="124">
                  <c:v>-3.1323324715910802E-2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2B-4A54-AA1D-059BEA4CD7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-250.5</c:v>
                </c:pt>
                <c:pt idx="1">
                  <c:v>0</c:v>
                </c:pt>
                <c:pt idx="2">
                  <c:v>823.5</c:v>
                </c:pt>
                <c:pt idx="3">
                  <c:v>968</c:v>
                </c:pt>
                <c:pt idx="4">
                  <c:v>1629</c:v>
                </c:pt>
                <c:pt idx="5">
                  <c:v>1811</c:v>
                </c:pt>
                <c:pt idx="6">
                  <c:v>1847</c:v>
                </c:pt>
                <c:pt idx="7">
                  <c:v>1863</c:v>
                </c:pt>
                <c:pt idx="8">
                  <c:v>3946.5</c:v>
                </c:pt>
                <c:pt idx="9">
                  <c:v>5480</c:v>
                </c:pt>
                <c:pt idx="10">
                  <c:v>5530</c:v>
                </c:pt>
                <c:pt idx="11">
                  <c:v>5535.5</c:v>
                </c:pt>
                <c:pt idx="12">
                  <c:v>5538</c:v>
                </c:pt>
                <c:pt idx="13">
                  <c:v>5540.5</c:v>
                </c:pt>
                <c:pt idx="14">
                  <c:v>5551</c:v>
                </c:pt>
                <c:pt idx="15">
                  <c:v>5554</c:v>
                </c:pt>
                <c:pt idx="16">
                  <c:v>5572</c:v>
                </c:pt>
                <c:pt idx="17">
                  <c:v>5580</c:v>
                </c:pt>
                <c:pt idx="18">
                  <c:v>5582.5</c:v>
                </c:pt>
                <c:pt idx="19">
                  <c:v>5590.5</c:v>
                </c:pt>
                <c:pt idx="20">
                  <c:v>5616.5</c:v>
                </c:pt>
                <c:pt idx="21">
                  <c:v>5617</c:v>
                </c:pt>
                <c:pt idx="22">
                  <c:v>5643</c:v>
                </c:pt>
                <c:pt idx="23">
                  <c:v>5648.5</c:v>
                </c:pt>
                <c:pt idx="24">
                  <c:v>5687.5</c:v>
                </c:pt>
                <c:pt idx="25">
                  <c:v>5697</c:v>
                </c:pt>
                <c:pt idx="26">
                  <c:v>5698</c:v>
                </c:pt>
                <c:pt idx="27">
                  <c:v>5722</c:v>
                </c:pt>
                <c:pt idx="28">
                  <c:v>5724.5</c:v>
                </c:pt>
                <c:pt idx="29">
                  <c:v>5727</c:v>
                </c:pt>
                <c:pt idx="30">
                  <c:v>5764</c:v>
                </c:pt>
                <c:pt idx="31">
                  <c:v>5766.5</c:v>
                </c:pt>
                <c:pt idx="32">
                  <c:v>5769</c:v>
                </c:pt>
                <c:pt idx="33">
                  <c:v>5771.5</c:v>
                </c:pt>
                <c:pt idx="34">
                  <c:v>6433</c:v>
                </c:pt>
                <c:pt idx="35">
                  <c:v>6435.5</c:v>
                </c:pt>
                <c:pt idx="36">
                  <c:v>6443.5</c:v>
                </c:pt>
                <c:pt idx="37">
                  <c:v>6456.5</c:v>
                </c:pt>
                <c:pt idx="38">
                  <c:v>6462</c:v>
                </c:pt>
                <c:pt idx="39">
                  <c:v>6464.5</c:v>
                </c:pt>
                <c:pt idx="40">
                  <c:v>6467</c:v>
                </c:pt>
                <c:pt idx="41">
                  <c:v>6467.5</c:v>
                </c:pt>
                <c:pt idx="42">
                  <c:v>6470</c:v>
                </c:pt>
                <c:pt idx="43">
                  <c:v>6501.5</c:v>
                </c:pt>
                <c:pt idx="44">
                  <c:v>6504</c:v>
                </c:pt>
                <c:pt idx="45">
                  <c:v>6512</c:v>
                </c:pt>
                <c:pt idx="46">
                  <c:v>6517</c:v>
                </c:pt>
                <c:pt idx="47">
                  <c:v>6520</c:v>
                </c:pt>
                <c:pt idx="48">
                  <c:v>6530</c:v>
                </c:pt>
                <c:pt idx="49">
                  <c:v>6533</c:v>
                </c:pt>
                <c:pt idx="50">
                  <c:v>6535.5</c:v>
                </c:pt>
                <c:pt idx="51">
                  <c:v>6538</c:v>
                </c:pt>
                <c:pt idx="52">
                  <c:v>6540.5</c:v>
                </c:pt>
                <c:pt idx="53">
                  <c:v>6541</c:v>
                </c:pt>
                <c:pt idx="54">
                  <c:v>6543.5</c:v>
                </c:pt>
                <c:pt idx="55">
                  <c:v>6546</c:v>
                </c:pt>
                <c:pt idx="56">
                  <c:v>6577.5</c:v>
                </c:pt>
                <c:pt idx="57">
                  <c:v>6582.5</c:v>
                </c:pt>
                <c:pt idx="58">
                  <c:v>6583</c:v>
                </c:pt>
                <c:pt idx="59">
                  <c:v>6590.5</c:v>
                </c:pt>
                <c:pt idx="60">
                  <c:v>6593</c:v>
                </c:pt>
                <c:pt idx="61">
                  <c:v>6598.5</c:v>
                </c:pt>
                <c:pt idx="62">
                  <c:v>6609</c:v>
                </c:pt>
                <c:pt idx="63">
                  <c:v>6614</c:v>
                </c:pt>
                <c:pt idx="64">
                  <c:v>6624.5</c:v>
                </c:pt>
                <c:pt idx="65">
                  <c:v>6630</c:v>
                </c:pt>
                <c:pt idx="66">
                  <c:v>6632.5</c:v>
                </c:pt>
                <c:pt idx="67">
                  <c:v>7404.5</c:v>
                </c:pt>
                <c:pt idx="68">
                  <c:v>7412</c:v>
                </c:pt>
                <c:pt idx="69">
                  <c:v>7415</c:v>
                </c:pt>
                <c:pt idx="70">
                  <c:v>7436</c:v>
                </c:pt>
                <c:pt idx="71">
                  <c:v>7441</c:v>
                </c:pt>
                <c:pt idx="72">
                  <c:v>7443.5</c:v>
                </c:pt>
                <c:pt idx="73">
                  <c:v>7464.5</c:v>
                </c:pt>
                <c:pt idx="74">
                  <c:v>7472.5</c:v>
                </c:pt>
                <c:pt idx="75">
                  <c:v>7475</c:v>
                </c:pt>
                <c:pt idx="76">
                  <c:v>7483</c:v>
                </c:pt>
                <c:pt idx="77">
                  <c:v>7509.5</c:v>
                </c:pt>
                <c:pt idx="78">
                  <c:v>7512</c:v>
                </c:pt>
                <c:pt idx="79">
                  <c:v>7514.5</c:v>
                </c:pt>
                <c:pt idx="80">
                  <c:v>7517.5</c:v>
                </c:pt>
                <c:pt idx="81">
                  <c:v>7520</c:v>
                </c:pt>
                <c:pt idx="82">
                  <c:v>7525</c:v>
                </c:pt>
                <c:pt idx="83">
                  <c:v>7535.5</c:v>
                </c:pt>
                <c:pt idx="84">
                  <c:v>7538</c:v>
                </c:pt>
                <c:pt idx="85">
                  <c:v>7538.5</c:v>
                </c:pt>
                <c:pt idx="86">
                  <c:v>7543.5</c:v>
                </c:pt>
                <c:pt idx="87">
                  <c:v>7546</c:v>
                </c:pt>
                <c:pt idx="88">
                  <c:v>7548.5</c:v>
                </c:pt>
                <c:pt idx="89">
                  <c:v>7551.5</c:v>
                </c:pt>
                <c:pt idx="90">
                  <c:v>7554</c:v>
                </c:pt>
                <c:pt idx="91">
                  <c:v>7556.5</c:v>
                </c:pt>
                <c:pt idx="92">
                  <c:v>7562</c:v>
                </c:pt>
                <c:pt idx="93">
                  <c:v>7567</c:v>
                </c:pt>
                <c:pt idx="94">
                  <c:v>7601</c:v>
                </c:pt>
                <c:pt idx="95">
                  <c:v>7601.5</c:v>
                </c:pt>
                <c:pt idx="96">
                  <c:v>7604</c:v>
                </c:pt>
                <c:pt idx="97">
                  <c:v>7632.5</c:v>
                </c:pt>
                <c:pt idx="98">
                  <c:v>7633</c:v>
                </c:pt>
                <c:pt idx="99">
                  <c:v>7635.5</c:v>
                </c:pt>
                <c:pt idx="100">
                  <c:v>7659</c:v>
                </c:pt>
                <c:pt idx="101">
                  <c:v>7661.5</c:v>
                </c:pt>
                <c:pt idx="102">
                  <c:v>7664</c:v>
                </c:pt>
                <c:pt idx="103">
                  <c:v>7667</c:v>
                </c:pt>
                <c:pt idx="104">
                  <c:v>7669.5</c:v>
                </c:pt>
                <c:pt idx="105">
                  <c:v>7672</c:v>
                </c:pt>
                <c:pt idx="106">
                  <c:v>7682.5</c:v>
                </c:pt>
                <c:pt idx="107">
                  <c:v>7685</c:v>
                </c:pt>
                <c:pt idx="108">
                  <c:v>7698.5</c:v>
                </c:pt>
                <c:pt idx="109">
                  <c:v>7703.5</c:v>
                </c:pt>
                <c:pt idx="110">
                  <c:v>7709</c:v>
                </c:pt>
                <c:pt idx="111">
                  <c:v>7711.5</c:v>
                </c:pt>
                <c:pt idx="112">
                  <c:v>9344</c:v>
                </c:pt>
                <c:pt idx="113">
                  <c:v>10323</c:v>
                </c:pt>
                <c:pt idx="114">
                  <c:v>11268</c:v>
                </c:pt>
                <c:pt idx="115">
                  <c:v>12280</c:v>
                </c:pt>
                <c:pt idx="116">
                  <c:v>12280</c:v>
                </c:pt>
                <c:pt idx="117">
                  <c:v>12280</c:v>
                </c:pt>
                <c:pt idx="118">
                  <c:v>12355</c:v>
                </c:pt>
                <c:pt idx="119">
                  <c:v>13368</c:v>
                </c:pt>
                <c:pt idx="120">
                  <c:v>14168.5</c:v>
                </c:pt>
                <c:pt idx="121">
                  <c:v>17956</c:v>
                </c:pt>
                <c:pt idx="122">
                  <c:v>18088.5</c:v>
                </c:pt>
                <c:pt idx="123">
                  <c:v>18219.5</c:v>
                </c:pt>
                <c:pt idx="124">
                  <c:v>18880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122">
                  <c:v>-6.7462499995599501E-2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2B-4A54-AA1D-059BEA4CD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71600"/>
        <c:axId val="1"/>
      </c:scatterChart>
      <c:valAx>
        <c:axId val="814271600"/>
        <c:scaling>
          <c:orientation val="minMax"/>
          <c:max val="22000"/>
          <c:min val="-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71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55105813711895"/>
          <c:y val="0.92024539877300615"/>
          <c:w val="0.777060452257684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9524</xdr:rowOff>
    </xdr:from>
    <xdr:to>
      <xdr:col>17</xdr:col>
      <xdr:colOff>428625</xdr:colOff>
      <xdr:row>18</xdr:row>
      <xdr:rowOff>57149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621F29-434C-3F60-5B1D-36BDAAF68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konkoly.hu/cgi-bin/IBVS?5668" TargetMode="External"/><Relationship Id="rId7" Type="http://schemas.openxmlformats.org/officeDocument/2006/relationships/hyperlink" Target="http://www.konkoly.hu/cgi-bin/IBVS?5606" TargetMode="External"/><Relationship Id="rId2" Type="http://schemas.openxmlformats.org/officeDocument/2006/relationships/hyperlink" Target="http://www.konkoly.hu/cgi-bin/IBVS?5668" TargetMode="External"/><Relationship Id="rId1" Type="http://schemas.openxmlformats.org/officeDocument/2006/relationships/hyperlink" Target="http://www.konkoly.hu/cgi-bin/IBVS?5341" TargetMode="External"/><Relationship Id="rId6" Type="http://schemas.openxmlformats.org/officeDocument/2006/relationships/hyperlink" Target="http://www.konkoly.hu/cgi-bin/IBVS?5606" TargetMode="External"/><Relationship Id="rId5" Type="http://schemas.openxmlformats.org/officeDocument/2006/relationships/hyperlink" Target="http://www.konkoly.hu/cgi-bin/IBVS?5603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606" TargetMode="External"/><Relationship Id="rId9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5"/>
  <sheetViews>
    <sheetView tabSelected="1" workbookViewId="0">
      <pane xSplit="14" ySplit="22" topLeftCell="O130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3.140625" customWidth="1"/>
    <col min="4" max="4" width="9.42578125" customWidth="1"/>
    <col min="5" max="5" width="11.71093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 s="5" customFormat="1" ht="12.95" customHeight="1">
      <c r="A2" s="5" t="s">
        <v>24</v>
      </c>
      <c r="B2" s="25" t="s">
        <v>26</v>
      </c>
    </row>
    <row r="3" spans="1:6" s="5" customFormat="1" ht="12.95" customHeight="1" thickBot="1"/>
    <row r="4" spans="1:6" s="5" customFormat="1" ht="12.95" customHeight="1" thickBot="1">
      <c r="A4" s="26" t="s">
        <v>2</v>
      </c>
      <c r="C4" s="27" t="s">
        <v>30</v>
      </c>
      <c r="D4" s="28" t="s">
        <v>30</v>
      </c>
    </row>
    <row r="5" spans="1:6" s="5" customFormat="1" ht="12.95" customHeight="1">
      <c r="A5" s="29" t="s">
        <v>38</v>
      </c>
      <c r="C5" s="30">
        <v>-9.5</v>
      </c>
      <c r="D5" s="5" t="s">
        <v>39</v>
      </c>
    </row>
    <row r="6" spans="1:6" s="5" customFormat="1" ht="12.95" customHeight="1">
      <c r="A6" s="26" t="s">
        <v>3</v>
      </c>
      <c r="E6" s="100" t="s">
        <v>29</v>
      </c>
    </row>
    <row r="7" spans="1:6" s="5" customFormat="1" ht="12.95" customHeight="1">
      <c r="A7" s="5" t="s">
        <v>4</v>
      </c>
      <c r="C7" s="82">
        <v>52643.6011</v>
      </c>
      <c r="D7" s="82" t="s">
        <v>116</v>
      </c>
      <c r="E7" s="101">
        <v>52548.249239650002</v>
      </c>
    </row>
    <row r="8" spans="1:6" s="5" customFormat="1" ht="12.95" customHeight="1">
      <c r="A8" s="5" t="s">
        <v>5</v>
      </c>
      <c r="C8" s="82">
        <v>0.37992500000000001</v>
      </c>
      <c r="D8" s="83" t="s">
        <v>116</v>
      </c>
      <c r="E8" s="102">
        <v>0.3799207</v>
      </c>
    </row>
    <row r="9" spans="1:6" s="5" customFormat="1" ht="12.95" customHeight="1">
      <c r="A9" s="31" t="s">
        <v>43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s="5" customFormat="1" ht="12.95" customHeight="1" thickBot="1">
      <c r="C10" s="35" t="s">
        <v>20</v>
      </c>
      <c r="D10" s="35" t="s">
        <v>21</v>
      </c>
    </row>
    <row r="11" spans="1:6" s="5" customFormat="1" ht="12.95" customHeight="1">
      <c r="A11" s="5" t="s">
        <v>16</v>
      </c>
      <c r="C11" s="34">
        <f ca="1">INTERCEPT(INDIRECT($D$9):G992,INDIRECT($C$9):F992)</f>
        <v>4.512983877540077E-3</v>
      </c>
      <c r="D11" s="36"/>
    </row>
    <row r="12" spans="1:6" s="5" customFormat="1" ht="12.95" customHeight="1">
      <c r="A12" s="5" t="s">
        <v>17</v>
      </c>
      <c r="C12" s="34">
        <f ca="1">SLOPE(INDIRECT($D$9):G992,INDIRECT($C$9):F992)</f>
        <v>-1.8981095653310846E-6</v>
      </c>
      <c r="D12" s="36"/>
      <c r="E12" s="92" t="s">
        <v>113</v>
      </c>
      <c r="F12" s="93" t="s">
        <v>117</v>
      </c>
    </row>
    <row r="13" spans="1:6" s="5" customFormat="1" ht="12.95" customHeight="1">
      <c r="A13" s="5" t="s">
        <v>19</v>
      </c>
      <c r="C13" s="36" t="s">
        <v>40</v>
      </c>
      <c r="E13" s="94" t="s">
        <v>45</v>
      </c>
      <c r="F13" s="95">
        <v>1</v>
      </c>
    </row>
    <row r="14" spans="1:6" s="5" customFormat="1" ht="12.95" customHeight="1">
      <c r="E14" s="94" t="s">
        <v>41</v>
      </c>
      <c r="F14" s="96">
        <f ca="1">NOW()+15018.5+$C$5/24</f>
        <v>60600.783736921294</v>
      </c>
    </row>
    <row r="15" spans="1:6" s="5" customFormat="1" ht="12.95" customHeight="1">
      <c r="A15" s="37" t="s">
        <v>18</v>
      </c>
      <c r="C15" s="38">
        <f ca="1">(C7+C11)+(C8+C12)*INT(MAX(F21:F3533))</f>
        <v>59816.553776675282</v>
      </c>
      <c r="E15" s="94" t="s">
        <v>46</v>
      </c>
      <c r="F15" s="96">
        <f ca="1">ROUND(2*($F$14-$C$7)/$C$8,0)/2+$F$13</f>
        <v>20945</v>
      </c>
    </row>
    <row r="16" spans="1:6" s="5" customFormat="1" ht="12.95" customHeight="1">
      <c r="A16" s="26" t="s">
        <v>6</v>
      </c>
      <c r="C16" s="40">
        <f ca="1">+C8+C12</f>
        <v>0.37992310189043466</v>
      </c>
      <c r="E16" s="94" t="s">
        <v>42</v>
      </c>
      <c r="F16" s="96">
        <f ca="1">ROUND(2*($F$14-$C$15)/$C$16,0)/2+$F$13</f>
        <v>2065</v>
      </c>
    </row>
    <row r="17" spans="1:21" s="5" customFormat="1" ht="12.95" customHeight="1" thickBot="1">
      <c r="A17" s="39" t="s">
        <v>35</v>
      </c>
      <c r="C17" s="5">
        <f>COUNT(C21:C2191)</f>
        <v>125</v>
      </c>
      <c r="E17" s="94" t="s">
        <v>114</v>
      </c>
      <c r="F17" s="97">
        <f ca="1">+$C$15+$C$16*$F$16-15018.5-$C$5/24</f>
        <v>45582.990815412362</v>
      </c>
    </row>
    <row r="18" spans="1:21" s="5" customFormat="1" ht="12.95" customHeight="1" thickTop="1" thickBot="1">
      <c r="A18" s="26" t="s">
        <v>7</v>
      </c>
      <c r="C18" s="41">
        <f ca="1">+C15</f>
        <v>59816.553776675282</v>
      </c>
      <c r="D18" s="42">
        <f ca="1">+C16</f>
        <v>0.37992310189043466</v>
      </c>
      <c r="E18" s="99" t="s">
        <v>115</v>
      </c>
      <c r="F18" s="98">
        <f ca="1">+($C$15+$C$16*$F$16)-($C$16/2)-15018.5-$C$5/24</f>
        <v>45582.800853861416</v>
      </c>
    </row>
    <row r="19" spans="1:21" s="5" customFormat="1" ht="12.95" customHeight="1" thickTop="1">
      <c r="E19" s="39"/>
      <c r="F19" s="43"/>
    </row>
    <row r="20" spans="1:21" s="5" customFormat="1" ht="12.95" customHeight="1" thickBot="1">
      <c r="A20" s="35" t="s">
        <v>8</v>
      </c>
      <c r="B20" s="35" t="s">
        <v>9</v>
      </c>
      <c r="C20" s="35" t="s">
        <v>10</v>
      </c>
      <c r="D20" s="35" t="s">
        <v>14</v>
      </c>
      <c r="E20" s="35" t="s">
        <v>11</v>
      </c>
      <c r="F20" s="35" t="s">
        <v>12</v>
      </c>
      <c r="G20" s="35" t="s">
        <v>13</v>
      </c>
      <c r="H20" s="44" t="s">
        <v>55</v>
      </c>
      <c r="I20" s="44" t="s">
        <v>58</v>
      </c>
      <c r="J20" s="44" t="s">
        <v>52</v>
      </c>
      <c r="K20" s="44" t="s">
        <v>50</v>
      </c>
      <c r="L20" s="44" t="s">
        <v>119</v>
      </c>
      <c r="M20" s="44" t="s">
        <v>25</v>
      </c>
      <c r="N20" s="44" t="s">
        <v>28</v>
      </c>
      <c r="O20" s="44" t="s">
        <v>23</v>
      </c>
      <c r="P20" s="45" t="s">
        <v>22</v>
      </c>
      <c r="Q20" s="35" t="s">
        <v>15</v>
      </c>
      <c r="U20" s="46" t="s">
        <v>105</v>
      </c>
    </row>
    <row r="21" spans="1:21" s="5" customFormat="1" ht="12.95" customHeight="1">
      <c r="A21" s="2" t="s">
        <v>31</v>
      </c>
      <c r="B21" s="3" t="s">
        <v>32</v>
      </c>
      <c r="C21" s="47">
        <v>52548.439200000001</v>
      </c>
      <c r="D21" s="2">
        <v>2.9999999999999997E-4</v>
      </c>
      <c r="E21" s="5">
        <f>+(C21-C$7)/C$8</f>
        <v>-250.47548858327076</v>
      </c>
      <c r="F21" s="5">
        <f>ROUND(2*E21,0)/2</f>
        <v>-250.5</v>
      </c>
      <c r="G21" s="5">
        <f>+C21-(C$7+F21*C$8)</f>
        <v>9.3124999984866008E-3</v>
      </c>
      <c r="J21" s="5">
        <f>+G21</f>
        <v>9.3124999984866008E-3</v>
      </c>
      <c r="O21" s="5">
        <f ca="1">+C$11+C$12*$F21</f>
        <v>4.988460323655514E-3</v>
      </c>
      <c r="Q21" s="48">
        <f>+C21-15018.5</f>
        <v>37529.939200000001</v>
      </c>
    </row>
    <row r="22" spans="1:21" s="5" customFormat="1" ht="12.95" customHeight="1">
      <c r="A22" s="82" t="str">
        <f>$D$7</f>
        <v>VSX</v>
      </c>
      <c r="B22" s="82"/>
      <c r="C22" s="85">
        <f>$C$7</f>
        <v>52643.6011</v>
      </c>
      <c r="D22" s="52"/>
      <c r="E22" s="5">
        <f>+(C22-C$7)/C$8</f>
        <v>0</v>
      </c>
      <c r="F22" s="5">
        <f>ROUND(2*E22,0)/2</f>
        <v>0</v>
      </c>
      <c r="G22" s="5">
        <f>+C22-(C$7+F22*C$8)</f>
        <v>0</v>
      </c>
      <c r="K22" s="5">
        <f>+G22</f>
        <v>0</v>
      </c>
      <c r="O22" s="5">
        <f ca="1">+C$11+C$12*$F22</f>
        <v>4.512983877540077E-3</v>
      </c>
      <c r="Q22" s="48">
        <f>+C22-15018.5</f>
        <v>37625.1011</v>
      </c>
    </row>
    <row r="23" spans="1:21" s="5" customFormat="1" ht="12.95" customHeight="1">
      <c r="A23" s="5" t="s">
        <v>37</v>
      </c>
      <c r="B23" s="49" t="s">
        <v>27</v>
      </c>
      <c r="C23" s="50">
        <v>52956.474699999999</v>
      </c>
      <c r="D23" s="51">
        <v>2.0000000000000001E-4</v>
      </c>
      <c r="E23" s="5">
        <f>+(C23-C$7)/C$8</f>
        <v>823.5141146278844</v>
      </c>
      <c r="F23" s="5">
        <f>ROUND(2*E23,0)/2</f>
        <v>823.5</v>
      </c>
      <c r="G23" s="5">
        <f>+C23-(C$7+F23*C$8)</f>
        <v>5.3625000000465661E-3</v>
      </c>
      <c r="K23" s="5">
        <f>+G23</f>
        <v>5.3625000000465661E-3</v>
      </c>
      <c r="O23" s="5">
        <f ca="1">+C$11+C$12*$F23</f>
        <v>2.9498906504899286E-3</v>
      </c>
      <c r="Q23" s="48">
        <f>+C23-15018.5</f>
        <v>37937.974699999999</v>
      </c>
    </row>
    <row r="24" spans="1:21" s="5" customFormat="1" ht="12.95" customHeight="1">
      <c r="A24" s="5" t="s">
        <v>37</v>
      </c>
      <c r="B24" s="49" t="s">
        <v>32</v>
      </c>
      <c r="C24" s="50">
        <v>53011.374199999998</v>
      </c>
      <c r="D24" s="51">
        <v>2.0000000000000001E-4</v>
      </c>
      <c r="E24" s="5">
        <f>+(C24-C$7)/C$8</f>
        <v>968.0150029611068</v>
      </c>
      <c r="F24" s="5">
        <f>ROUND(2*E24,0)/2</f>
        <v>968</v>
      </c>
      <c r="G24" s="5">
        <f>+C24-(C$7+F24*C$8)</f>
        <v>5.7000000015250407E-3</v>
      </c>
      <c r="K24" s="5">
        <f>+G24</f>
        <v>5.7000000015250407E-3</v>
      </c>
      <c r="O24" s="5">
        <f ca="1">+C$11+C$12*$F24</f>
        <v>2.6756138182995872E-3</v>
      </c>
      <c r="Q24" s="48">
        <f>+C24-15018.5</f>
        <v>37992.874199999998</v>
      </c>
    </row>
    <row r="25" spans="1:21" s="5" customFormat="1" ht="12.95" customHeight="1">
      <c r="A25" s="5" t="s">
        <v>33</v>
      </c>
      <c r="B25" s="36" t="s">
        <v>27</v>
      </c>
      <c r="C25" s="47">
        <v>53262.501100000001</v>
      </c>
      <c r="D25" s="52">
        <v>2.9999999999999997E-4</v>
      </c>
      <c r="E25" s="5">
        <f>+(C25-C$7)/C$8</f>
        <v>1629.0057248141118</v>
      </c>
      <c r="F25" s="5">
        <f>ROUND(2*E25,0)/2</f>
        <v>1629</v>
      </c>
      <c r="G25" s="5">
        <f>+C25-(C$7+F25*C$8)</f>
        <v>2.17500000144355E-3</v>
      </c>
      <c r="J25" s="5">
        <f>+G25</f>
        <v>2.17500000144355E-3</v>
      </c>
      <c r="O25" s="5">
        <f ca="1">+C$11+C$12*$F25</f>
        <v>1.4209633956157402E-3</v>
      </c>
      <c r="Q25" s="48">
        <f>+C25-15018.5</f>
        <v>38244.001100000001</v>
      </c>
    </row>
    <row r="26" spans="1:21" s="5" customFormat="1" ht="12.95" customHeight="1">
      <c r="A26" s="5" t="s">
        <v>34</v>
      </c>
      <c r="B26" s="36" t="s">
        <v>27</v>
      </c>
      <c r="C26" s="47">
        <v>53331.647499999999</v>
      </c>
      <c r="D26" s="52">
        <v>2.9999999999999997E-4</v>
      </c>
      <c r="E26" s="5">
        <f>+(C26-C$7)/C$8</f>
        <v>1811.0058564190281</v>
      </c>
      <c r="F26" s="5">
        <f>ROUND(2*E26,0)/2</f>
        <v>1811</v>
      </c>
      <c r="G26" s="5">
        <f>+C26-(C$7+F26*C$8)</f>
        <v>2.2249999965424649E-3</v>
      </c>
      <c r="K26" s="5">
        <f>+G26</f>
        <v>2.2249999965424649E-3</v>
      </c>
      <c r="O26" s="5">
        <f ca="1">+C$11+C$12*$F26</f>
        <v>1.0755074547254828E-3</v>
      </c>
      <c r="Q26" s="48">
        <f>+C26-15018.5</f>
        <v>38313.147499999999</v>
      </c>
    </row>
    <row r="27" spans="1:21" s="5" customFormat="1" ht="12.95" customHeight="1">
      <c r="A27" s="5" t="s">
        <v>33</v>
      </c>
      <c r="B27" s="36" t="s">
        <v>27</v>
      </c>
      <c r="C27" s="47">
        <v>53345.325499999999</v>
      </c>
      <c r="D27" s="52">
        <v>4.0000000000000002E-4</v>
      </c>
      <c r="E27" s="5">
        <f>+(C27-C$7)/C$8</f>
        <v>1847.0076988879362</v>
      </c>
      <c r="F27" s="5">
        <f>ROUND(2*E27,0)/2</f>
        <v>1847</v>
      </c>
      <c r="G27" s="5">
        <f>+C27-(C$7+F27*C$8)</f>
        <v>2.9250000006868504E-3</v>
      </c>
      <c r="J27" s="5">
        <f>+G27</f>
        <v>2.9250000006868504E-3</v>
      </c>
      <c r="O27" s="5">
        <f ca="1">+C$11+C$12*$F27</f>
        <v>1.0071755103735636E-3</v>
      </c>
      <c r="Q27" s="48">
        <f>+C27-15018.5</f>
        <v>38326.825499999999</v>
      </c>
    </row>
    <row r="28" spans="1:21" s="5" customFormat="1" ht="12.95" customHeight="1">
      <c r="A28" s="5" t="s">
        <v>33</v>
      </c>
      <c r="B28" s="36" t="s">
        <v>27</v>
      </c>
      <c r="C28" s="47">
        <v>53351.403599999998</v>
      </c>
      <c r="D28" s="52">
        <v>2.0000000000000001E-4</v>
      </c>
      <c r="E28" s="5">
        <f>+(C28-C$7)/C$8</f>
        <v>1863.0058564190247</v>
      </c>
      <c r="F28" s="5">
        <f>ROUND(2*E28,0)/2</f>
        <v>1863</v>
      </c>
      <c r="G28" s="5">
        <f>+C28-(C$7+F28*C$8)</f>
        <v>2.2249999965424649E-3</v>
      </c>
      <c r="J28" s="5">
        <f>+G28</f>
        <v>2.2249999965424649E-3</v>
      </c>
      <c r="O28" s="5">
        <f ca="1">+C$11+C$12*$F28</f>
        <v>9.7680575732826637E-4</v>
      </c>
      <c r="Q28" s="48">
        <f>+C28-15018.5</f>
        <v>38332.903599999998</v>
      </c>
    </row>
    <row r="29" spans="1:21" s="5" customFormat="1" ht="12.95" customHeight="1">
      <c r="A29" s="53" t="s">
        <v>66</v>
      </c>
      <c r="B29" s="54" t="s">
        <v>32</v>
      </c>
      <c r="C29" s="55">
        <v>54142.967799999999</v>
      </c>
      <c r="D29" s="53" t="s">
        <v>58</v>
      </c>
      <c r="E29" s="5">
        <f>+(C29-C$7)/C$8</f>
        <v>3946.4807527801504</v>
      </c>
      <c r="F29" s="5">
        <f>ROUND(2*E29,0)/2</f>
        <v>3946.5</v>
      </c>
      <c r="G29" s="5">
        <f>+C29-(C$7+F29*C$8)</f>
        <v>-7.3124999980791472E-3</v>
      </c>
      <c r="I29" s="5">
        <v>-7.3124999980791472E-3</v>
      </c>
      <c r="O29" s="5">
        <f ca="1">+C$11+C$12*$F29</f>
        <v>-2.9779055220390486E-3</v>
      </c>
      <c r="Q29" s="48">
        <f>+C29-15018.5</f>
        <v>39124.467799999999</v>
      </c>
    </row>
    <row r="30" spans="1:21" s="5" customFormat="1" ht="12.95" customHeight="1">
      <c r="A30" s="103" t="s">
        <v>118</v>
      </c>
      <c r="B30" s="104" t="s">
        <v>27</v>
      </c>
      <c r="C30" s="78">
        <v>54725.585500000045</v>
      </c>
      <c r="D30" s="78">
        <v>6.9999999999999999E-4</v>
      </c>
      <c r="E30" s="5">
        <f>+(C30-C$7)/C$8</f>
        <v>5479.9878923472916</v>
      </c>
      <c r="F30" s="5">
        <f>ROUND(2*E30,0)/2</f>
        <v>5480</v>
      </c>
      <c r="G30" s="5">
        <f>+C30-(C$7+F30*C$8)</f>
        <v>-4.5999999565538019E-3</v>
      </c>
      <c r="L30" s="5">
        <f>+G30</f>
        <v>-4.5999999565538019E-3</v>
      </c>
      <c r="O30" s="5">
        <f ca="1">+C$11+C$12*$F30</f>
        <v>-5.8886565404742668E-3</v>
      </c>
      <c r="Q30" s="48">
        <f>+C30-15018.5</f>
        <v>39707.085500000045</v>
      </c>
    </row>
    <row r="31" spans="1:21" s="5" customFormat="1" ht="12.95" customHeight="1">
      <c r="A31" s="103" t="s">
        <v>118</v>
      </c>
      <c r="B31" s="104" t="s">
        <v>27</v>
      </c>
      <c r="C31" s="78">
        <v>54744.579400000162</v>
      </c>
      <c r="D31" s="78">
        <v>4.0000000000000002E-4</v>
      </c>
      <c r="E31" s="5">
        <f>+(C31-C$7)/C$8</f>
        <v>5529.9817069162664</v>
      </c>
      <c r="F31" s="5">
        <f>ROUND(2*E31,0)/2</f>
        <v>5530</v>
      </c>
      <c r="G31" s="5">
        <f>+C31-(C$7+F31*C$8)</f>
        <v>-6.9499998353421688E-3</v>
      </c>
      <c r="L31" s="5">
        <f>+G31</f>
        <v>-6.9499998353421688E-3</v>
      </c>
      <c r="O31" s="5">
        <f ca="1">+C$11+C$12*$F31</f>
        <v>-5.983562018740821E-3</v>
      </c>
      <c r="Q31" s="48">
        <f>+C31-15018.5</f>
        <v>39726.079400000162</v>
      </c>
    </row>
    <row r="32" spans="1:21" s="5" customFormat="1" ht="12.95" customHeight="1">
      <c r="A32" s="103" t="s">
        <v>118</v>
      </c>
      <c r="B32" s="104" t="s">
        <v>32</v>
      </c>
      <c r="C32" s="78">
        <v>54746.668599999975</v>
      </c>
      <c r="D32" s="78">
        <v>4.0000000000000002E-4</v>
      </c>
      <c r="E32" s="5">
        <f>+(C32-C$7)/C$8</f>
        <v>5535.4806869776285</v>
      </c>
      <c r="F32" s="5">
        <f>ROUND(2*E32,0)/2</f>
        <v>5535.5</v>
      </c>
      <c r="G32" s="5">
        <f>+C32-(C$7+F32*C$8)</f>
        <v>-7.3375000210944563E-3</v>
      </c>
      <c r="L32" s="5">
        <f>+G32</f>
        <v>-7.3375000210944563E-3</v>
      </c>
      <c r="O32" s="5">
        <f ca="1">+C$11+C$12*$F32</f>
        <v>-5.994001621350142E-3</v>
      </c>
      <c r="Q32" s="48">
        <f>+C32-15018.5</f>
        <v>39728.168599999975</v>
      </c>
    </row>
    <row r="33" spans="1:17" s="5" customFormat="1" ht="12.95" customHeight="1">
      <c r="A33" s="103" t="s">
        <v>118</v>
      </c>
      <c r="B33" s="104" t="s">
        <v>27</v>
      </c>
      <c r="C33" s="78">
        <v>54747.618499999866</v>
      </c>
      <c r="D33" s="78">
        <v>5.0000000000000001E-4</v>
      </c>
      <c r="E33" s="5">
        <f>+(C33-C$7)/C$8</f>
        <v>5537.9809172859541</v>
      </c>
      <c r="F33" s="5">
        <f>ROUND(2*E33,0)/2</f>
        <v>5538</v>
      </c>
      <c r="G33" s="5">
        <f>+C33-(C$7+F33*C$8)</f>
        <v>-7.2500001333537512E-3</v>
      </c>
      <c r="L33" s="5">
        <f>+G33</f>
        <v>-7.2500001333537512E-3</v>
      </c>
      <c r="O33" s="5">
        <f ca="1">+C$11+C$12*$F33</f>
        <v>-5.9987468952634702E-3</v>
      </c>
      <c r="Q33" s="48">
        <f>+C33-15018.5</f>
        <v>39729.118499999866</v>
      </c>
    </row>
    <row r="34" spans="1:17" s="5" customFormat="1" ht="12.95" customHeight="1">
      <c r="A34" s="103" t="s">
        <v>118</v>
      </c>
      <c r="B34" s="104" t="s">
        <v>32</v>
      </c>
      <c r="C34" s="78">
        <v>54748.567799999844</v>
      </c>
      <c r="D34" s="78">
        <v>5.0000000000000001E-4</v>
      </c>
      <c r="E34" s="5">
        <f>+(C34-C$7)/C$8</f>
        <v>5540.4795683354459</v>
      </c>
      <c r="F34" s="5">
        <f>ROUND(2*E34,0)/2</f>
        <v>5540.5</v>
      </c>
      <c r="G34" s="5">
        <f>+C34-(C$7+F34*C$8)</f>
        <v>-7.7625001576961949E-3</v>
      </c>
      <c r="L34" s="5">
        <f>+G34</f>
        <v>-7.7625001576961949E-3</v>
      </c>
      <c r="O34" s="5">
        <f ca="1">+C$11+C$12*$F34</f>
        <v>-6.0034921691767967E-3</v>
      </c>
      <c r="Q34" s="48">
        <f>+C34-15018.5</f>
        <v>39730.067799999844</v>
      </c>
    </row>
    <row r="35" spans="1:17" s="5" customFormat="1" ht="12.95" customHeight="1">
      <c r="A35" s="103" t="s">
        <v>118</v>
      </c>
      <c r="B35" s="104" t="s">
        <v>27</v>
      </c>
      <c r="C35" s="78">
        <v>54752.558100000024</v>
      </c>
      <c r="D35" s="78">
        <v>5.0000000000000001E-4</v>
      </c>
      <c r="E35" s="5">
        <f>+(C35-C$7)/C$8</f>
        <v>5550.9824307429726</v>
      </c>
      <c r="F35" s="5">
        <f>ROUND(2*E35,0)/2</f>
        <v>5551</v>
      </c>
      <c r="G35" s="5">
        <f>+C35-(C$7+F35*C$8)</f>
        <v>-6.6749999750754796E-3</v>
      </c>
      <c r="L35" s="5">
        <f>+G35</f>
        <v>-6.6749999750754796E-3</v>
      </c>
      <c r="O35" s="5">
        <f ca="1">+C$11+C$12*$F35</f>
        <v>-6.0234223196127742E-3</v>
      </c>
      <c r="Q35" s="48">
        <f>+C35-15018.5</f>
        <v>39734.058100000024</v>
      </c>
    </row>
    <row r="36" spans="1:17" s="5" customFormat="1" ht="12.95" customHeight="1">
      <c r="A36" s="103" t="s">
        <v>118</v>
      </c>
      <c r="B36" s="104" t="s">
        <v>27</v>
      </c>
      <c r="C36" s="78">
        <v>54753.69719999982</v>
      </c>
      <c r="D36" s="78">
        <v>5.9999999999999995E-4</v>
      </c>
      <c r="E36" s="5">
        <f>+(C36-C$7)/C$8</f>
        <v>5553.9806540759901</v>
      </c>
      <c r="F36" s="5">
        <f>ROUND(2*E36,0)/2</f>
        <v>5554</v>
      </c>
      <c r="G36" s="5">
        <f>+C36-(C$7+F36*C$8)</f>
        <v>-7.350000181759242E-3</v>
      </c>
      <c r="L36" s="5">
        <f>+G36</f>
        <v>-7.350000181759242E-3</v>
      </c>
      <c r="O36" s="5">
        <f ca="1">+C$11+C$12*$F36</f>
        <v>-6.0291166483087671E-3</v>
      </c>
      <c r="Q36" s="48">
        <f>+C36-15018.5</f>
        <v>39735.19719999982</v>
      </c>
    </row>
    <row r="37" spans="1:17" s="5" customFormat="1" ht="12.95" customHeight="1">
      <c r="A37" s="103" t="s">
        <v>118</v>
      </c>
      <c r="B37" s="104" t="s">
        <v>27</v>
      </c>
      <c r="C37" s="78">
        <v>54760.536199999973</v>
      </c>
      <c r="D37" s="78">
        <v>2.0000000000000001E-4</v>
      </c>
      <c r="E37" s="5">
        <f>+(C37-C$7)/C$8</f>
        <v>5571.981575310846</v>
      </c>
      <c r="F37" s="5">
        <f>ROUND(2*E37,0)/2</f>
        <v>5572</v>
      </c>
      <c r="G37" s="5">
        <f>+C37-(C$7+F37*C$8)</f>
        <v>-7.0000000268919393E-3</v>
      </c>
      <c r="L37" s="5">
        <f>+G37</f>
        <v>-7.0000000268919393E-3</v>
      </c>
      <c r="O37" s="5">
        <f ca="1">+C$11+C$12*$F37</f>
        <v>-6.0632826204847258E-3</v>
      </c>
      <c r="Q37" s="48">
        <f>+C37-15018.5</f>
        <v>39742.036199999973</v>
      </c>
    </row>
    <row r="38" spans="1:17" s="5" customFormat="1" ht="12.95" customHeight="1">
      <c r="A38" s="103" t="s">
        <v>118</v>
      </c>
      <c r="B38" s="104" t="s">
        <v>27</v>
      </c>
      <c r="C38" s="78">
        <v>54763.57610000018</v>
      </c>
      <c r="D38" s="78">
        <v>5.9999999999999995E-4</v>
      </c>
      <c r="E38" s="5">
        <f>+(C38-C$7)/C$8</f>
        <v>5579.9828913606116</v>
      </c>
      <c r="F38" s="5">
        <f>ROUND(2*E38,0)/2</f>
        <v>5580</v>
      </c>
      <c r="G38" s="5">
        <f>+C38-(C$7+F38*C$8)</f>
        <v>-6.4999998212442733E-3</v>
      </c>
      <c r="L38" s="5">
        <f>+G38</f>
        <v>-6.4999998212442733E-3</v>
      </c>
      <c r="O38" s="5">
        <f ca="1">+C$11+C$12*$F38</f>
        <v>-6.0784674970073751E-3</v>
      </c>
      <c r="Q38" s="48">
        <f>+C38-15018.5</f>
        <v>39745.07610000018</v>
      </c>
    </row>
    <row r="39" spans="1:17" s="5" customFormat="1" ht="12.95" customHeight="1">
      <c r="A39" s="103" t="s">
        <v>118</v>
      </c>
      <c r="B39" s="104" t="s">
        <v>32</v>
      </c>
      <c r="C39" s="78">
        <v>54764.526500000153</v>
      </c>
      <c r="D39" s="78">
        <v>1.1000000000000001E-3</v>
      </c>
      <c r="E39" s="5">
        <f>+(C39-C$7)/C$8</f>
        <v>5582.4844377183726</v>
      </c>
      <c r="F39" s="5">
        <f>ROUND(2*E39,0)/2</f>
        <v>5582.5</v>
      </c>
      <c r="G39" s="5">
        <f>+C39-(C$7+F39*C$8)</f>
        <v>-5.912499844271224E-3</v>
      </c>
      <c r="L39" s="5">
        <f>+G39</f>
        <v>-5.912499844271224E-3</v>
      </c>
      <c r="O39" s="5">
        <f ca="1">+C$11+C$12*$F39</f>
        <v>-6.0832127709207033E-3</v>
      </c>
      <c r="Q39" s="48">
        <f>+C39-15018.5</f>
        <v>39746.026500000153</v>
      </c>
    </row>
    <row r="40" spans="1:17" s="5" customFormat="1" ht="12.95" customHeight="1">
      <c r="A40" s="103" t="s">
        <v>118</v>
      </c>
      <c r="B40" s="104" t="s">
        <v>32</v>
      </c>
      <c r="C40" s="78">
        <v>54767.564499999862</v>
      </c>
      <c r="D40" s="78">
        <v>5.0000000000000001E-4</v>
      </c>
      <c r="E40" s="5">
        <f>+(C40-C$7)/C$8</f>
        <v>5590.4807527797911</v>
      </c>
      <c r="F40" s="5">
        <f>ROUND(2*E40,0)/2</f>
        <v>5590.5</v>
      </c>
      <c r="G40" s="5">
        <f>+C40-(C$7+F40*C$8)</f>
        <v>-7.3125001363223419E-3</v>
      </c>
      <c r="L40" s="5">
        <f>+G40</f>
        <v>-7.3125001363223419E-3</v>
      </c>
      <c r="O40" s="5">
        <f ca="1">+C$11+C$12*$F40</f>
        <v>-6.0983976474433509E-3</v>
      </c>
      <c r="Q40" s="48">
        <f>+C40-15018.5</f>
        <v>39749.064499999862</v>
      </c>
    </row>
    <row r="41" spans="1:17" s="5" customFormat="1" ht="12.95" customHeight="1">
      <c r="A41" s="103" t="s">
        <v>118</v>
      </c>
      <c r="B41" s="104" t="s">
        <v>32</v>
      </c>
      <c r="C41" s="78">
        <v>54777.445299999788</v>
      </c>
      <c r="D41" s="78">
        <v>2.0999999999999999E-3</v>
      </c>
      <c r="E41" s="5">
        <f>+(C41-C$7)/C$8</f>
        <v>5616.4879910503087</v>
      </c>
      <c r="F41" s="5">
        <f>ROUND(2*E41,0)/2</f>
        <v>5616.5</v>
      </c>
      <c r="G41" s="5">
        <f>+C41-(C$7+F41*C$8)</f>
        <v>-4.562500209431164E-3</v>
      </c>
      <c r="L41" s="5">
        <f>+G41</f>
        <v>-4.562500209431164E-3</v>
      </c>
      <c r="O41" s="5">
        <f ca="1">+C$11+C$12*$F41</f>
        <v>-6.1477484961419589E-3</v>
      </c>
      <c r="Q41" s="48">
        <f>+C41-15018.5</f>
        <v>39758.945299999788</v>
      </c>
    </row>
    <row r="42" spans="1:17" s="5" customFormat="1" ht="12.95" customHeight="1">
      <c r="A42" s="103" t="s">
        <v>118</v>
      </c>
      <c r="B42" s="104" t="s">
        <v>27</v>
      </c>
      <c r="C42" s="78">
        <v>54777.631200000178</v>
      </c>
      <c r="D42" s="78">
        <v>5.9999999999999995E-4</v>
      </c>
      <c r="E42" s="5">
        <f>+(C42-C$7)/C$8</f>
        <v>5616.9772981514197</v>
      </c>
      <c r="F42" s="5">
        <f>ROUND(2*E42,0)/2</f>
        <v>5617</v>
      </c>
      <c r="G42" s="5">
        <f>+C42-(C$7+F42*C$8)</f>
        <v>-8.6249998203129508E-3</v>
      </c>
      <c r="L42" s="5">
        <f>+G42</f>
        <v>-8.6249998203129508E-3</v>
      </c>
      <c r="O42" s="5">
        <f ca="1">+C$11+C$12*$F42</f>
        <v>-6.1486975509246252E-3</v>
      </c>
      <c r="Q42" s="48">
        <f>+C42-15018.5</f>
        <v>39759.131200000178</v>
      </c>
    </row>
    <row r="43" spans="1:17" s="5" customFormat="1" ht="12.95" customHeight="1">
      <c r="A43" s="103" t="s">
        <v>118</v>
      </c>
      <c r="B43" s="104" t="s">
        <v>27</v>
      </c>
      <c r="C43" s="78">
        <v>54787.505100000184</v>
      </c>
      <c r="D43" s="78">
        <v>5.0000000000000001E-3</v>
      </c>
      <c r="E43" s="5">
        <f>+(C43-C$7)/C$8</f>
        <v>5642.9663749429074</v>
      </c>
      <c r="F43" s="5">
        <f>ROUND(2*E43,0)/2</f>
        <v>5643</v>
      </c>
      <c r="G43" s="5">
        <f>+C43-(C$7+F43*C$8)</f>
        <v>-1.277499981370056E-2</v>
      </c>
      <c r="L43" s="5">
        <f>+G43</f>
        <v>-1.277499981370056E-2</v>
      </c>
      <c r="O43" s="5">
        <f ca="1">+C$11+C$12*$F43</f>
        <v>-6.1980483996232332E-3</v>
      </c>
      <c r="Q43" s="48">
        <f>+C43-15018.5</f>
        <v>39769.005100000184</v>
      </c>
    </row>
    <row r="44" spans="1:17" s="5" customFormat="1" ht="12.95" customHeight="1">
      <c r="A44" s="103" t="s">
        <v>118</v>
      </c>
      <c r="B44" s="104" t="s">
        <v>32</v>
      </c>
      <c r="C44" s="78">
        <v>54789.598499999847</v>
      </c>
      <c r="D44" s="78">
        <v>3.3E-3</v>
      </c>
      <c r="E44" s="5">
        <f>+(C44-C$7)/C$8</f>
        <v>5648.4764098173255</v>
      </c>
      <c r="F44" s="5">
        <f>ROUND(2*E44,0)/2</f>
        <v>5648.5</v>
      </c>
      <c r="G44" s="5">
        <f>+C44-(C$7+F44*C$8)</f>
        <v>-8.9625001564854756E-3</v>
      </c>
      <c r="L44" s="5">
        <f>+G44</f>
        <v>-8.9625001564854756E-3</v>
      </c>
      <c r="O44" s="5">
        <f ca="1">+C$11+C$12*$F44</f>
        <v>-6.2084880022325543E-3</v>
      </c>
      <c r="Q44" s="48">
        <f>+C44-15018.5</f>
        <v>39771.098499999847</v>
      </c>
    </row>
    <row r="45" spans="1:17" s="5" customFormat="1" ht="12.95" customHeight="1">
      <c r="A45" s="103" t="s">
        <v>118</v>
      </c>
      <c r="B45" s="104" t="s">
        <v>32</v>
      </c>
      <c r="C45" s="78">
        <v>54804.416999999899</v>
      </c>
      <c r="D45" s="78">
        <v>3.3E-3</v>
      </c>
      <c r="E45" s="5">
        <f>+(C45-C$7)/C$8</f>
        <v>5687.4801605577404</v>
      </c>
      <c r="F45" s="5">
        <f>ROUND(2*E45,0)/2</f>
        <v>5687.5</v>
      </c>
      <c r="G45" s="5">
        <f>+C45-(C$7+F45*C$8)</f>
        <v>-7.5375001033535227E-3</v>
      </c>
      <c r="L45" s="5">
        <f>+G45</f>
        <v>-7.5375001033535227E-3</v>
      </c>
      <c r="O45" s="5">
        <f ca="1">+C$11+C$12*$F45</f>
        <v>-6.2825142752804663E-3</v>
      </c>
      <c r="Q45" s="48">
        <f>+C45-15018.5</f>
        <v>39785.916999999899</v>
      </c>
    </row>
    <row r="46" spans="1:17" s="5" customFormat="1" ht="12.95" customHeight="1">
      <c r="A46" s="53" t="s">
        <v>67</v>
      </c>
      <c r="B46" s="54" t="s">
        <v>27</v>
      </c>
      <c r="C46" s="55">
        <v>54808.024700000002</v>
      </c>
      <c r="D46" s="53" t="s">
        <v>58</v>
      </c>
      <c r="E46" s="5">
        <f>+(C46-C$7)/C$8</f>
        <v>5696.9759821017351</v>
      </c>
      <c r="F46" s="5">
        <f>ROUND(2*E46,0)/2</f>
        <v>5697</v>
      </c>
      <c r="G46" s="5">
        <f>+C46-(C$7+F46*C$8)</f>
        <v>-9.1249999968567863E-3</v>
      </c>
      <c r="I46" s="5">
        <v>-9.1249999968567863E-3</v>
      </c>
      <c r="O46" s="5">
        <f ca="1">+C$11+C$12*$F46</f>
        <v>-6.3005463161511111E-3</v>
      </c>
      <c r="Q46" s="48">
        <f>+C46-15018.5</f>
        <v>39789.524700000002</v>
      </c>
    </row>
    <row r="47" spans="1:17" s="5" customFormat="1" ht="12.95" customHeight="1">
      <c r="A47" s="103" t="s">
        <v>118</v>
      </c>
      <c r="B47" s="104" t="s">
        <v>27</v>
      </c>
      <c r="C47" s="78">
        <v>54808.406500000041</v>
      </c>
      <c r="D47" s="78">
        <v>5.0000000000000001E-4</v>
      </c>
      <c r="E47" s="5">
        <f>+(C47-C$7)/C$8</f>
        <v>5697.9809172864143</v>
      </c>
      <c r="F47" s="5">
        <f>ROUND(2*E47,0)/2</f>
        <v>5698</v>
      </c>
      <c r="G47" s="5">
        <f>+C47-(C$7+F47*C$8)</f>
        <v>-7.2499999587307684E-3</v>
      </c>
      <c r="L47" s="5">
        <f>+G47</f>
        <v>-7.2499999587307684E-3</v>
      </c>
      <c r="O47" s="5">
        <f ca="1">+C$11+C$12*$F47</f>
        <v>-6.3024444257164438E-3</v>
      </c>
      <c r="Q47" s="48">
        <f>+C47-15018.5</f>
        <v>39789.906500000041</v>
      </c>
    </row>
    <row r="48" spans="1:17" s="5" customFormat="1" ht="12.95" customHeight="1">
      <c r="A48" s="103" t="s">
        <v>118</v>
      </c>
      <c r="B48" s="104" t="s">
        <v>27</v>
      </c>
      <c r="C48" s="78">
        <v>54817.524000000209</v>
      </c>
      <c r="D48" s="78">
        <v>1E-3</v>
      </c>
      <c r="E48" s="5">
        <f>+(C48-C$7)/C$8</f>
        <v>5721.9790748179475</v>
      </c>
      <c r="F48" s="5">
        <f>ROUND(2*E48,0)/2</f>
        <v>5722</v>
      </c>
      <c r="G48" s="5">
        <f>+C48-(C$7+F48*C$8)</f>
        <v>-7.9499997882521711E-3</v>
      </c>
      <c r="L48" s="5">
        <f>+G48</f>
        <v>-7.9499997882521711E-3</v>
      </c>
      <c r="O48" s="5">
        <f ca="1">+C$11+C$12*$F48</f>
        <v>-6.3479990552843882E-3</v>
      </c>
      <c r="Q48" s="48">
        <f>+C48-15018.5</f>
        <v>39799.024000000209</v>
      </c>
    </row>
    <row r="49" spans="1:17" s="5" customFormat="1" ht="12.95" customHeight="1">
      <c r="A49" s="103" t="s">
        <v>118</v>
      </c>
      <c r="B49" s="104" t="s">
        <v>32</v>
      </c>
      <c r="C49" s="78">
        <v>54818.475300000049</v>
      </c>
      <c r="D49" s="78">
        <v>1.2999999999999999E-3</v>
      </c>
      <c r="E49" s="5">
        <f>+(C49-C$7)/C$8</f>
        <v>5724.4829900639579</v>
      </c>
      <c r="F49" s="5">
        <f>ROUND(2*E49,0)/2</f>
        <v>5724.5</v>
      </c>
      <c r="G49" s="5">
        <f>+C49-(C$7+F49*C$8)</f>
        <v>-6.462499950430356E-3</v>
      </c>
      <c r="L49" s="5">
        <f>+G49</f>
        <v>-6.462499950430356E-3</v>
      </c>
      <c r="O49" s="5">
        <f ca="1">+C$11+C$12*$F49</f>
        <v>-6.3527443291977164E-3</v>
      </c>
      <c r="Q49" s="48">
        <f>+C49-15018.5</f>
        <v>39799.975300000049</v>
      </c>
    </row>
    <row r="50" spans="1:17" s="5" customFormat="1" ht="12.95" customHeight="1">
      <c r="A50" s="103" t="s">
        <v>118</v>
      </c>
      <c r="B50" s="104" t="s">
        <v>27</v>
      </c>
      <c r="C50" s="78">
        <v>54819.422799999826</v>
      </c>
      <c r="D50" s="78">
        <v>2.8999999999999998E-3</v>
      </c>
      <c r="E50" s="5">
        <f>+(C50-C$7)/C$8</f>
        <v>5726.9769033357261</v>
      </c>
      <c r="F50" s="5">
        <f>ROUND(2*E50,0)/2</f>
        <v>5727</v>
      </c>
      <c r="G50" s="5">
        <f>+C50-(C$7+F50*C$8)</f>
        <v>-8.7750001766835339E-3</v>
      </c>
      <c r="L50" s="5">
        <f>+G50</f>
        <v>-8.7750001766835339E-3</v>
      </c>
      <c r="O50" s="5">
        <f ca="1">+C$11+C$12*$F50</f>
        <v>-6.3574896031110446E-3</v>
      </c>
      <c r="Q50" s="48">
        <f>+C50-15018.5</f>
        <v>39800.922799999826</v>
      </c>
    </row>
    <row r="51" spans="1:17" s="5" customFormat="1" ht="12.95" customHeight="1">
      <c r="A51" s="103" t="s">
        <v>118</v>
      </c>
      <c r="B51" s="104" t="s">
        <v>27</v>
      </c>
      <c r="C51" s="78">
        <v>54833.484499999788</v>
      </c>
      <c r="D51" s="78">
        <v>5.7000000000000002E-3</v>
      </c>
      <c r="E51" s="5">
        <f>+(C51-C$7)/C$8</f>
        <v>5763.9886819761468</v>
      </c>
      <c r="F51" s="5">
        <f>ROUND(2*E51,0)/2</f>
        <v>5764</v>
      </c>
      <c r="G51" s="5">
        <f>+C51-(C$7+F51*C$8)</f>
        <v>-4.3000002115149982E-3</v>
      </c>
      <c r="L51" s="5">
        <f>+G51</f>
        <v>-4.3000002115149982E-3</v>
      </c>
      <c r="O51" s="5">
        <f ca="1">+C$11+C$12*$F51</f>
        <v>-6.4277196570282948E-3</v>
      </c>
      <c r="Q51" s="48">
        <f>+C51-15018.5</f>
        <v>39814.984499999788</v>
      </c>
    </row>
    <row r="52" spans="1:17" s="5" customFormat="1" ht="12.95" customHeight="1">
      <c r="A52" s="103" t="s">
        <v>118</v>
      </c>
      <c r="B52" s="104" t="s">
        <v>32</v>
      </c>
      <c r="C52" s="78">
        <v>54834.433100000024</v>
      </c>
      <c r="D52" s="78">
        <v>1.8E-3</v>
      </c>
      <c r="E52" s="5">
        <f>+(C52-C$7)/C$8</f>
        <v>5766.4854905574093</v>
      </c>
      <c r="F52" s="5">
        <f>ROUND(2*E52,0)/2</f>
        <v>5766.5</v>
      </c>
      <c r="G52" s="5">
        <f>+C52-(C$7+F52*C$8)</f>
        <v>-5.5124999780673534E-3</v>
      </c>
      <c r="L52" s="5">
        <f>+G52</f>
        <v>-5.5124999780673534E-3</v>
      </c>
      <c r="O52" s="5">
        <f ca="1">+C$11+C$12*$F52</f>
        <v>-6.432464930941623E-3</v>
      </c>
      <c r="Q52" s="48">
        <f>+C52-15018.5</f>
        <v>39815.933100000024</v>
      </c>
    </row>
    <row r="53" spans="1:17" s="5" customFormat="1" ht="12.95" customHeight="1">
      <c r="A53" s="103" t="s">
        <v>118</v>
      </c>
      <c r="B53" s="104" t="s">
        <v>27</v>
      </c>
      <c r="C53" s="78">
        <v>54835.378800000064</v>
      </c>
      <c r="D53" s="78">
        <v>1E-3</v>
      </c>
      <c r="E53" s="5">
        <f>+(C53-C$7)/C$8</f>
        <v>5768.9746660526789</v>
      </c>
      <c r="F53" s="5">
        <f>ROUND(2*E53,0)/2</f>
        <v>5769</v>
      </c>
      <c r="G53" s="5">
        <f>+C53-(C$7+F53*C$8)</f>
        <v>-9.6249999332940206E-3</v>
      </c>
      <c r="L53" s="5">
        <f>+G53</f>
        <v>-9.6249999332940206E-3</v>
      </c>
      <c r="O53" s="5">
        <f ca="1">+C$11+C$12*$F53</f>
        <v>-6.4372102048549495E-3</v>
      </c>
      <c r="Q53" s="48">
        <f>+C53-15018.5</f>
        <v>39816.878800000064</v>
      </c>
    </row>
    <row r="54" spans="1:17" s="5" customFormat="1" ht="12.95" customHeight="1">
      <c r="A54" s="103" t="s">
        <v>118</v>
      </c>
      <c r="B54" s="104" t="s">
        <v>32</v>
      </c>
      <c r="C54" s="78">
        <v>54836.330000000075</v>
      </c>
      <c r="D54" s="78">
        <v>8.9999999999999998E-4</v>
      </c>
      <c r="E54" s="5">
        <f>+(C54-C$7)/C$8</f>
        <v>5771.4783180892928</v>
      </c>
      <c r="F54" s="5">
        <f>ROUND(2*E54,0)/2</f>
        <v>5771.5</v>
      </c>
      <c r="G54" s="5">
        <f>+C54-(C$7+F54*C$8)</f>
        <v>-8.2374999255989678E-3</v>
      </c>
      <c r="L54" s="5">
        <f>+G54</f>
        <v>-8.2374999255989678E-3</v>
      </c>
      <c r="O54" s="5">
        <f ca="1">+C$11+C$12*$F54</f>
        <v>-6.4419554787682777E-3</v>
      </c>
      <c r="Q54" s="48">
        <f>+C54-15018.5</f>
        <v>39817.830000000075</v>
      </c>
    </row>
    <row r="55" spans="1:17" s="5" customFormat="1" ht="12.95" customHeight="1">
      <c r="A55" s="103" t="s">
        <v>118</v>
      </c>
      <c r="B55" s="104" t="s">
        <v>27</v>
      </c>
      <c r="C55" s="78">
        <v>55087.651000000071</v>
      </c>
      <c r="D55" s="78">
        <v>6.9999999999999999E-4</v>
      </c>
      <c r="E55" s="5">
        <f>+(C55-C$7)/C$8</f>
        <v>6432.9799302495776</v>
      </c>
      <c r="F55" s="5">
        <f>ROUND(2*E55,0)/2</f>
        <v>6433</v>
      </c>
      <c r="G55" s="5">
        <f>+C55-(C$7+F55*C$8)</f>
        <v>-7.6249999256106094E-3</v>
      </c>
      <c r="L55" s="5">
        <f>+G55</f>
        <v>-7.6249999256106094E-3</v>
      </c>
      <c r="O55" s="5">
        <f ca="1">+C$11+C$12*$F55</f>
        <v>-7.6975549562347898E-3</v>
      </c>
      <c r="Q55" s="48">
        <f>+C55-15018.5</f>
        <v>40069.151000000071</v>
      </c>
    </row>
    <row r="56" spans="1:17" s="5" customFormat="1" ht="12.95" customHeight="1">
      <c r="A56" s="103" t="s">
        <v>118</v>
      </c>
      <c r="B56" s="104" t="s">
        <v>32</v>
      </c>
      <c r="C56" s="78">
        <v>55088.601699999999</v>
      </c>
      <c r="D56" s="78">
        <v>1.4E-3</v>
      </c>
      <c r="E56" s="5">
        <f>+(C56-C$7)/C$8</f>
        <v>6435.4822662367551</v>
      </c>
      <c r="F56" s="5">
        <f>ROUND(2*E56,0)/2</f>
        <v>6435.5</v>
      </c>
      <c r="G56" s="5">
        <f>+C56-(C$7+F56*C$8)</f>
        <v>-6.7374999998719431E-3</v>
      </c>
      <c r="L56" s="5">
        <f>+G56</f>
        <v>-6.7374999998719431E-3</v>
      </c>
      <c r="O56" s="5">
        <f ca="1">+C$11+C$12*$F56</f>
        <v>-7.702300230148118E-3</v>
      </c>
      <c r="Q56" s="48">
        <f>+C56-15018.5</f>
        <v>40070.101699999999</v>
      </c>
    </row>
    <row r="57" spans="1:17" s="5" customFormat="1" ht="12.95" customHeight="1">
      <c r="A57" s="103" t="s">
        <v>118</v>
      </c>
      <c r="B57" s="104" t="s">
        <v>32</v>
      </c>
      <c r="C57" s="78">
        <v>55091.640199999791</v>
      </c>
      <c r="D57" s="78">
        <v>6.9999999999999999E-4</v>
      </c>
      <c r="E57" s="5">
        <f>+(C57-C$7)/C$8</f>
        <v>6443.4798973476099</v>
      </c>
      <c r="F57" s="5">
        <f>ROUND(2*E57,0)/2</f>
        <v>6443.5</v>
      </c>
      <c r="G57" s="5">
        <f>+C57-(C$7+F57*C$8)</f>
        <v>-7.6375002099666744E-3</v>
      </c>
      <c r="L57" s="5">
        <f>+G57</f>
        <v>-7.6375002099666744E-3</v>
      </c>
      <c r="O57" s="5">
        <f ca="1">+C$11+C$12*$F57</f>
        <v>-7.7174851066707673E-3</v>
      </c>
      <c r="Q57" s="48">
        <f>+C57-15018.5</f>
        <v>40073.140199999791</v>
      </c>
    </row>
    <row r="58" spans="1:17" s="5" customFormat="1" ht="12.95" customHeight="1">
      <c r="A58" s="103" t="s">
        <v>118</v>
      </c>
      <c r="B58" s="104" t="s">
        <v>32</v>
      </c>
      <c r="C58" s="78">
        <v>55096.577699999791</v>
      </c>
      <c r="D58" s="78">
        <v>4.7999999999999996E-3</v>
      </c>
      <c r="E58" s="5">
        <f>+(C58-C$7)/C$8</f>
        <v>6456.4758833974884</v>
      </c>
      <c r="F58" s="5">
        <f>ROUND(2*E58,0)/2</f>
        <v>6456.5</v>
      </c>
      <c r="G58" s="5">
        <f>+C58-(C$7+F58*C$8)</f>
        <v>-9.1625002096407115E-3</v>
      </c>
      <c r="L58" s="5">
        <f>+G58</f>
        <v>-9.1625002096407115E-3</v>
      </c>
      <c r="O58" s="5">
        <f ca="1">+C$11+C$12*$F58</f>
        <v>-7.7421605310200713E-3</v>
      </c>
      <c r="Q58" s="48">
        <f>+C58-15018.5</f>
        <v>40078.077699999791</v>
      </c>
    </row>
    <row r="59" spans="1:17" s="5" customFormat="1" ht="12.95" customHeight="1">
      <c r="A59" s="103" t="s">
        <v>118</v>
      </c>
      <c r="B59" s="104" t="s">
        <v>27</v>
      </c>
      <c r="C59" s="78">
        <v>55098.668800000101</v>
      </c>
      <c r="D59" s="78">
        <v>5.0000000000000001E-4</v>
      </c>
      <c r="E59" s="5">
        <f>+(C59-C$7)/C$8</f>
        <v>6461.9798644471975</v>
      </c>
      <c r="F59" s="5">
        <f>ROUND(2*E59,0)/2</f>
        <v>6462</v>
      </c>
      <c r="G59" s="5">
        <f>+C59-(C$7+F59*C$8)</f>
        <v>-7.6499998976942152E-3</v>
      </c>
      <c r="L59" s="5">
        <f>+G59</f>
        <v>-7.6499998976942152E-3</v>
      </c>
      <c r="O59" s="5">
        <f ca="1">+C$11+C$12*$F59</f>
        <v>-7.7526001336293924E-3</v>
      </c>
      <c r="Q59" s="48">
        <f>+C59-15018.5</f>
        <v>40080.168800000101</v>
      </c>
    </row>
    <row r="60" spans="1:17" s="5" customFormat="1" ht="12.95" customHeight="1">
      <c r="A60" s="103" t="s">
        <v>118</v>
      </c>
      <c r="B60" s="104" t="s">
        <v>32</v>
      </c>
      <c r="C60" s="78">
        <v>55099.617899999954</v>
      </c>
      <c r="D60" s="78">
        <v>1.9E-3</v>
      </c>
      <c r="E60" s="5">
        <f>+(C60-C$7)/C$8</f>
        <v>6464.4779890766704</v>
      </c>
      <c r="F60" s="5">
        <f>ROUND(2*E60,0)/2</f>
        <v>6464.5</v>
      </c>
      <c r="G60" s="5">
        <f>+C60-(C$7+F60*C$8)</f>
        <v>-8.3625000479514711E-3</v>
      </c>
      <c r="L60" s="5">
        <f>+G60</f>
        <v>-8.3625000479514711E-3</v>
      </c>
      <c r="O60" s="5">
        <f ca="1">+C$11+C$12*$F60</f>
        <v>-7.7573454075427189E-3</v>
      </c>
      <c r="Q60" s="48">
        <f>+C60-15018.5</f>
        <v>40081.117899999954</v>
      </c>
    </row>
    <row r="61" spans="1:17" s="5" customFormat="1" ht="12.95" customHeight="1">
      <c r="A61" s="103" t="s">
        <v>118</v>
      </c>
      <c r="B61" s="104" t="s">
        <v>27</v>
      </c>
      <c r="C61" s="78">
        <v>55100.56669999985</v>
      </c>
      <c r="D61" s="78">
        <v>5.0000000000000001E-4</v>
      </c>
      <c r="E61" s="5">
        <f>+(C61-C$7)/C$8</f>
        <v>6466.9753240767268</v>
      </c>
      <c r="F61" s="5">
        <f>ROUND(2*E61,0)/2</f>
        <v>6467</v>
      </c>
      <c r="G61" s="5">
        <f>+C61-(C$7+F61*C$8)</f>
        <v>-9.3750001469743438E-3</v>
      </c>
      <c r="L61" s="5">
        <f>+G61</f>
        <v>-9.3750001469743438E-3</v>
      </c>
      <c r="O61" s="5">
        <f ca="1">+C$11+C$12*$F61</f>
        <v>-7.7620906814560471E-3</v>
      </c>
      <c r="Q61" s="48">
        <f>+C61-15018.5</f>
        <v>40082.06669999985</v>
      </c>
    </row>
    <row r="62" spans="1:17" s="5" customFormat="1" ht="12.95" customHeight="1">
      <c r="A62" s="103" t="s">
        <v>118</v>
      </c>
      <c r="B62" s="104" t="s">
        <v>32</v>
      </c>
      <c r="C62" s="78">
        <v>55100.751999999862</v>
      </c>
      <c r="D62" s="78">
        <v>5.0000000000000001E-4</v>
      </c>
      <c r="E62" s="5">
        <f>+(C62-C$7)/C$8</f>
        <v>6467.463051917779</v>
      </c>
      <c r="F62" s="5">
        <f>ROUND(2*E62,0)/2</f>
        <v>6467.5</v>
      </c>
      <c r="G62" s="5">
        <f>+C62-(C$7+F62*C$8)</f>
        <v>-1.4037500135600567E-2</v>
      </c>
      <c r="L62" s="5">
        <f>+G62</f>
        <v>-1.4037500135600567E-2</v>
      </c>
      <c r="O62" s="5">
        <f ca="1">+C$11+C$12*$F62</f>
        <v>-7.7630397362387134E-3</v>
      </c>
      <c r="Q62" s="48">
        <f>+C62-15018.5</f>
        <v>40082.251999999862</v>
      </c>
    </row>
    <row r="63" spans="1:17" s="5" customFormat="1" ht="12.95" customHeight="1">
      <c r="A63" s="103" t="s">
        <v>118</v>
      </c>
      <c r="B63" s="104" t="s">
        <v>27</v>
      </c>
      <c r="C63" s="78">
        <v>55101.706699999981</v>
      </c>
      <c r="D63" s="78">
        <v>8.9999999999999998E-4</v>
      </c>
      <c r="E63" s="5">
        <f>+(C63-C$7)/C$8</f>
        <v>6469.9759162992186</v>
      </c>
      <c r="F63" s="5">
        <f>ROUND(2*E63,0)/2</f>
        <v>6470</v>
      </c>
      <c r="G63" s="5">
        <f>+C63-(C$7+F63*C$8)</f>
        <v>-9.1500000198720954E-3</v>
      </c>
      <c r="L63" s="5">
        <f>+G63</f>
        <v>-9.1500000198720954E-3</v>
      </c>
      <c r="O63" s="5">
        <f ca="1">+C$11+C$12*$F63</f>
        <v>-7.7677850101520399E-3</v>
      </c>
      <c r="Q63" s="48">
        <f>+C63-15018.5</f>
        <v>40083.206699999981</v>
      </c>
    </row>
    <row r="64" spans="1:17" s="5" customFormat="1" ht="12.95" customHeight="1">
      <c r="A64" s="103" t="s">
        <v>118</v>
      </c>
      <c r="B64" s="104" t="s">
        <v>32</v>
      </c>
      <c r="C64" s="78">
        <v>55113.674300000072</v>
      </c>
      <c r="D64" s="78">
        <v>8.0000000000000004E-4</v>
      </c>
      <c r="E64" s="5">
        <f>+(C64-C$7)/C$8</f>
        <v>6501.4758175957668</v>
      </c>
      <c r="F64" s="5">
        <f>ROUND(2*E64,0)/2</f>
        <v>6501.5</v>
      </c>
      <c r="G64" s="5">
        <f>+C64-(C$7+F64*C$8)</f>
        <v>-9.1874999270658009E-3</v>
      </c>
      <c r="L64" s="5">
        <f>+G64</f>
        <v>-9.1874999270658009E-3</v>
      </c>
      <c r="O64" s="5">
        <f ca="1">+C$11+C$12*$F64</f>
        <v>-7.827575461459969E-3</v>
      </c>
      <c r="Q64" s="48">
        <f>+C64-15018.5</f>
        <v>40095.174300000072</v>
      </c>
    </row>
    <row r="65" spans="1:17" s="5" customFormat="1" ht="12.95" customHeight="1">
      <c r="A65" s="103" t="s">
        <v>118</v>
      </c>
      <c r="B65" s="104" t="s">
        <v>27</v>
      </c>
      <c r="C65" s="78">
        <v>55114.620600000024</v>
      </c>
      <c r="D65" s="78">
        <v>3.0999999999999999E-3</v>
      </c>
      <c r="E65" s="5">
        <f>+(C65-C$7)/C$8</f>
        <v>6503.9665723498692</v>
      </c>
      <c r="F65" s="5">
        <f>ROUND(2*E65,0)/2</f>
        <v>6504</v>
      </c>
      <c r="G65" s="5">
        <f>+C65-(C$7+F65*C$8)</f>
        <v>-1.2699999977485277E-2</v>
      </c>
      <c r="L65" s="5">
        <f>+G65</f>
        <v>-1.2699999977485277E-2</v>
      </c>
      <c r="O65" s="5">
        <f ca="1">+C$11+C$12*$F65</f>
        <v>-7.8323207353732972E-3</v>
      </c>
      <c r="Q65" s="48">
        <f>+C65-15018.5</f>
        <v>40096.120600000024</v>
      </c>
    </row>
    <row r="66" spans="1:17" s="5" customFormat="1" ht="12.95" customHeight="1">
      <c r="A66" s="103" t="s">
        <v>118</v>
      </c>
      <c r="B66" s="104" t="s">
        <v>27</v>
      </c>
      <c r="C66" s="78">
        <v>55117.664400000125</v>
      </c>
      <c r="D66" s="78">
        <v>4.0000000000000002E-4</v>
      </c>
      <c r="E66" s="5">
        <f>+(C66-C$7)/C$8</f>
        <v>6511.9781535832735</v>
      </c>
      <c r="F66" s="5">
        <f>ROUND(2*E66,0)/2</f>
        <v>6512</v>
      </c>
      <c r="G66" s="5">
        <f>+C66-(C$7+F66*C$8)</f>
        <v>-8.2999998776358552E-3</v>
      </c>
      <c r="L66" s="5">
        <f>+G66</f>
        <v>-8.2999998776358552E-3</v>
      </c>
      <c r="O66" s="5">
        <f ca="1">+C$11+C$12*$F66</f>
        <v>-7.8475056118959465E-3</v>
      </c>
      <c r="Q66" s="48">
        <f>+C66-15018.5</f>
        <v>40099.164400000125</v>
      </c>
    </row>
    <row r="67" spans="1:17" s="5" customFormat="1" ht="12.95" customHeight="1">
      <c r="A67" s="103" t="s">
        <v>118</v>
      </c>
      <c r="B67" s="104" t="s">
        <v>27</v>
      </c>
      <c r="C67" s="78">
        <v>55119.56399999978</v>
      </c>
      <c r="D67" s="78">
        <v>5.9999999999999995E-4</v>
      </c>
      <c r="E67" s="5">
        <f>+(C67-C$7)/C$8</f>
        <v>6516.9780877799049</v>
      </c>
      <c r="F67" s="5">
        <f>ROUND(2*E67,0)/2</f>
        <v>6517</v>
      </c>
      <c r="G67" s="5">
        <f>+C67-(C$7+F67*C$8)</f>
        <v>-8.3250002207932994E-3</v>
      </c>
      <c r="L67" s="5">
        <f>+G67</f>
        <v>-8.3250002207932994E-3</v>
      </c>
      <c r="O67" s="5">
        <f ca="1">+C$11+C$12*$F67</f>
        <v>-7.8569961597226012E-3</v>
      </c>
      <c r="Q67" s="48">
        <f>+C67-15018.5</f>
        <v>40101.06399999978</v>
      </c>
    </row>
    <row r="68" spans="1:17" s="5" customFormat="1" ht="12.95" customHeight="1">
      <c r="A68" s="103" t="s">
        <v>118</v>
      </c>
      <c r="B68" s="104" t="s">
        <v>27</v>
      </c>
      <c r="C68" s="78">
        <v>55120.704299999867</v>
      </c>
      <c r="D68" s="78">
        <v>8.0000000000000004E-4</v>
      </c>
      <c r="E68" s="5">
        <f>+(C68-C$7)/C$8</f>
        <v>6519.9794696318131</v>
      </c>
      <c r="F68" s="5">
        <f>ROUND(2*E68,0)/2</f>
        <v>6520</v>
      </c>
      <c r="G68" s="5">
        <f>+C68-(C$7+F68*C$8)</f>
        <v>-7.8000001303735189E-3</v>
      </c>
      <c r="L68" s="5">
        <f>+G68</f>
        <v>-7.8000001303735189E-3</v>
      </c>
      <c r="O68" s="5">
        <f ca="1">+C$11+C$12*$F68</f>
        <v>-7.8626904884185941E-3</v>
      </c>
      <c r="Q68" s="48">
        <f>+C68-15018.5</f>
        <v>40102.204299999867</v>
      </c>
    </row>
    <row r="69" spans="1:17" s="5" customFormat="1" ht="12.95" customHeight="1">
      <c r="A69" s="103" t="s">
        <v>118</v>
      </c>
      <c r="B69" s="104" t="s">
        <v>27</v>
      </c>
      <c r="C69" s="78">
        <v>55124.50400000019</v>
      </c>
      <c r="D69" s="78">
        <v>8.9999999999999998E-4</v>
      </c>
      <c r="E69" s="5">
        <f>+(C69-C$7)/C$8</f>
        <v>6529.9806540769623</v>
      </c>
      <c r="F69" s="5">
        <f>ROUND(2*E69,0)/2</f>
        <v>6530</v>
      </c>
      <c r="G69" s="5">
        <f>+C69-(C$7+F69*C$8)</f>
        <v>-7.3499998106854036E-3</v>
      </c>
      <c r="L69" s="5">
        <f>+G69</f>
        <v>-7.3499998106854036E-3</v>
      </c>
      <c r="O69" s="5">
        <f ca="1">+C$11+C$12*$F69</f>
        <v>-7.8816715840719052E-3</v>
      </c>
      <c r="Q69" s="48">
        <f>+C69-15018.5</f>
        <v>40106.00400000019</v>
      </c>
    </row>
    <row r="70" spans="1:17" s="5" customFormat="1" ht="12.95" customHeight="1">
      <c r="A70" s="103" t="s">
        <v>118</v>
      </c>
      <c r="B70" s="104" t="s">
        <v>27</v>
      </c>
      <c r="C70" s="78">
        <v>55125.642299999949</v>
      </c>
      <c r="D70" s="78">
        <v>8.9999999999999998E-4</v>
      </c>
      <c r="E70" s="5">
        <f>+(C70-C$7)/C$8</f>
        <v>6532.9767717311279</v>
      </c>
      <c r="F70" s="5">
        <f>ROUND(2*E70,0)/2</f>
        <v>6533</v>
      </c>
      <c r="G70" s="5">
        <f>+C70-(C$7+F70*C$8)</f>
        <v>-8.8250000480911694E-3</v>
      </c>
      <c r="L70" s="5">
        <f>+G70</f>
        <v>-8.8250000480911694E-3</v>
      </c>
      <c r="O70" s="5">
        <f ca="1">+C$11+C$12*$F70</f>
        <v>-7.8873659127678981E-3</v>
      </c>
      <c r="Q70" s="48">
        <f>+C70-15018.5</f>
        <v>40107.142299999949</v>
      </c>
    </row>
    <row r="71" spans="1:17" s="5" customFormat="1" ht="12.95" customHeight="1">
      <c r="A71" s="103" t="s">
        <v>118</v>
      </c>
      <c r="B71" s="104" t="s">
        <v>32</v>
      </c>
      <c r="C71" s="78">
        <v>55126.593299999833</v>
      </c>
      <c r="D71" s="78">
        <v>5.9999999999999995E-4</v>
      </c>
      <c r="E71" s="5">
        <f>+(C71-C$7)/C$8</f>
        <v>6535.4798973477218</v>
      </c>
      <c r="F71" s="5">
        <f>ROUND(2*E71,0)/2</f>
        <v>6535.5</v>
      </c>
      <c r="G71" s="5">
        <f>+C71-(C$7+F71*C$8)</f>
        <v>-7.6375001663109288E-3</v>
      </c>
      <c r="L71" s="5">
        <f>+G71</f>
        <v>-7.6375001663109288E-3</v>
      </c>
      <c r="O71" s="5">
        <f ca="1">+C$11+C$12*$F71</f>
        <v>-7.8921111866812263E-3</v>
      </c>
      <c r="Q71" s="48">
        <f>+C71-15018.5</f>
        <v>40108.093299999833</v>
      </c>
    </row>
    <row r="72" spans="1:17" s="5" customFormat="1" ht="12.95" customHeight="1">
      <c r="A72" s="103" t="s">
        <v>118</v>
      </c>
      <c r="B72" s="104" t="s">
        <v>27</v>
      </c>
      <c r="C72" s="78">
        <v>55127.543300000019</v>
      </c>
      <c r="D72" s="78">
        <v>5.0000000000000001E-4</v>
      </c>
      <c r="E72" s="5">
        <f>+(C72-C$7)/C$8</f>
        <v>6537.9803908666699</v>
      </c>
      <c r="F72" s="5">
        <f>ROUND(2*E72,0)/2</f>
        <v>6538</v>
      </c>
      <c r="G72" s="5">
        <f>+C72-(C$7+F72*C$8)</f>
        <v>-7.4499999827821739E-3</v>
      </c>
      <c r="L72" s="5">
        <f>+G72</f>
        <v>-7.4499999827821739E-3</v>
      </c>
      <c r="O72" s="5">
        <f ca="1">+C$11+C$12*$F72</f>
        <v>-7.8968564605945545E-3</v>
      </c>
      <c r="Q72" s="48">
        <f>+C72-15018.5</f>
        <v>40109.043300000019</v>
      </c>
    </row>
    <row r="73" spans="1:17" s="5" customFormat="1" ht="12.95" customHeight="1">
      <c r="A73" s="103" t="s">
        <v>118</v>
      </c>
      <c r="B73" s="104" t="s">
        <v>32</v>
      </c>
      <c r="C73" s="78">
        <v>55128.49179999996</v>
      </c>
      <c r="D73" s="78">
        <v>2.9999999999999997E-4</v>
      </c>
      <c r="E73" s="5">
        <f>+(C73-C$7)/C$8</f>
        <v>6540.4769362373099</v>
      </c>
      <c r="F73" s="5">
        <f>ROUND(2*E73,0)/2</f>
        <v>6540.5</v>
      </c>
      <c r="G73" s="5">
        <f>+C73-(C$7+F73*C$8)</f>
        <v>-8.7625000378466211E-3</v>
      </c>
      <c r="L73" s="5">
        <f>+G73</f>
        <v>-8.7625000378466211E-3</v>
      </c>
      <c r="O73" s="5">
        <f ca="1">+C$11+C$12*$F73</f>
        <v>-7.901601734507881E-3</v>
      </c>
      <c r="Q73" s="48">
        <f>+C73-15018.5</f>
        <v>40109.99179999996</v>
      </c>
    </row>
    <row r="74" spans="1:17" s="5" customFormat="1" ht="12.95" customHeight="1">
      <c r="A74" s="103" t="s">
        <v>118</v>
      </c>
      <c r="B74" s="104" t="s">
        <v>27</v>
      </c>
      <c r="C74" s="78">
        <v>55128.680800000206</v>
      </c>
      <c r="D74" s="78">
        <v>1E-3</v>
      </c>
      <c r="E74" s="5">
        <f>+(C74-C$7)/C$8</f>
        <v>6540.9744028432078</v>
      </c>
      <c r="F74" s="5">
        <f>ROUND(2*E74,0)/2</f>
        <v>6541</v>
      </c>
      <c r="G74" s="5">
        <f>+C74-(C$7+F74*C$8)</f>
        <v>-9.7249997925246134E-3</v>
      </c>
      <c r="L74" s="5">
        <f>+G74</f>
        <v>-9.7249997925246134E-3</v>
      </c>
      <c r="O74" s="5">
        <f ca="1">+C$11+C$12*$F74</f>
        <v>-7.9025507892905474E-3</v>
      </c>
      <c r="Q74" s="48">
        <f>+C74-15018.5</f>
        <v>40110.180800000206</v>
      </c>
    </row>
    <row r="75" spans="1:17" s="5" customFormat="1" ht="12.95" customHeight="1">
      <c r="A75" s="103" t="s">
        <v>118</v>
      </c>
      <c r="B75" s="104" t="s">
        <v>32</v>
      </c>
      <c r="C75" s="78">
        <v>55129.630700000096</v>
      </c>
      <c r="D75" s="78">
        <v>4.0000000000000002E-4</v>
      </c>
      <c r="E75" s="5">
        <f>+(C75-C$7)/C$8</f>
        <v>6543.4746331515325</v>
      </c>
      <c r="F75" s="5">
        <f>ROUND(2*E75,0)/2</f>
        <v>6543.5</v>
      </c>
      <c r="G75" s="5">
        <f>+C75-(C$7+F75*C$8)</f>
        <v>-9.6374999047839083E-3</v>
      </c>
      <c r="L75" s="5">
        <f>+G75</f>
        <v>-9.6374999047839083E-3</v>
      </c>
      <c r="O75" s="5">
        <f ca="1">+C$11+C$12*$F75</f>
        <v>-7.9072960632038756E-3</v>
      </c>
      <c r="Q75" s="48">
        <f>+C75-15018.5</f>
        <v>40111.130700000096</v>
      </c>
    </row>
    <row r="76" spans="1:17" s="5" customFormat="1" ht="12.95" customHeight="1">
      <c r="A76" s="103" t="s">
        <v>118</v>
      </c>
      <c r="B76" s="104" t="s">
        <v>27</v>
      </c>
      <c r="C76" s="78">
        <v>55130.583099999931</v>
      </c>
      <c r="D76" s="78">
        <v>2.9999999999999997E-4</v>
      </c>
      <c r="E76" s="5">
        <f>+(C76-C$7)/C$8</f>
        <v>6545.9814437058121</v>
      </c>
      <c r="F76" s="5">
        <f>ROUND(2*E76,0)/2</f>
        <v>6546</v>
      </c>
      <c r="G76" s="5">
        <f>+C76-(C$7+F76*C$8)</f>
        <v>-7.0500000729225576E-3</v>
      </c>
      <c r="L76" s="5">
        <f>+G76</f>
        <v>-7.0500000729225576E-3</v>
      </c>
      <c r="O76" s="5">
        <f ca="1">+C$11+C$12*$F76</f>
        <v>-7.9120413371172021E-3</v>
      </c>
      <c r="Q76" s="48">
        <f>+C76-15018.5</f>
        <v>40112.083099999931</v>
      </c>
    </row>
    <row r="77" spans="1:17" s="5" customFormat="1" ht="12.95" customHeight="1">
      <c r="A77" s="103" t="s">
        <v>118</v>
      </c>
      <c r="B77" s="104" t="s">
        <v>32</v>
      </c>
      <c r="C77" s="78">
        <v>55142.54749999987</v>
      </c>
      <c r="D77" s="78">
        <v>3.0000000000000001E-3</v>
      </c>
      <c r="E77" s="5">
        <f>+(C77-C$7)/C$8</f>
        <v>6577.4729222869501</v>
      </c>
      <c r="F77" s="5">
        <f>ROUND(2*E77,0)/2</f>
        <v>6577.5</v>
      </c>
      <c r="G77" s="5">
        <f>+C77-(C$7+F77*C$8)</f>
        <v>-1.0287500132108107E-2</v>
      </c>
      <c r="L77" s="5">
        <f>+G77</f>
        <v>-1.0287500132108107E-2</v>
      </c>
      <c r="O77" s="5">
        <f ca="1">+C$11+C$12*$F77</f>
        <v>-7.9718317884251311E-3</v>
      </c>
      <c r="Q77" s="48">
        <f>+C77-15018.5</f>
        <v>40124.04749999987</v>
      </c>
    </row>
    <row r="78" spans="1:17" s="5" customFormat="1" ht="12.95" customHeight="1">
      <c r="A78" s="103" t="s">
        <v>118</v>
      </c>
      <c r="B78" s="104" t="s">
        <v>32</v>
      </c>
      <c r="C78" s="78">
        <v>55144.449200000148</v>
      </c>
      <c r="D78" s="78">
        <v>2.5000000000000001E-3</v>
      </c>
      <c r="E78" s="5">
        <f>+(C78-C$7)/C$8</f>
        <v>6582.4783838919484</v>
      </c>
      <c r="F78" s="5">
        <f>ROUND(2*E78,0)/2</f>
        <v>6582.5</v>
      </c>
      <c r="G78" s="5">
        <f>+C78-(C$7+F78*C$8)</f>
        <v>-8.2124998516519554E-3</v>
      </c>
      <c r="L78" s="5">
        <f>+G78</f>
        <v>-8.2124998516519554E-3</v>
      </c>
      <c r="O78" s="5">
        <f ca="1">+C$11+C$12*$F78</f>
        <v>-7.9813223362517876E-3</v>
      </c>
      <c r="Q78" s="48">
        <f>+C78-15018.5</f>
        <v>40125.949200000148</v>
      </c>
    </row>
    <row r="79" spans="1:17" s="5" customFormat="1" ht="12.95" customHeight="1">
      <c r="A79" s="103" t="s">
        <v>118</v>
      </c>
      <c r="B79" s="104" t="s">
        <v>27</v>
      </c>
      <c r="C79" s="78">
        <v>55144.64000000013</v>
      </c>
      <c r="D79" s="78">
        <v>6.9999999999999999E-4</v>
      </c>
      <c r="E79" s="5">
        <f>+(C79-C$7)/C$8</f>
        <v>6582.9805882743449</v>
      </c>
      <c r="F79" s="5">
        <f>ROUND(2*E79,0)/2</f>
        <v>6583</v>
      </c>
      <c r="G79" s="5">
        <f>+C79-(C$7+F79*C$8)</f>
        <v>-7.3749998700805008E-3</v>
      </c>
      <c r="L79" s="5">
        <f>+G79</f>
        <v>-7.3749998700805008E-3</v>
      </c>
      <c r="O79" s="5">
        <f ca="1">+C$11+C$12*$F79</f>
        <v>-7.9822713910344522E-3</v>
      </c>
      <c r="Q79" s="48">
        <f>+C79-15018.5</f>
        <v>40126.14000000013</v>
      </c>
    </row>
    <row r="80" spans="1:17" s="5" customFormat="1" ht="12.95" customHeight="1">
      <c r="A80" s="103" t="s">
        <v>118</v>
      </c>
      <c r="B80" s="104" t="s">
        <v>32</v>
      </c>
      <c r="C80" s="78">
        <v>55147.490100000054</v>
      </c>
      <c r="D80" s="78">
        <v>1E-3</v>
      </c>
      <c r="E80" s="5">
        <f>+(C80-C$7)/C$8</f>
        <v>6590.4823320393598</v>
      </c>
      <c r="F80" s="5">
        <f>ROUND(2*E80,0)/2</f>
        <v>6590.5</v>
      </c>
      <c r="G80" s="5">
        <f>+C80-(C$7+F80*C$8)</f>
        <v>-6.7124999477528036E-3</v>
      </c>
      <c r="L80" s="5">
        <f>+G80</f>
        <v>-6.7124999477528036E-3</v>
      </c>
      <c r="O80" s="5">
        <f ca="1">+C$11+C$12*$F80</f>
        <v>-7.9965072127744351E-3</v>
      </c>
      <c r="Q80" s="48">
        <f>+C80-15018.5</f>
        <v>40128.990100000054</v>
      </c>
    </row>
    <row r="81" spans="1:17" s="5" customFormat="1" ht="12.95" customHeight="1">
      <c r="A81" s="103" t="s">
        <v>118</v>
      </c>
      <c r="B81" s="104" t="s">
        <v>27</v>
      </c>
      <c r="C81" s="78">
        <v>55148.438500000164</v>
      </c>
      <c r="D81" s="78">
        <v>1.5E-3</v>
      </c>
      <c r="E81" s="5">
        <f>+(C81-C$7)/C$8</f>
        <v>6592.9786142006024</v>
      </c>
      <c r="F81" s="5">
        <f>ROUND(2*E81,0)/2</f>
        <v>6593</v>
      </c>
      <c r="G81" s="5">
        <f>+C81-(C$7+F81*C$8)</f>
        <v>-8.1249998329440132E-3</v>
      </c>
      <c r="L81" s="5">
        <f>+G81</f>
        <v>-8.1249998329440132E-3</v>
      </c>
      <c r="O81" s="5">
        <f ca="1">+C$11+C$12*$F81</f>
        <v>-8.0012524866877634E-3</v>
      </c>
      <c r="Q81" s="48">
        <f>+C81-15018.5</f>
        <v>40129.938500000164</v>
      </c>
    </row>
    <row r="82" spans="1:17" s="5" customFormat="1" ht="12.95" customHeight="1">
      <c r="A82" s="103" t="s">
        <v>118</v>
      </c>
      <c r="B82" s="104" t="s">
        <v>32</v>
      </c>
      <c r="C82" s="78">
        <v>55150.530799999833</v>
      </c>
      <c r="D82" s="78">
        <v>2.9999999999999997E-4</v>
      </c>
      <c r="E82" s="5">
        <f>+(C82-C$7)/C$8</f>
        <v>6598.4857537667522</v>
      </c>
      <c r="F82" s="5">
        <f>ROUND(2*E82,0)/2</f>
        <v>6598.5</v>
      </c>
      <c r="G82" s="5">
        <f>+C82-(C$7+F82*C$8)</f>
        <v>-5.4125001697684638E-3</v>
      </c>
      <c r="L82" s="5">
        <f>+G82</f>
        <v>-5.4125001697684638E-3</v>
      </c>
      <c r="O82" s="5">
        <f ca="1">+C$11+C$12*$F82</f>
        <v>-8.0116920892970844E-3</v>
      </c>
      <c r="Q82" s="48">
        <f>+C82-15018.5</f>
        <v>40132.030799999833</v>
      </c>
    </row>
    <row r="83" spans="1:17" s="5" customFormat="1" ht="12.95" customHeight="1">
      <c r="A83" s="103" t="s">
        <v>118</v>
      </c>
      <c r="B83" s="104" t="s">
        <v>27</v>
      </c>
      <c r="C83" s="78">
        <v>55154.518600000069</v>
      </c>
      <c r="D83" s="78">
        <v>4.0000000000000002E-4</v>
      </c>
      <c r="E83" s="5">
        <f>+(C83-C$7)/C$8</f>
        <v>6608.982035928324</v>
      </c>
      <c r="F83" s="5">
        <f>ROUND(2*E83,0)/2</f>
        <v>6609</v>
      </c>
      <c r="G83" s="5">
        <f>+C83-(C$7+F83*C$8)</f>
        <v>-6.824999931268394E-3</v>
      </c>
      <c r="L83" s="5">
        <f>+G83</f>
        <v>-6.824999931268394E-3</v>
      </c>
      <c r="O83" s="5">
        <f ca="1">+C$11+C$12*$F83</f>
        <v>-8.0316222397330602E-3</v>
      </c>
      <c r="Q83" s="48">
        <f>+C83-15018.5</f>
        <v>40136.018600000069</v>
      </c>
    </row>
    <row r="84" spans="1:17" s="5" customFormat="1" ht="12.95" customHeight="1">
      <c r="A84" s="103" t="s">
        <v>118</v>
      </c>
      <c r="B84" s="104" t="s">
        <v>27</v>
      </c>
      <c r="C84" s="78">
        <v>55156.417200000025</v>
      </c>
      <c r="D84" s="78">
        <v>8.0000000000000004E-4</v>
      </c>
      <c r="E84" s="5">
        <f>+(C84-C$7)/C$8</f>
        <v>6613.9793380273095</v>
      </c>
      <c r="F84" s="5">
        <f>ROUND(2*E84,0)/2</f>
        <v>6614</v>
      </c>
      <c r="G84" s="5">
        <f>+C84-(C$7+F84*C$8)</f>
        <v>-7.849999972677324E-3</v>
      </c>
      <c r="L84" s="5">
        <f>+G84</f>
        <v>-7.849999972677324E-3</v>
      </c>
      <c r="O84" s="5">
        <f ca="1">+C$11+C$12*$F84</f>
        <v>-8.0411127875597167E-3</v>
      </c>
      <c r="Q84" s="48">
        <f>+C84-15018.5</f>
        <v>40137.917200000025</v>
      </c>
    </row>
    <row r="85" spans="1:17" s="5" customFormat="1" ht="12.95" customHeight="1">
      <c r="A85" s="103" t="s">
        <v>118</v>
      </c>
      <c r="B85" s="104" t="s">
        <v>32</v>
      </c>
      <c r="C85" s="78">
        <v>55160.406500000041</v>
      </c>
      <c r="D85" s="78">
        <v>1.9E-3</v>
      </c>
      <c r="E85" s="5">
        <f>+(C85-C$7)/C$8</f>
        <v>6624.4795683359634</v>
      </c>
      <c r="F85" s="5">
        <f>ROUND(2*E85,0)/2</f>
        <v>6624.5</v>
      </c>
      <c r="G85" s="5">
        <f>+C85-(C$7+F85*C$8)</f>
        <v>-7.7624999612453394E-3</v>
      </c>
      <c r="L85" s="5">
        <f>+G85</f>
        <v>-7.7624999612453394E-3</v>
      </c>
      <c r="O85" s="5">
        <f ca="1">+C$11+C$12*$F85</f>
        <v>-8.0610429379956924E-3</v>
      </c>
      <c r="Q85" s="48">
        <f>+C85-15018.5</f>
        <v>40141.906500000041</v>
      </c>
    </row>
    <row r="86" spans="1:17" s="5" customFormat="1" ht="12.95" customHeight="1">
      <c r="A86" s="103" t="s">
        <v>118</v>
      </c>
      <c r="B86" s="104" t="s">
        <v>27</v>
      </c>
      <c r="C86" s="78">
        <v>55162.493600000162</v>
      </c>
      <c r="D86" s="78">
        <v>6.9999999999999999E-4</v>
      </c>
      <c r="E86" s="5">
        <f>+(C86-C$7)/C$8</f>
        <v>6629.9730209914105</v>
      </c>
      <c r="F86" s="5">
        <f>ROUND(2*E86,0)/2</f>
        <v>6630</v>
      </c>
      <c r="G86" s="5">
        <f>+C86-(C$7+F86*C$8)</f>
        <v>-1.0249999839288648E-2</v>
      </c>
      <c r="L86" s="5">
        <f>+G86</f>
        <v>-1.0249999839288648E-2</v>
      </c>
      <c r="O86" s="5">
        <f ca="1">+C$11+C$12*$F86</f>
        <v>-8.0714825406050135E-3</v>
      </c>
      <c r="Q86" s="48">
        <f>+C86-15018.5</f>
        <v>40143.993600000162</v>
      </c>
    </row>
    <row r="87" spans="1:17" s="5" customFormat="1" ht="12.95" customHeight="1">
      <c r="A87" s="103" t="s">
        <v>118</v>
      </c>
      <c r="B87" s="104" t="s">
        <v>32</v>
      </c>
      <c r="C87" s="78">
        <v>55163.444699999876</v>
      </c>
      <c r="D87" s="78">
        <v>5.0000000000000001E-4</v>
      </c>
      <c r="E87" s="5">
        <f>+(C87-C$7)/C$8</f>
        <v>6632.4764098174019</v>
      </c>
      <c r="F87" s="5">
        <f>ROUND(2*E87,0)/2</f>
        <v>6632.5</v>
      </c>
      <c r="G87" s="5">
        <f>+C87-(C$7+F87*C$8)</f>
        <v>-8.9625001273816451E-3</v>
      </c>
      <c r="L87" s="5">
        <f>+G87</f>
        <v>-8.9625001273816451E-3</v>
      </c>
      <c r="O87" s="5">
        <f ca="1">+C$11+C$12*$F87</f>
        <v>-8.0762278145183417E-3</v>
      </c>
      <c r="Q87" s="48">
        <f>+C87-15018.5</f>
        <v>40144.944699999876</v>
      </c>
    </row>
    <row r="88" spans="1:17" s="5" customFormat="1" ht="12.95" customHeight="1">
      <c r="A88" s="103" t="s">
        <v>118</v>
      </c>
      <c r="B88" s="104" t="s">
        <v>32</v>
      </c>
      <c r="C88" s="78">
        <v>55456.748399999924</v>
      </c>
      <c r="D88" s="78">
        <v>5.0000000000000001E-4</v>
      </c>
      <c r="E88" s="5">
        <f>+(C88-C$7)/C$8</f>
        <v>7404.480621175032</v>
      </c>
      <c r="F88" s="5">
        <f>ROUND(2*E88,0)/2</f>
        <v>7404.5</v>
      </c>
      <c r="G88" s="5">
        <f>+C88-(C$7+F88*C$8)</f>
        <v>-7.3625000732135959E-3</v>
      </c>
      <c r="L88" s="5">
        <f>+G88</f>
        <v>-7.3625000732135959E-3</v>
      </c>
      <c r="O88" s="5">
        <f ca="1">+C$11+C$12*$F88</f>
        <v>-9.5415683989539396E-3</v>
      </c>
      <c r="Q88" s="48">
        <f>+C88-15018.5</f>
        <v>40438.248399999924</v>
      </c>
    </row>
    <row r="89" spans="1:17" s="5" customFormat="1" ht="12.95" customHeight="1">
      <c r="A89" s="103" t="s">
        <v>118</v>
      </c>
      <c r="B89" s="104" t="s">
        <v>27</v>
      </c>
      <c r="C89" s="78">
        <v>55459.596599999815</v>
      </c>
      <c r="D89" s="78">
        <v>6.9999999999999999E-4</v>
      </c>
      <c r="E89" s="5">
        <f>+(C89-C$7)/C$8</f>
        <v>7411.9773639529258</v>
      </c>
      <c r="F89" s="5">
        <f>ROUND(2*E89,0)/2</f>
        <v>7412</v>
      </c>
      <c r="G89" s="5">
        <f>+C89-(C$7+F89*C$8)</f>
        <v>-8.6000001829233952E-3</v>
      </c>
      <c r="L89" s="5">
        <f>+G89</f>
        <v>-8.6000001829233952E-3</v>
      </c>
      <c r="O89" s="5">
        <f ca="1">+C$11+C$12*$F89</f>
        <v>-9.5558042206939225E-3</v>
      </c>
      <c r="Q89" s="48">
        <f>+C89-15018.5</f>
        <v>40441.096599999815</v>
      </c>
    </row>
    <row r="90" spans="1:17" s="5" customFormat="1" ht="12.95" customHeight="1">
      <c r="A90" s="103" t="s">
        <v>118</v>
      </c>
      <c r="B90" s="104" t="s">
        <v>27</v>
      </c>
      <c r="C90" s="78">
        <v>55460.738900000229</v>
      </c>
      <c r="D90" s="78">
        <v>2.9999999999999997E-4</v>
      </c>
      <c r="E90" s="5">
        <f>+(C90-C$7)/C$8</f>
        <v>7414.9840100025785</v>
      </c>
      <c r="F90" s="5">
        <f>ROUND(2*E90,0)/2</f>
        <v>7415</v>
      </c>
      <c r="G90" s="5">
        <f>+C90-(C$7+F90*C$8)</f>
        <v>-6.0749997719540261E-3</v>
      </c>
      <c r="L90" s="5">
        <f>+G90</f>
        <v>-6.0749997719540261E-3</v>
      </c>
      <c r="O90" s="5">
        <f ca="1">+C$11+C$12*$F90</f>
        <v>-9.5614985493899154E-3</v>
      </c>
      <c r="Q90" s="48">
        <f>+C90-15018.5</f>
        <v>40442.238900000229</v>
      </c>
    </row>
    <row r="91" spans="1:17" s="5" customFormat="1" ht="12.95" customHeight="1">
      <c r="A91" s="103" t="s">
        <v>118</v>
      </c>
      <c r="B91" s="104" t="s">
        <v>27</v>
      </c>
      <c r="C91" s="78">
        <v>55468.714800000191</v>
      </c>
      <c r="D91" s="78">
        <v>2.0000000000000001E-4</v>
      </c>
      <c r="E91" s="5">
        <f>+(C91-C$7)/C$8</f>
        <v>7435.9773639539144</v>
      </c>
      <c r="F91" s="5">
        <f>ROUND(2*E91,0)/2</f>
        <v>7436</v>
      </c>
      <c r="G91" s="5">
        <f>+C91-(C$7+F91*C$8)</f>
        <v>-8.5999998118495569E-3</v>
      </c>
      <c r="L91" s="5">
        <f>+G91</f>
        <v>-8.5999998118495569E-3</v>
      </c>
      <c r="O91" s="5">
        <f ca="1">+C$11+C$12*$F91</f>
        <v>-9.6013588502618687E-3</v>
      </c>
      <c r="Q91" s="48">
        <f>+C91-15018.5</f>
        <v>40450.214800000191</v>
      </c>
    </row>
    <row r="92" spans="1:17" s="5" customFormat="1" ht="12.95" customHeight="1">
      <c r="A92" s="103" t="s">
        <v>118</v>
      </c>
      <c r="B92" s="104" t="s">
        <v>27</v>
      </c>
      <c r="C92" s="78">
        <v>55470.614800000098</v>
      </c>
      <c r="D92" s="78">
        <v>5.9999999999999995E-4</v>
      </c>
      <c r="E92" s="5">
        <f>+(C92-C$7)/C$8</f>
        <v>7440.9783509905837</v>
      </c>
      <c r="F92" s="5">
        <f>ROUND(2*E92,0)/2</f>
        <v>7441</v>
      </c>
      <c r="G92" s="5">
        <f>+C92-(C$7+F92*C$8)</f>
        <v>-8.2249999031773768E-3</v>
      </c>
      <c r="L92" s="5">
        <f>+G92</f>
        <v>-8.2249999031773768E-3</v>
      </c>
      <c r="O92" s="5">
        <f ca="1">+C$11+C$12*$F92</f>
        <v>-9.6108493980885234E-3</v>
      </c>
      <c r="Q92" s="48">
        <f>+C92-15018.5</f>
        <v>40452.114800000098</v>
      </c>
    </row>
    <row r="93" spans="1:17" s="5" customFormat="1" ht="12.95" customHeight="1">
      <c r="A93" s="103" t="s">
        <v>118</v>
      </c>
      <c r="B93" s="104" t="s">
        <v>32</v>
      </c>
      <c r="C93" s="78">
        <v>55471.56399999978</v>
      </c>
      <c r="D93" s="78">
        <v>1E-3</v>
      </c>
      <c r="E93" s="5">
        <f>+(C93-C$7)/C$8</f>
        <v>7443.476738829454</v>
      </c>
      <c r="F93" s="5">
        <f>ROUND(2*E93,0)/2</f>
        <v>7443.5</v>
      </c>
      <c r="G93" s="5">
        <f>+C93-(C$7+F93*C$8)</f>
        <v>-8.8375002233078703E-3</v>
      </c>
      <c r="L93" s="5">
        <f>+G93</f>
        <v>-8.8375002233078703E-3</v>
      </c>
      <c r="O93" s="5">
        <f ca="1">+C$11+C$12*$F93</f>
        <v>-9.6155946720018516E-3</v>
      </c>
      <c r="Q93" s="48">
        <f>+C93-15018.5</f>
        <v>40453.06399999978</v>
      </c>
    </row>
    <row r="94" spans="1:17" s="5" customFormat="1" ht="12.95" customHeight="1">
      <c r="A94" s="103" t="s">
        <v>118</v>
      </c>
      <c r="B94" s="104" t="s">
        <v>32</v>
      </c>
      <c r="C94" s="78">
        <v>55479.541900000069</v>
      </c>
      <c r="D94" s="78">
        <v>5.0000000000000001E-4</v>
      </c>
      <c r="E94" s="5">
        <f>+(C94-C$7)/C$8</f>
        <v>7464.4753569785335</v>
      </c>
      <c r="F94" s="5">
        <f>ROUND(2*E94,0)/2</f>
        <v>7464.5</v>
      </c>
      <c r="G94" s="5">
        <f>+C94-(C$7+F94*C$8)</f>
        <v>-9.3624999281018972E-3</v>
      </c>
      <c r="L94" s="5">
        <f>+G94</f>
        <v>-9.3624999281018972E-3</v>
      </c>
      <c r="O94" s="5">
        <f ca="1">+C$11+C$12*$F94</f>
        <v>-9.6554549728738032E-3</v>
      </c>
      <c r="Q94" s="48">
        <f>+C94-15018.5</f>
        <v>40461.041900000069</v>
      </c>
    </row>
    <row r="95" spans="1:17" s="5" customFormat="1" ht="12.95" customHeight="1">
      <c r="A95" s="103" t="s">
        <v>118</v>
      </c>
      <c r="B95" s="104" t="s">
        <v>32</v>
      </c>
      <c r="C95" s="78">
        <v>55482.583200000226</v>
      </c>
      <c r="D95" s="78">
        <v>5.9999999999999995E-4</v>
      </c>
      <c r="E95" s="5">
        <f>+(C95-C$7)/C$8</f>
        <v>7472.4803579659838</v>
      </c>
      <c r="F95" s="5">
        <f>ROUND(2*E95,0)/2</f>
        <v>7472.5</v>
      </c>
      <c r="G95" s="5">
        <f>+C95-(C$7+F95*C$8)</f>
        <v>-7.4624997723731212E-3</v>
      </c>
      <c r="L95" s="5">
        <f>+G95</f>
        <v>-7.4624997723731212E-3</v>
      </c>
      <c r="O95" s="5">
        <f ca="1">+C$11+C$12*$F95</f>
        <v>-9.6706398493964525E-3</v>
      </c>
      <c r="Q95" s="48">
        <f>+C95-15018.5</f>
        <v>40464.083200000226</v>
      </c>
    </row>
    <row r="96" spans="1:17" s="5" customFormat="1" ht="12.95" customHeight="1">
      <c r="A96" s="103" t="s">
        <v>118</v>
      </c>
      <c r="B96" s="104" t="s">
        <v>27</v>
      </c>
      <c r="C96" s="78">
        <v>55483.531299999915</v>
      </c>
      <c r="D96" s="78">
        <v>1.5E-3</v>
      </c>
      <c r="E96" s="5">
        <f>+(C96-C$7)/C$8</f>
        <v>7474.9758504965848</v>
      </c>
      <c r="F96" s="5">
        <f>ROUND(2*E96,0)/2</f>
        <v>7475</v>
      </c>
      <c r="G96" s="5">
        <f>+C96-(C$7+F96*C$8)</f>
        <v>-9.1750000865431502E-3</v>
      </c>
      <c r="L96" s="5">
        <f>+G96</f>
        <v>-9.1750000865431502E-3</v>
      </c>
      <c r="O96" s="5">
        <f ca="1">+C$11+C$12*$F96</f>
        <v>-9.6753851233097807E-3</v>
      </c>
      <c r="Q96" s="48">
        <f>+C96-15018.5</f>
        <v>40465.031299999915</v>
      </c>
    </row>
    <row r="97" spans="1:17" s="5" customFormat="1" ht="12.95" customHeight="1">
      <c r="A97" s="103" t="s">
        <v>118</v>
      </c>
      <c r="B97" s="104" t="s">
        <v>27</v>
      </c>
      <c r="C97" s="78">
        <v>55486.570299999788</v>
      </c>
      <c r="D97" s="78">
        <v>5.9999999999999995E-4</v>
      </c>
      <c r="E97" s="5">
        <f>+(C97-C$7)/C$8</f>
        <v>7482.9747976568751</v>
      </c>
      <c r="F97" s="5">
        <f>ROUND(2*E97,0)/2</f>
        <v>7483</v>
      </c>
      <c r="G97" s="5">
        <f>+C97-(C$7+F97*C$8)</f>
        <v>-9.575000214681495E-3</v>
      </c>
      <c r="L97" s="5">
        <f>+G97</f>
        <v>-9.575000214681495E-3</v>
      </c>
      <c r="O97" s="5">
        <f ca="1">+C$11+C$12*$F97</f>
        <v>-9.6905699998324282E-3</v>
      </c>
      <c r="Q97" s="48">
        <f>+C97-15018.5</f>
        <v>40468.070299999788</v>
      </c>
    </row>
    <row r="98" spans="1:17" s="5" customFormat="1" ht="12.95" customHeight="1">
      <c r="A98" s="103" t="s">
        <v>118</v>
      </c>
      <c r="B98" s="104" t="s">
        <v>32</v>
      </c>
      <c r="C98" s="78">
        <v>55496.639500000048</v>
      </c>
      <c r="D98" s="78">
        <v>5.9999999999999995E-4</v>
      </c>
      <c r="E98" s="5">
        <f>+(C98-C$7)/C$8</f>
        <v>7509.4779232744577</v>
      </c>
      <c r="F98" s="5">
        <f>ROUND(2*E98,0)/2</f>
        <v>7509.5</v>
      </c>
      <c r="G98" s="5">
        <f>+C98-(C$7+F98*C$8)</f>
        <v>-8.3874999545514584E-3</v>
      </c>
      <c r="L98" s="5">
        <f>+G98</f>
        <v>-8.3874999545514584E-3</v>
      </c>
      <c r="O98" s="5">
        <f ca="1">+C$11+C$12*$F98</f>
        <v>-9.7408699033137026E-3</v>
      </c>
      <c r="Q98" s="48">
        <f>+C98-15018.5</f>
        <v>40478.139500000048</v>
      </c>
    </row>
    <row r="99" spans="1:17" s="5" customFormat="1" ht="12.95" customHeight="1">
      <c r="A99" s="103" t="s">
        <v>118</v>
      </c>
      <c r="B99" s="104" t="s">
        <v>27</v>
      </c>
      <c r="C99" s="78">
        <v>55497.588700000197</v>
      </c>
      <c r="D99" s="78">
        <v>4.0000000000000002E-4</v>
      </c>
      <c r="E99" s="5">
        <f>+(C99-C$7)/C$8</f>
        <v>7511.9763111145539</v>
      </c>
      <c r="F99" s="5">
        <f>ROUND(2*E99,0)/2</f>
        <v>7512</v>
      </c>
      <c r="G99" s="5">
        <f>+C99-(C$7+F99*C$8)</f>
        <v>-8.9999998017447069E-3</v>
      </c>
      <c r="L99" s="5">
        <f>+G99</f>
        <v>-8.9999998017447069E-3</v>
      </c>
      <c r="O99" s="5">
        <f ca="1">+C$11+C$12*$F99</f>
        <v>-9.7456151772270308E-3</v>
      </c>
      <c r="Q99" s="48">
        <f>+C99-15018.5</f>
        <v>40479.088700000197</v>
      </c>
    </row>
    <row r="100" spans="1:17" s="5" customFormat="1" ht="12.95" customHeight="1">
      <c r="A100" s="103" t="s">
        <v>118</v>
      </c>
      <c r="B100" s="104" t="s">
        <v>32</v>
      </c>
      <c r="C100" s="78">
        <v>55498.538399999961</v>
      </c>
      <c r="D100" s="78">
        <v>4.0000000000000002E-4</v>
      </c>
      <c r="E100" s="5">
        <f>+(C100-C$7)/C$8</f>
        <v>7514.4760150028596</v>
      </c>
      <c r="F100" s="5">
        <f>ROUND(2*E100,0)/2</f>
        <v>7514.5</v>
      </c>
      <c r="G100" s="5">
        <f>+C100-(C$7+F100*C$8)</f>
        <v>-9.1125000399188139E-3</v>
      </c>
      <c r="L100" s="5">
        <f>+G100</f>
        <v>-9.1125000399188139E-3</v>
      </c>
      <c r="O100" s="5">
        <f ca="1">+C$11+C$12*$F100</f>
        <v>-9.750360451140359E-3</v>
      </c>
      <c r="Q100" s="48">
        <f>+C100-15018.5</f>
        <v>40480.038399999961</v>
      </c>
    </row>
    <row r="101" spans="1:17" s="5" customFormat="1" ht="12.95" customHeight="1">
      <c r="A101" s="103" t="s">
        <v>118</v>
      </c>
      <c r="B101" s="104" t="s">
        <v>32</v>
      </c>
      <c r="C101" s="78">
        <v>55499.672900000121</v>
      </c>
      <c r="D101" s="78">
        <v>1.8E-3</v>
      </c>
      <c r="E101" s="5">
        <f>+(C101-C$7)/C$8</f>
        <v>7517.4621306840072</v>
      </c>
      <c r="F101" s="5">
        <f>ROUND(2*E101,0)/2</f>
        <v>7517.5</v>
      </c>
      <c r="G101" s="5">
        <f>+C101-(C$7+F101*C$8)</f>
        <v>-1.4387499875738285E-2</v>
      </c>
      <c r="L101" s="5">
        <f>+G101</f>
        <v>-1.4387499875738285E-2</v>
      </c>
      <c r="O101" s="5">
        <f ca="1">+C$11+C$12*$F101</f>
        <v>-9.7560547798363519E-3</v>
      </c>
      <c r="Q101" s="48">
        <f>+C101-15018.5</f>
        <v>40481.172900000121</v>
      </c>
    </row>
    <row r="102" spans="1:17" s="5" customFormat="1" ht="12.95" customHeight="1">
      <c r="A102" s="103" t="s">
        <v>118</v>
      </c>
      <c r="B102" s="104" t="s">
        <v>27</v>
      </c>
      <c r="C102" s="78">
        <v>55500.628699999768</v>
      </c>
      <c r="D102" s="78">
        <v>5.9999999999999995E-4</v>
      </c>
      <c r="E102" s="5">
        <f>+(C102-C$7)/C$8</f>
        <v>7519.97789037249</v>
      </c>
      <c r="F102" s="5">
        <f>ROUND(2*E102,0)/2</f>
        <v>7520</v>
      </c>
      <c r="G102" s="5">
        <f>+C102-(C$7+F102*C$8)</f>
        <v>-8.4000002316315658E-3</v>
      </c>
      <c r="L102" s="5">
        <f>+G102</f>
        <v>-8.4000002316315658E-3</v>
      </c>
      <c r="O102" s="5">
        <f ca="1">+C$11+C$12*$F102</f>
        <v>-9.7608000537496784E-3</v>
      </c>
      <c r="Q102" s="48">
        <f>+C102-15018.5</f>
        <v>40482.128699999768</v>
      </c>
    </row>
    <row r="103" spans="1:17" s="5" customFormat="1" ht="12.95" customHeight="1">
      <c r="A103" s="103" t="s">
        <v>118</v>
      </c>
      <c r="B103" s="104" t="s">
        <v>27</v>
      </c>
      <c r="C103" s="78">
        <v>55502.528799999971</v>
      </c>
      <c r="D103" s="78">
        <v>5.9999999999999995E-4</v>
      </c>
      <c r="E103" s="5">
        <f>+(C103-C$7)/C$8</f>
        <v>7524.9791406197828</v>
      </c>
      <c r="F103" s="5">
        <f>ROUND(2*E103,0)/2</f>
        <v>7525</v>
      </c>
      <c r="G103" s="5">
        <f>+C103-(C$7+F103*C$8)</f>
        <v>-7.9250000271713361E-3</v>
      </c>
      <c r="L103" s="5">
        <f>+G103</f>
        <v>-7.9250000271713361E-3</v>
      </c>
      <c r="O103" s="5">
        <f ca="1">+C$11+C$12*$F103</f>
        <v>-9.7702906015763348E-3</v>
      </c>
      <c r="Q103" s="48">
        <f>+C103-15018.5</f>
        <v>40484.028799999971</v>
      </c>
    </row>
    <row r="104" spans="1:17" s="5" customFormat="1" ht="12.95" customHeight="1">
      <c r="A104" s="103" t="s">
        <v>118</v>
      </c>
      <c r="B104" s="104" t="s">
        <v>32</v>
      </c>
      <c r="C104" s="78">
        <v>55506.516199999955</v>
      </c>
      <c r="D104" s="78">
        <v>4.0000000000000002E-4</v>
      </c>
      <c r="E104" s="5">
        <f>+(C104-C$7)/C$8</f>
        <v>7535.4743699413166</v>
      </c>
      <c r="F104" s="5">
        <f>ROUND(2*E104,0)/2</f>
        <v>7535.5</v>
      </c>
      <c r="G104" s="5">
        <f>+C104-(C$7+F104*C$8)</f>
        <v>-9.7375000477768481E-3</v>
      </c>
      <c r="L104" s="5">
        <f>+G104</f>
        <v>-9.7375000477768481E-3</v>
      </c>
      <c r="O104" s="5">
        <f ca="1">+C$11+C$12*$F104</f>
        <v>-9.7902207520123106E-3</v>
      </c>
      <c r="Q104" s="48">
        <f>+C104-15018.5</f>
        <v>40488.016199999955</v>
      </c>
    </row>
    <row r="105" spans="1:17" s="5" customFormat="1" ht="12.95" customHeight="1">
      <c r="A105" s="103" t="s">
        <v>118</v>
      </c>
      <c r="B105" s="104" t="s">
        <v>27</v>
      </c>
      <c r="C105" s="78">
        <v>55507.466500000097</v>
      </c>
      <c r="D105" s="78">
        <v>8.9999999999999998E-4</v>
      </c>
      <c r="E105" s="5">
        <f>+(C105-C$7)/C$8</f>
        <v>7537.9756530896802</v>
      </c>
      <c r="F105" s="5">
        <f>ROUND(2*E105,0)/2</f>
        <v>7538</v>
      </c>
      <c r="G105" s="5">
        <f>+C105-(C$7+F105*C$8)</f>
        <v>-9.2499999009305611E-3</v>
      </c>
      <c r="L105" s="5">
        <f>+G105</f>
        <v>-9.2499999009305611E-3</v>
      </c>
      <c r="O105" s="5">
        <f ca="1">+C$11+C$12*$F105</f>
        <v>-9.7949660259256388E-3</v>
      </c>
      <c r="Q105" s="48">
        <f>+C105-15018.5</f>
        <v>40488.966500000097</v>
      </c>
    </row>
    <row r="106" spans="1:17" s="5" customFormat="1" ht="12.95" customHeight="1">
      <c r="A106" s="103" t="s">
        <v>118</v>
      </c>
      <c r="B106" s="104" t="s">
        <v>32</v>
      </c>
      <c r="C106" s="78">
        <v>55507.656400000211</v>
      </c>
      <c r="D106" s="78">
        <v>6.9999999999999999E-4</v>
      </c>
      <c r="E106" s="5">
        <f>+(C106-C$7)/C$8</f>
        <v>7538.4754885838283</v>
      </c>
      <c r="F106" s="5">
        <f>ROUND(2*E106,0)/2</f>
        <v>7538.5</v>
      </c>
      <c r="G106" s="5">
        <f>+C106-(C$7+F106*C$8)</f>
        <v>-9.31249978748383E-3</v>
      </c>
      <c r="L106" s="5">
        <f>+G106</f>
        <v>-9.31249978748383E-3</v>
      </c>
      <c r="O106" s="5">
        <f ca="1">+C$11+C$12*$F106</f>
        <v>-9.7959150807083034E-3</v>
      </c>
      <c r="Q106" s="48">
        <f>+C106-15018.5</f>
        <v>40489.156400000211</v>
      </c>
    </row>
    <row r="107" spans="1:17" s="5" customFormat="1" ht="12.95" customHeight="1">
      <c r="A107" s="103" t="s">
        <v>118</v>
      </c>
      <c r="B107" s="104" t="s">
        <v>32</v>
      </c>
      <c r="C107" s="78">
        <v>55509.556799999904</v>
      </c>
      <c r="D107" s="78">
        <v>1.1999999999999999E-3</v>
      </c>
      <c r="E107" s="5">
        <f>+(C107-C$7)/C$8</f>
        <v>7543.4775284593115</v>
      </c>
      <c r="F107" s="5">
        <f>ROUND(2*E107,0)/2</f>
        <v>7543.5</v>
      </c>
      <c r="G107" s="5">
        <f>+C107-(C$7+F107*C$8)</f>
        <v>-8.5375000926433131E-3</v>
      </c>
      <c r="L107" s="5">
        <f>+G107</f>
        <v>-8.5375000926433131E-3</v>
      </c>
      <c r="O107" s="5">
        <f ca="1">+C$11+C$12*$F107</f>
        <v>-9.8054056285349599E-3</v>
      </c>
      <c r="Q107" s="48">
        <f>+C107-15018.5</f>
        <v>40491.056799999904</v>
      </c>
    </row>
    <row r="108" spans="1:17" s="5" customFormat="1" ht="12.95" customHeight="1">
      <c r="A108" s="103" t="s">
        <v>118</v>
      </c>
      <c r="B108" s="104" t="s">
        <v>27</v>
      </c>
      <c r="C108" s="78">
        <v>55510.507100000046</v>
      </c>
      <c r="D108" s="78">
        <v>8.0000000000000004E-4</v>
      </c>
      <c r="E108" s="5">
        <f>+(C108-C$7)/C$8</f>
        <v>7545.9788116076761</v>
      </c>
      <c r="F108" s="5">
        <f>ROUND(2*E108,0)/2</f>
        <v>7546</v>
      </c>
      <c r="G108" s="5">
        <f>+C108-(C$7+F108*C$8)</f>
        <v>-8.0499999530729838E-3</v>
      </c>
      <c r="L108" s="5">
        <f>+G108</f>
        <v>-8.0499999530729838E-3</v>
      </c>
      <c r="O108" s="5">
        <f ca="1">+C$11+C$12*$F108</f>
        <v>-9.8101509024482881E-3</v>
      </c>
      <c r="Q108" s="48">
        <f>+C108-15018.5</f>
        <v>40492.007100000046</v>
      </c>
    </row>
    <row r="109" spans="1:17" s="5" customFormat="1" ht="12.95" customHeight="1">
      <c r="A109" s="103" t="s">
        <v>118</v>
      </c>
      <c r="B109" s="104" t="s">
        <v>32</v>
      </c>
      <c r="C109" s="78">
        <v>55511.455000000075</v>
      </c>
      <c r="D109" s="78">
        <v>6.9999999999999999E-4</v>
      </c>
      <c r="E109" s="5">
        <f>+(C109-C$7)/C$8</f>
        <v>7548.4737777194832</v>
      </c>
      <c r="F109" s="5">
        <f>ROUND(2*E109,0)/2</f>
        <v>7548.5</v>
      </c>
      <c r="G109" s="5">
        <f>+C109-(C$7+F109*C$8)</f>
        <v>-9.9624999274965376E-3</v>
      </c>
      <c r="L109" s="5">
        <f>+G109</f>
        <v>-9.9624999274965376E-3</v>
      </c>
      <c r="O109" s="5">
        <f ca="1">+C$11+C$12*$F109</f>
        <v>-9.8148961763616146E-3</v>
      </c>
      <c r="Q109" s="48">
        <f>+C109-15018.5</f>
        <v>40492.955000000075</v>
      </c>
    </row>
    <row r="110" spans="1:17" s="5" customFormat="1" ht="12.95" customHeight="1">
      <c r="A110" s="103" t="s">
        <v>118</v>
      </c>
      <c r="B110" s="104" t="s">
        <v>32</v>
      </c>
      <c r="C110" s="78">
        <v>55512.591500000097</v>
      </c>
      <c r="D110" s="78">
        <v>5.0000000000000001E-4</v>
      </c>
      <c r="E110" s="5">
        <f>+(C110-C$7)/C$8</f>
        <v>7551.4651575971493</v>
      </c>
      <c r="F110" s="5">
        <f>ROUND(2*E110,0)/2</f>
        <v>7551.5</v>
      </c>
      <c r="G110" s="5">
        <f>+C110-(C$7+F110*C$8)</f>
        <v>-1.323749990115175E-2</v>
      </c>
      <c r="L110" s="5">
        <f>+G110</f>
        <v>-1.323749990115175E-2</v>
      </c>
      <c r="O110" s="5">
        <f ca="1">+C$11+C$12*$F110</f>
        <v>-9.8205905050576092E-3</v>
      </c>
      <c r="Q110" s="48">
        <f>+C110-15018.5</f>
        <v>40494.091500000097</v>
      </c>
    </row>
    <row r="111" spans="1:17" s="5" customFormat="1" ht="12.95" customHeight="1">
      <c r="A111" s="103" t="s">
        <v>118</v>
      </c>
      <c r="B111" s="104" t="s">
        <v>27</v>
      </c>
      <c r="C111" s="78">
        <v>55513.54609999992</v>
      </c>
      <c r="D111" s="78">
        <v>2.9999999999999997E-4</v>
      </c>
      <c r="E111" s="5">
        <f>+(C111-C$7)/C$8</f>
        <v>7553.9777587679664</v>
      </c>
      <c r="F111" s="5">
        <f>ROUND(2*E111,0)/2</f>
        <v>7554</v>
      </c>
      <c r="G111" s="5">
        <f>+C111-(C$7+F111*C$8)</f>
        <v>-8.4500000812113285E-3</v>
      </c>
      <c r="L111" s="5">
        <f>+G111</f>
        <v>-8.4500000812113285E-3</v>
      </c>
      <c r="O111" s="5">
        <f ca="1">+C$11+C$12*$F111</f>
        <v>-9.8253357789709356E-3</v>
      </c>
      <c r="Q111" s="48">
        <f>+C111-15018.5</f>
        <v>40495.04609999992</v>
      </c>
    </row>
    <row r="112" spans="1:17" s="5" customFormat="1" ht="12.95" customHeight="1">
      <c r="A112" s="103" t="s">
        <v>118</v>
      </c>
      <c r="B112" s="104" t="s">
        <v>32</v>
      </c>
      <c r="C112" s="78">
        <v>55514.494200000074</v>
      </c>
      <c r="D112" s="78">
        <v>5.9999999999999995E-4</v>
      </c>
      <c r="E112" s="5">
        <f>+(C112-C$7)/C$8</f>
        <v>7556.4732512997925</v>
      </c>
      <c r="F112" s="5">
        <f>ROUND(2*E112,0)/2</f>
        <v>7556.5</v>
      </c>
      <c r="G112" s="5">
        <f>+C112-(C$7+F112*C$8)</f>
        <v>-1.0162499922444113E-2</v>
      </c>
      <c r="L112" s="5">
        <f>+G112</f>
        <v>-1.0162499922444113E-2</v>
      </c>
      <c r="O112" s="5">
        <f ca="1">+C$11+C$12*$F112</f>
        <v>-9.8300810528842639E-3</v>
      </c>
      <c r="Q112" s="48">
        <f>+C112-15018.5</f>
        <v>40495.994200000074</v>
      </c>
    </row>
    <row r="113" spans="1:17" s="5" customFormat="1" ht="12.95" customHeight="1">
      <c r="A113" s="103" t="s">
        <v>118</v>
      </c>
      <c r="B113" s="104" t="s">
        <v>27</v>
      </c>
      <c r="C113" s="78">
        <v>55516.585200000089</v>
      </c>
      <c r="D113" s="78">
        <v>2.9999999999999997E-4</v>
      </c>
      <c r="E113" s="5">
        <f>+(C113-C$7)/C$8</f>
        <v>7561.9769691388792</v>
      </c>
      <c r="F113" s="5">
        <f>ROUND(2*E113,0)/2</f>
        <v>7562</v>
      </c>
      <c r="G113" s="5">
        <f>+C113-(C$7+F113*C$8)</f>
        <v>-8.7499999135616235E-3</v>
      </c>
      <c r="L113" s="5">
        <f>+G113</f>
        <v>-8.7499999135616235E-3</v>
      </c>
      <c r="O113" s="5">
        <f ca="1">+C$11+C$12*$F113</f>
        <v>-9.8405206554935849E-3</v>
      </c>
      <c r="Q113" s="48">
        <f>+C113-15018.5</f>
        <v>40498.085200000089</v>
      </c>
    </row>
    <row r="114" spans="1:17" s="5" customFormat="1" ht="12.95" customHeight="1">
      <c r="A114" s="103" t="s">
        <v>118</v>
      </c>
      <c r="B114" s="104" t="s">
        <v>27</v>
      </c>
      <c r="C114" s="78">
        <v>55518.484800000209</v>
      </c>
      <c r="D114" s="78">
        <v>6.9999999999999999E-4</v>
      </c>
      <c r="E114" s="5">
        <f>+(C114-C$7)/C$8</f>
        <v>7566.9769033367356</v>
      </c>
      <c r="F114" s="5">
        <f>ROUND(2*E114,0)/2</f>
        <v>7567</v>
      </c>
      <c r="G114" s="5">
        <f>+C114-(C$7+F114*C$8)</f>
        <v>-8.7749997910577804E-3</v>
      </c>
      <c r="L114" s="5">
        <f>+G114</f>
        <v>-8.7749997910577804E-3</v>
      </c>
      <c r="O114" s="5">
        <f ca="1">+C$11+C$12*$F114</f>
        <v>-9.8500112033202396E-3</v>
      </c>
      <c r="Q114" s="48">
        <f>+C114-15018.5</f>
        <v>40499.984800000209</v>
      </c>
    </row>
    <row r="115" spans="1:17" s="5" customFormat="1" ht="12.95" customHeight="1">
      <c r="A115" s="103" t="s">
        <v>118</v>
      </c>
      <c r="B115" s="104" t="s">
        <v>27</v>
      </c>
      <c r="C115" s="78">
        <v>55531.401500000153</v>
      </c>
      <c r="D115" s="78">
        <v>4.0000000000000002E-4</v>
      </c>
      <c r="E115" s="5">
        <f>+(C115-C$7)/C$8</f>
        <v>7600.9749292627566</v>
      </c>
      <c r="F115" s="5">
        <f>ROUND(2*E115,0)/2</f>
        <v>7601</v>
      </c>
      <c r="G115" s="5">
        <f>+C115-(C$7+F115*C$8)</f>
        <v>-9.5249998485087417E-3</v>
      </c>
      <c r="L115" s="5">
        <f>+G115</f>
        <v>-9.5249998485087417E-3</v>
      </c>
      <c r="O115" s="5">
        <f ca="1">+C$11+C$12*$F115</f>
        <v>-9.9145469285414969E-3</v>
      </c>
      <c r="Q115" s="48">
        <f>+C115-15018.5</f>
        <v>40512.901500000153</v>
      </c>
    </row>
    <row r="116" spans="1:17" s="5" customFormat="1" ht="12.95" customHeight="1">
      <c r="A116" s="103" t="s">
        <v>118</v>
      </c>
      <c r="B116" s="104" t="s">
        <v>32</v>
      </c>
      <c r="C116" s="78">
        <v>55531.586199999787</v>
      </c>
      <c r="D116" s="78">
        <v>5.0000000000000001E-4</v>
      </c>
      <c r="E116" s="5">
        <f>+(C116-C$7)/C$8</f>
        <v>7601.4610778437509</v>
      </c>
      <c r="F116" s="5">
        <f>ROUND(2*E116,0)/2</f>
        <v>7601.5</v>
      </c>
      <c r="G116" s="5">
        <f>+C116-(C$7+F116*C$8)</f>
        <v>-1.4787500214879401E-2</v>
      </c>
      <c r="L116" s="5">
        <f>+G116</f>
        <v>-1.4787500214879401E-2</v>
      </c>
      <c r="O116" s="5">
        <f ca="1">+C$11+C$12*$F116</f>
        <v>-9.9154959833241633E-3</v>
      </c>
      <c r="Q116" s="48">
        <f>+C116-15018.5</f>
        <v>40513.086199999787</v>
      </c>
    </row>
    <row r="117" spans="1:17" s="5" customFormat="1" ht="12.95" customHeight="1">
      <c r="A117" s="103" t="s">
        <v>118</v>
      </c>
      <c r="B117" s="104" t="s">
        <v>27</v>
      </c>
      <c r="C117" s="78">
        <v>55532.542299999855</v>
      </c>
      <c r="D117" s="78">
        <v>5.0000000000000001E-4</v>
      </c>
      <c r="E117" s="5">
        <f>+(C117-C$7)/C$8</f>
        <v>7603.9776271628753</v>
      </c>
      <c r="F117" s="5">
        <f>ROUND(2*E117,0)/2</f>
        <v>7604</v>
      </c>
      <c r="G117" s="5">
        <f>+C117-(C$7+F117*C$8)</f>
        <v>-8.500000141793862E-3</v>
      </c>
      <c r="L117" s="5">
        <f>+G117</f>
        <v>-8.500000141793862E-3</v>
      </c>
      <c r="O117" s="5">
        <f ca="1">+C$11+C$12*$F117</f>
        <v>-9.9202412572374898E-3</v>
      </c>
      <c r="Q117" s="48">
        <f>+C117-15018.5</f>
        <v>40514.042299999855</v>
      </c>
    </row>
    <row r="118" spans="1:17" s="5" customFormat="1" ht="12.95" customHeight="1">
      <c r="A118" s="103" t="s">
        <v>118</v>
      </c>
      <c r="B118" s="104" t="s">
        <v>32</v>
      </c>
      <c r="C118" s="78">
        <v>55543.368499999866</v>
      </c>
      <c r="D118" s="78">
        <v>5.0000000000000001E-4</v>
      </c>
      <c r="E118" s="5">
        <f>+(C118-C$7)/C$8</f>
        <v>7632.4732512992459</v>
      </c>
      <c r="F118" s="5">
        <f>ROUND(2*E118,0)/2</f>
        <v>7632.5</v>
      </c>
      <c r="G118" s="5">
        <f>+C118-(C$7+F118*C$8)</f>
        <v>-1.0162500133446883E-2</v>
      </c>
      <c r="L118" s="5">
        <f>+G118</f>
        <v>-1.0162500133446883E-2</v>
      </c>
      <c r="O118" s="5">
        <f ca="1">+C$11+C$12*$F118</f>
        <v>-9.974337379849426E-3</v>
      </c>
      <c r="Q118" s="48">
        <f>+C118-15018.5</f>
        <v>40524.868499999866</v>
      </c>
    </row>
    <row r="119" spans="1:17" s="5" customFormat="1" ht="12.95" customHeight="1">
      <c r="A119" s="103" t="s">
        <v>118</v>
      </c>
      <c r="B119" s="104" t="s">
        <v>27</v>
      </c>
      <c r="C119" s="78">
        <v>55543.56100000022</v>
      </c>
      <c r="D119" s="78">
        <v>1.6999999999999999E-3</v>
      </c>
      <c r="E119" s="5">
        <f>+(C119-C$7)/C$8</f>
        <v>7632.9799302499696</v>
      </c>
      <c r="F119" s="5">
        <f>ROUND(2*E119,0)/2</f>
        <v>7633</v>
      </c>
      <c r="G119" s="5">
        <f>+C119-(C$7+F119*C$8)</f>
        <v>-7.6249997800914571E-3</v>
      </c>
      <c r="L119" s="5">
        <f>+G119</f>
        <v>-7.6249997800914571E-3</v>
      </c>
      <c r="O119" s="5">
        <f ca="1">+C$11+C$12*$F119</f>
        <v>-9.9752864346320923E-3</v>
      </c>
      <c r="Q119" s="48">
        <f>+C119-15018.5</f>
        <v>40525.06100000022</v>
      </c>
    </row>
    <row r="120" spans="1:17" s="5" customFormat="1" ht="12.95" customHeight="1">
      <c r="A120" s="103" t="s">
        <v>118</v>
      </c>
      <c r="B120" s="104" t="s">
        <v>32</v>
      </c>
      <c r="C120" s="78">
        <v>55544.50959999999</v>
      </c>
      <c r="D120" s="78">
        <v>5.0000000000000001E-4</v>
      </c>
      <c r="E120" s="5">
        <f>+(C120-C$7)/C$8</f>
        <v>7635.476738830007</v>
      </c>
      <c r="F120" s="5">
        <f>ROUND(2*E120,0)/2</f>
        <v>7635.5</v>
      </c>
      <c r="G120" s="5">
        <f>+C120-(C$7+F120*C$8)</f>
        <v>-8.8375000123050995E-3</v>
      </c>
      <c r="L120" s="5">
        <f>+G120</f>
        <v>-8.8375000123050995E-3</v>
      </c>
      <c r="O120" s="5">
        <f ca="1">+C$11+C$12*$F120</f>
        <v>-9.9800317085454188E-3</v>
      </c>
      <c r="Q120" s="48">
        <f>+C120-15018.5</f>
        <v>40526.00959999999</v>
      </c>
    </row>
    <row r="121" spans="1:17" s="5" customFormat="1" ht="12.95" customHeight="1">
      <c r="A121" s="103" t="s">
        <v>118</v>
      </c>
      <c r="B121" s="104" t="s">
        <v>27</v>
      </c>
      <c r="C121" s="78">
        <v>55553.437899999786</v>
      </c>
      <c r="D121" s="78">
        <v>4.0000000000000002E-4</v>
      </c>
      <c r="E121" s="5">
        <f>+(C121-C$7)/C$8</f>
        <v>7658.9769033356224</v>
      </c>
      <c r="F121" s="5">
        <f>ROUND(2*E121,0)/2</f>
        <v>7659</v>
      </c>
      <c r="G121" s="5">
        <f>+C121-(C$7+F121*C$8)</f>
        <v>-8.775000213063322E-3</v>
      </c>
      <c r="L121" s="5">
        <f>+G121</f>
        <v>-8.775000213063322E-3</v>
      </c>
      <c r="O121" s="5">
        <f ca="1">+C$11+C$12*$F121</f>
        <v>-1.00246372833307E-2</v>
      </c>
      <c r="Q121" s="48">
        <f>+C121-15018.5</f>
        <v>40534.937899999786</v>
      </c>
    </row>
    <row r="122" spans="1:17" s="5" customFormat="1" ht="12.95" customHeight="1">
      <c r="A122" s="103" t="s">
        <v>118</v>
      </c>
      <c r="B122" s="104" t="s">
        <v>32</v>
      </c>
      <c r="C122" s="78">
        <v>55554.38720000023</v>
      </c>
      <c r="D122" s="78">
        <v>3.8E-3</v>
      </c>
      <c r="E122" s="5">
        <f>+(C122-C$7)/C$8</f>
        <v>7661.4755543863403</v>
      </c>
      <c r="F122" s="5">
        <f>ROUND(2*E122,0)/2</f>
        <v>7661.5</v>
      </c>
      <c r="G122" s="5">
        <f>+C122-(C$7+F122*C$8)</f>
        <v>-9.2874997717444785E-3</v>
      </c>
      <c r="L122" s="5">
        <f>+G122</f>
        <v>-9.2874997717444785E-3</v>
      </c>
      <c r="O122" s="5">
        <f ca="1">+C$11+C$12*$F122</f>
        <v>-1.0029382557244027E-2</v>
      </c>
      <c r="Q122" s="48">
        <f>+C122-15018.5</f>
        <v>40535.88720000023</v>
      </c>
    </row>
    <row r="123" spans="1:17" s="5" customFormat="1" ht="12.95" customHeight="1">
      <c r="A123" s="103" t="s">
        <v>118</v>
      </c>
      <c r="B123" s="104" t="s">
        <v>27</v>
      </c>
      <c r="C123" s="78">
        <v>55555.337700000033</v>
      </c>
      <c r="D123" s="78">
        <v>6.9999999999999999E-4</v>
      </c>
      <c r="E123" s="5">
        <f>+(C123-C$7)/C$8</f>
        <v>7663.9773639534978</v>
      </c>
      <c r="F123" s="5">
        <f>ROUND(2*E123,0)/2</f>
        <v>7664</v>
      </c>
      <c r="G123" s="5">
        <f>+C123-(C$7+F123*C$8)</f>
        <v>-8.5999999646446668E-3</v>
      </c>
      <c r="L123" s="5">
        <f>+G123</f>
        <v>-8.5999999646446668E-3</v>
      </c>
      <c r="O123" s="5">
        <f ca="1">+C$11+C$12*$F123</f>
        <v>-1.0034127831157355E-2</v>
      </c>
      <c r="Q123" s="48">
        <f>+C123-15018.5</f>
        <v>40536.837700000033</v>
      </c>
    </row>
    <row r="124" spans="1:17" s="5" customFormat="1" ht="12.95" customHeight="1">
      <c r="A124" s="103" t="s">
        <v>118</v>
      </c>
      <c r="B124" s="104" t="s">
        <v>27</v>
      </c>
      <c r="C124" s="78">
        <v>55556.478699999861</v>
      </c>
      <c r="D124" s="78">
        <v>1.6999999999999999E-3</v>
      </c>
      <c r="E124" s="5">
        <f>+(C124-C$7)/C$8</f>
        <v>7666.9805882736364</v>
      </c>
      <c r="F124" s="5">
        <f>ROUND(2*E124,0)/2</f>
        <v>7667</v>
      </c>
      <c r="G124" s="5">
        <f>+C124-(C$7+F124*C$8)</f>
        <v>-7.3750001392909326E-3</v>
      </c>
      <c r="L124" s="5">
        <f>+G124</f>
        <v>-7.3750001392909326E-3</v>
      </c>
      <c r="O124" s="5">
        <f ca="1">+C$11+C$12*$F124</f>
        <v>-1.0039822159853348E-2</v>
      </c>
      <c r="Q124" s="48">
        <f>+C124-15018.5</f>
        <v>40537.978699999861</v>
      </c>
    </row>
    <row r="125" spans="1:17" s="5" customFormat="1" ht="12.95" customHeight="1">
      <c r="A125" s="103" t="s">
        <v>118</v>
      </c>
      <c r="B125" s="104" t="s">
        <v>32</v>
      </c>
      <c r="C125" s="78">
        <v>55557.425900000148</v>
      </c>
      <c r="D125" s="78">
        <v>6.9999999999999999E-4</v>
      </c>
      <c r="E125" s="5">
        <f>+(C125-C$7)/C$8</f>
        <v>7669.4737119172141</v>
      </c>
      <c r="F125" s="5">
        <f>ROUND(2*E125,0)/2</f>
        <v>7669.5</v>
      </c>
      <c r="G125" s="5">
        <f>+C125-(C$7+F125*C$8)</f>
        <v>-9.9874998559243977E-3</v>
      </c>
      <c r="L125" s="5">
        <f>+G125</f>
        <v>-9.9874998559243977E-3</v>
      </c>
      <c r="O125" s="5">
        <f ca="1">+C$11+C$12*$F125</f>
        <v>-1.0044567433766676E-2</v>
      </c>
      <c r="Q125" s="48">
        <f>+C125-15018.5</f>
        <v>40538.925900000148</v>
      </c>
    </row>
    <row r="126" spans="1:17" s="5" customFormat="1" ht="12.95" customHeight="1">
      <c r="A126" s="103" t="s">
        <v>118</v>
      </c>
      <c r="B126" s="104" t="s">
        <v>27</v>
      </c>
      <c r="C126" s="78">
        <v>55558.3777999999</v>
      </c>
      <c r="D126" s="78">
        <v>3.5999999999999999E-3</v>
      </c>
      <c r="E126" s="5">
        <f>+(C126-C$7)/C$8</f>
        <v>7671.9792064220574</v>
      </c>
      <c r="F126" s="5">
        <f>ROUND(2*E126,0)/2</f>
        <v>7672</v>
      </c>
      <c r="G126" s="5">
        <f>+C126-(C$7+F126*C$8)</f>
        <v>-7.900000098743476E-3</v>
      </c>
      <c r="L126" s="5">
        <f>+G126</f>
        <v>-7.900000098743476E-3</v>
      </c>
      <c r="O126" s="5">
        <f ca="1">+C$11+C$12*$F126</f>
        <v>-1.0049312707680004E-2</v>
      </c>
      <c r="Q126" s="48">
        <f>+C126-15018.5</f>
        <v>40539.8777999999</v>
      </c>
    </row>
    <row r="127" spans="1:17" s="5" customFormat="1" ht="12.95" customHeight="1">
      <c r="A127" s="103" t="s">
        <v>118</v>
      </c>
      <c r="B127" s="104" t="s">
        <v>32</v>
      </c>
      <c r="C127" s="78">
        <v>55562.365100000054</v>
      </c>
      <c r="D127" s="78">
        <v>5.9999999999999995E-4</v>
      </c>
      <c r="E127" s="5">
        <f>+(C127-C$7)/C$8</f>
        <v>7682.4741725341937</v>
      </c>
      <c r="F127" s="5">
        <f>ROUND(2*E127,0)/2</f>
        <v>7682.5</v>
      </c>
      <c r="G127" s="5">
        <f>+C127-(C$7+F127*C$8)</f>
        <v>-9.8124999494757503E-3</v>
      </c>
      <c r="L127" s="5">
        <f>+G127</f>
        <v>-9.8124999494757503E-3</v>
      </c>
      <c r="O127" s="5">
        <f ca="1">+C$11+C$12*$F127</f>
        <v>-1.006924285811598E-2</v>
      </c>
      <c r="Q127" s="48">
        <f>+C127-15018.5</f>
        <v>40543.865100000054</v>
      </c>
    </row>
    <row r="128" spans="1:17" s="5" customFormat="1" ht="12.95" customHeight="1">
      <c r="A128" s="103" t="s">
        <v>118</v>
      </c>
      <c r="B128" s="104" t="s">
        <v>27</v>
      </c>
      <c r="C128" s="78">
        <v>55563.318200000096</v>
      </c>
      <c r="D128" s="78">
        <v>4.0000000000000002E-4</v>
      </c>
      <c r="E128" s="5">
        <f>+(C128-C$7)/C$8</f>
        <v>7684.9828255579287</v>
      </c>
      <c r="F128" s="5">
        <f>ROUND(2*E128,0)/2</f>
        <v>7685</v>
      </c>
      <c r="G128" s="5">
        <f>+C128-(C$7+F128*C$8)</f>
        <v>-6.5249999024672434E-3</v>
      </c>
      <c r="L128" s="5">
        <f>+G128</f>
        <v>-6.5249999024672434E-3</v>
      </c>
      <c r="O128" s="5">
        <f ca="1">+C$11+C$12*$F128</f>
        <v>-1.0073988132029308E-2</v>
      </c>
      <c r="Q128" s="48">
        <f>+C128-15018.5</f>
        <v>40544.818200000096</v>
      </c>
    </row>
    <row r="129" spans="1:21" s="5" customFormat="1" ht="12.95" customHeight="1">
      <c r="A129" s="103" t="s">
        <v>118</v>
      </c>
      <c r="B129" s="104" t="s">
        <v>32</v>
      </c>
      <c r="C129" s="78">
        <v>55568.44160000002</v>
      </c>
      <c r="D129" s="78">
        <v>8.9999999999999998E-4</v>
      </c>
      <c r="E129" s="5">
        <f>+(C129-C$7)/C$8</f>
        <v>7698.4681187076931</v>
      </c>
      <c r="F129" s="5">
        <f>ROUND(2*E129,0)/2</f>
        <v>7698.5</v>
      </c>
      <c r="G129" s="5">
        <f>+C129-(C$7+F129*C$8)</f>
        <v>-1.2112499978684355E-2</v>
      </c>
      <c r="L129" s="5">
        <f>+G129</f>
        <v>-1.2112499978684355E-2</v>
      </c>
      <c r="O129" s="5">
        <f ca="1">+C$11+C$12*$F129</f>
        <v>-1.0099612611161277E-2</v>
      </c>
      <c r="Q129" s="48">
        <f>+C129-15018.5</f>
        <v>40549.94160000002</v>
      </c>
    </row>
    <row r="130" spans="1:21" s="5" customFormat="1" ht="12.95" customHeight="1">
      <c r="A130" s="103" t="s">
        <v>118</v>
      </c>
      <c r="B130" s="104" t="s">
        <v>32</v>
      </c>
      <c r="C130" s="78">
        <v>55570.343499999959</v>
      </c>
      <c r="D130" s="78">
        <v>6.9999999999999999E-4</v>
      </c>
      <c r="E130" s="5">
        <f>+(C130-C$7)/C$8</f>
        <v>7703.4741067314844</v>
      </c>
      <c r="F130" s="5">
        <f>ROUND(2*E130,0)/2</f>
        <v>7703.5</v>
      </c>
      <c r="G130" s="5">
        <f>+C130-(C$7+F130*C$8)</f>
        <v>-9.837500037974678E-3</v>
      </c>
      <c r="L130" s="5">
        <f>+G130</f>
        <v>-9.837500037974678E-3</v>
      </c>
      <c r="O130" s="5">
        <f ca="1">+C$11+C$12*$F130</f>
        <v>-1.0109103158987933E-2</v>
      </c>
      <c r="Q130" s="48">
        <f>+C130-15018.5</f>
        <v>40551.843499999959</v>
      </c>
    </row>
    <row r="131" spans="1:21" s="5" customFormat="1" ht="12.95" customHeight="1">
      <c r="A131" s="103" t="s">
        <v>118</v>
      </c>
      <c r="B131" s="104" t="s">
        <v>27</v>
      </c>
      <c r="C131" s="78">
        <v>55572.433699999936</v>
      </c>
      <c r="D131" s="78">
        <v>2.9999999999999997E-4</v>
      </c>
      <c r="E131" s="5">
        <f>+(C131-C$7)/C$8</f>
        <v>7708.9757188917183</v>
      </c>
      <c r="F131" s="5">
        <f>ROUND(2*E131,0)/2</f>
        <v>7709</v>
      </c>
      <c r="G131" s="5">
        <f>+C131-(C$7+F131*C$8)</f>
        <v>-9.22500006709015E-3</v>
      </c>
      <c r="L131" s="5">
        <f>+G131</f>
        <v>-9.22500006709015E-3</v>
      </c>
      <c r="O131" s="5">
        <f ca="1">+C$11+C$12*$F131</f>
        <v>-1.0119542761597254E-2</v>
      </c>
      <c r="Q131" s="48">
        <f>+C131-15018.5</f>
        <v>40553.933699999936</v>
      </c>
    </row>
    <row r="132" spans="1:21" s="5" customFormat="1" ht="12.95" customHeight="1">
      <c r="A132" s="103" t="s">
        <v>118</v>
      </c>
      <c r="B132" s="104" t="s">
        <v>32</v>
      </c>
      <c r="C132" s="78">
        <v>55573.38450000016</v>
      </c>
      <c r="D132" s="78">
        <v>8.9999999999999998E-4</v>
      </c>
      <c r="E132" s="5">
        <f>+(C132-C$7)/C$8</f>
        <v>7711.4783180895183</v>
      </c>
      <c r="F132" s="5">
        <f>ROUND(2*E132,0)/2</f>
        <v>7711.5</v>
      </c>
      <c r="G132" s="5">
        <f>+C132-(C$7+F132*C$8)</f>
        <v>-8.2374998382874765E-3</v>
      </c>
      <c r="L132" s="5">
        <f>+G132</f>
        <v>-8.2374998382874765E-3</v>
      </c>
      <c r="O132" s="5">
        <f ca="1">+C$11+C$12*$F132</f>
        <v>-1.0124288035510581E-2</v>
      </c>
      <c r="Q132" s="48">
        <f>+C132-15018.5</f>
        <v>40554.88450000016</v>
      </c>
    </row>
    <row r="133" spans="1:21" s="5" customFormat="1" ht="12.95" customHeight="1">
      <c r="A133" s="56" t="s">
        <v>44</v>
      </c>
      <c r="B133" s="57" t="s">
        <v>27</v>
      </c>
      <c r="C133" s="58">
        <v>56193.608809999998</v>
      </c>
      <c r="D133" s="59">
        <v>8.9999999999999998E-4</v>
      </c>
      <c r="E133" s="5">
        <f>+(C133-C$7)/C$8</f>
        <v>9343.9697571889137</v>
      </c>
      <c r="F133" s="5">
        <f>ROUND(2*E133,0)/2</f>
        <v>9344</v>
      </c>
      <c r="G133" s="5">
        <f>+C133-(C$7+F133*C$8)</f>
        <v>-1.1490000004414469E-2</v>
      </c>
      <c r="K133" s="5">
        <f>+G133</f>
        <v>-1.1490000004414469E-2</v>
      </c>
      <c r="O133" s="5">
        <f ca="1">+C$11+C$12*$F133</f>
        <v>-1.3222951900913577E-2</v>
      </c>
      <c r="Q133" s="48">
        <f>+C133-15018.5</f>
        <v>41175.108809999998</v>
      </c>
    </row>
    <row r="134" spans="1:21" s="5" customFormat="1" ht="12.95" customHeight="1">
      <c r="A134" s="60" t="s">
        <v>47</v>
      </c>
      <c r="B134" s="61" t="s">
        <v>27</v>
      </c>
      <c r="C134" s="62">
        <v>56565.55444</v>
      </c>
      <c r="D134" s="60">
        <v>4.0000000000000002E-4</v>
      </c>
      <c r="E134" s="5">
        <f>+(C134-C$7)/C$8</f>
        <v>10322.967269855892</v>
      </c>
      <c r="F134" s="5">
        <f>ROUND(2*E134,0)/2</f>
        <v>10323</v>
      </c>
      <c r="G134" s="5">
        <f>+C134-(C$7+F134*C$8)</f>
        <v>-1.2434999996912666E-2</v>
      </c>
      <c r="K134" s="5">
        <f>+G134</f>
        <v>-1.2434999996912666E-2</v>
      </c>
      <c r="O134" s="5">
        <f ca="1">+C$11+C$12*$F134</f>
        <v>-1.5081201165372708E-2</v>
      </c>
      <c r="Q134" s="48">
        <f>+C134-15018.5</f>
        <v>41547.05444</v>
      </c>
    </row>
    <row r="135" spans="1:21" s="5" customFormat="1" ht="12.95" customHeight="1">
      <c r="A135" s="63" t="s">
        <v>107</v>
      </c>
      <c r="B135" s="64" t="s">
        <v>27</v>
      </c>
      <c r="C135" s="65">
        <v>56924.58107</v>
      </c>
      <c r="D135" s="66">
        <v>2.9999999999999997E-4</v>
      </c>
      <c r="E135" s="5">
        <f>+(C135-C$7)/C$8</f>
        <v>11267.960702770284</v>
      </c>
      <c r="F135" s="5">
        <f>ROUND(2*E135,0)/2</f>
        <v>11268</v>
      </c>
      <c r="G135" s="5">
        <f>+C135-(C$7+F135*C$8)</f>
        <v>-1.4929999997548293E-2</v>
      </c>
      <c r="K135" s="5">
        <f>+G135</f>
        <v>-1.4929999997548293E-2</v>
      </c>
      <c r="O135" s="5">
        <f ca="1">+C$11+C$12*$F135</f>
        <v>-1.6874914704610583E-2</v>
      </c>
      <c r="Q135" s="48">
        <f>+C135-15018.5</f>
        <v>41906.08107</v>
      </c>
    </row>
    <row r="136" spans="1:21" s="5" customFormat="1" ht="12.95" customHeight="1">
      <c r="A136" s="86" t="s">
        <v>106</v>
      </c>
      <c r="B136" s="67" t="s">
        <v>27</v>
      </c>
      <c r="C136" s="68">
        <v>57309.064699999988</v>
      </c>
      <c r="D136" s="69"/>
      <c r="E136" s="5">
        <f>+(C136-C$7)/C$8</f>
        <v>12279.959465683985</v>
      </c>
      <c r="F136" s="5">
        <f>ROUND(2*E136,0)/2</f>
        <v>12280</v>
      </c>
      <c r="G136" s="5">
        <f>+C136-(C$7+F136*C$8)</f>
        <v>-1.5400000011140946E-2</v>
      </c>
      <c r="K136" s="5">
        <f>+G136</f>
        <v>-1.5400000011140946E-2</v>
      </c>
      <c r="O136" s="5">
        <f ca="1">+C$11+C$12*$F136</f>
        <v>-1.879580158472564E-2</v>
      </c>
      <c r="Q136" s="48">
        <f>+C136-15018.5</f>
        <v>42290.564699999988</v>
      </c>
    </row>
    <row r="137" spans="1:21" s="5" customFormat="1" ht="12.95" customHeight="1">
      <c r="A137" s="86" t="s">
        <v>106</v>
      </c>
      <c r="B137" s="67" t="s">
        <v>27</v>
      </c>
      <c r="C137" s="68">
        <v>57309.064699999988</v>
      </c>
      <c r="D137" s="70" t="s">
        <v>57</v>
      </c>
      <c r="E137" s="5">
        <f>+(C137-C$7)/C$8</f>
        <v>12279.959465683985</v>
      </c>
      <c r="F137" s="5">
        <f>ROUND(2*E137,0)/2</f>
        <v>12280</v>
      </c>
      <c r="G137" s="5">
        <f>+C137-(C$7+F137*C$8)</f>
        <v>-1.5400000011140946E-2</v>
      </c>
      <c r="K137" s="5">
        <f>+G137</f>
        <v>-1.5400000011140946E-2</v>
      </c>
      <c r="O137" s="5">
        <f ca="1">+C$11+C$12*$F137</f>
        <v>-1.879580158472564E-2</v>
      </c>
      <c r="Q137" s="48">
        <f>+C137-15018.5</f>
        <v>42290.564699999988</v>
      </c>
    </row>
    <row r="138" spans="1:21" s="5" customFormat="1" ht="12.95" customHeight="1">
      <c r="A138" s="71" t="s">
        <v>1</v>
      </c>
      <c r="B138" s="72" t="s">
        <v>27</v>
      </c>
      <c r="C138" s="73">
        <v>57309.064700000003</v>
      </c>
      <c r="D138" s="71" t="s">
        <v>57</v>
      </c>
      <c r="E138" s="5">
        <f>+(C138-C$7)/C$8</f>
        <v>12279.959465684024</v>
      </c>
      <c r="F138" s="5">
        <f>ROUND(2*E138,0)/2</f>
        <v>12280</v>
      </c>
      <c r="G138" s="5">
        <f>+C138-(C$7+F138*C$8)</f>
        <v>-1.5399999996589031E-2</v>
      </c>
      <c r="K138" s="5">
        <f>+G138</f>
        <v>-1.5399999996589031E-2</v>
      </c>
      <c r="O138" s="5">
        <f ca="1">+C$11+C$12*$F138</f>
        <v>-1.879580158472564E-2</v>
      </c>
      <c r="Q138" s="48">
        <f>+C138-15018.5</f>
        <v>42290.564700000003</v>
      </c>
    </row>
    <row r="139" spans="1:21" s="5" customFormat="1" ht="12.95" customHeight="1">
      <c r="A139" s="87" t="s">
        <v>0</v>
      </c>
      <c r="B139" s="74" t="s">
        <v>27</v>
      </c>
      <c r="C139" s="75">
        <v>57337.56</v>
      </c>
      <c r="D139" s="76">
        <v>0.01</v>
      </c>
      <c r="E139" s="5">
        <f>+(C139-C$7)/C$8</f>
        <v>12354.961900375069</v>
      </c>
      <c r="F139" s="5">
        <f>ROUND(2*E139,0)/2</f>
        <v>12355</v>
      </c>
      <c r="G139" s="5">
        <f>+C139-(C$7+F139*C$8)</f>
        <v>-1.4475000003585592E-2</v>
      </c>
      <c r="I139" s="5">
        <f>+G139</f>
        <v>-1.4475000003585592E-2</v>
      </c>
      <c r="O139" s="5">
        <f ca="1">+C$11+C$12*$F139</f>
        <v>-1.8938159802125473E-2</v>
      </c>
      <c r="Q139" s="48">
        <f>+C139-15018.5</f>
        <v>42319.06</v>
      </c>
    </row>
    <row r="140" spans="1:21" s="5" customFormat="1" ht="12.95" customHeight="1">
      <c r="A140" s="87" t="s">
        <v>0</v>
      </c>
      <c r="B140" s="74" t="s">
        <v>27</v>
      </c>
      <c r="C140" s="75">
        <v>57722.42</v>
      </c>
      <c r="D140" s="76">
        <v>5.0000000000000001E-3</v>
      </c>
      <c r="E140" s="5">
        <f>+(C140-C$7)/C$8</f>
        <v>13367.951306178846</v>
      </c>
      <c r="F140" s="5">
        <f>ROUND(2*E140,0)/2</f>
        <v>13368</v>
      </c>
      <c r="G140" s="5">
        <f>+C140-(C$7+F140*C$8)</f>
        <v>-1.8500000005587935E-2</v>
      </c>
      <c r="I140" s="5">
        <f>+G140</f>
        <v>-1.8500000005587935E-2</v>
      </c>
      <c r="O140" s="5">
        <f ca="1">+C$11+C$12*$F140</f>
        <v>-2.0860944791805863E-2</v>
      </c>
      <c r="Q140" s="48">
        <f>+C140-15018.5</f>
        <v>42703.92</v>
      </c>
    </row>
    <row r="141" spans="1:21" s="5" customFormat="1" ht="12.95" customHeight="1">
      <c r="A141" s="88" t="s">
        <v>108</v>
      </c>
      <c r="B141" s="72" t="s">
        <v>32</v>
      </c>
      <c r="C141" s="73">
        <v>58026.548369999975</v>
      </c>
      <c r="D141" s="71">
        <v>1E-4</v>
      </c>
      <c r="E141" s="5">
        <f>+(C141-C$7)/C$8</f>
        <v>14168.447114562019</v>
      </c>
      <c r="F141" s="5">
        <f>ROUND(2*E141,0)/2</f>
        <v>14168.5</v>
      </c>
      <c r="G141" s="5">
        <f>+C141-(C$7+F141*C$8)</f>
        <v>-2.0092500024475157E-2</v>
      </c>
      <c r="K141" s="5">
        <f>+G141</f>
        <v>-2.0092500024475157E-2</v>
      </c>
      <c r="O141" s="5">
        <f ca="1">+C$11+C$12*$F141</f>
        <v>-2.2380381498853394E-2</v>
      </c>
      <c r="Q141" s="48">
        <f>+C141-15018.5</f>
        <v>43008.048369999975</v>
      </c>
    </row>
    <row r="142" spans="1:21" s="5" customFormat="1" ht="12.95" customHeight="1">
      <c r="A142" s="89" t="s">
        <v>110</v>
      </c>
      <c r="B142" s="22" t="s">
        <v>32</v>
      </c>
      <c r="C142" s="23">
        <v>59465.4977</v>
      </c>
      <c r="D142" s="81">
        <v>8.9999999999999998E-4</v>
      </c>
      <c r="E142" s="5">
        <f>+(C142-C$7)/C$8</f>
        <v>17955.903401987234</v>
      </c>
      <c r="F142" s="5">
        <f>ROUND(2*E142,0)/2</f>
        <v>17956</v>
      </c>
      <c r="G142" s="5">
        <f>+C142-(C$7+F142*C$8)</f>
        <v>-3.6700000004202593E-2</v>
      </c>
      <c r="K142" s="5">
        <f>+G142</f>
        <v>-3.6700000004202593E-2</v>
      </c>
      <c r="O142" s="5">
        <f ca="1">+C$11+C$12*$F142</f>
        <v>-2.9569471477544875E-2</v>
      </c>
      <c r="Q142" s="48">
        <f>+C142-15018.5</f>
        <v>44446.9977</v>
      </c>
    </row>
    <row r="143" spans="1:21" s="5" customFormat="1" ht="12.95" customHeight="1">
      <c r="A143" s="90" t="s">
        <v>112</v>
      </c>
      <c r="B143" s="77" t="s">
        <v>32</v>
      </c>
      <c r="C143" s="78">
        <v>59515.807000000001</v>
      </c>
      <c r="D143" s="79">
        <v>4.0000000000000002E-4</v>
      </c>
      <c r="E143" s="5">
        <f>+(C143-C$7)/C$8</f>
        <v>18088.322432058962</v>
      </c>
      <c r="F143" s="5">
        <f>ROUND(2*E143,0)/2</f>
        <v>18088.5</v>
      </c>
      <c r="O143" s="5">
        <f ca="1">+C$11+C$12*$F143</f>
        <v>-2.9820970994951245E-2</v>
      </c>
      <c r="Q143" s="48">
        <f>+C143-15018.5</f>
        <v>44497.307000000001</v>
      </c>
      <c r="U143" s="5">
        <f>+C143-(C$7+F143*C$8)</f>
        <v>-6.7462499995599501E-2</v>
      </c>
    </row>
    <row r="144" spans="1:21" s="5" customFormat="1" ht="12.95" customHeight="1">
      <c r="A144" s="82" t="s">
        <v>109</v>
      </c>
      <c r="B144" s="82"/>
      <c r="C144" s="84">
        <v>59565.616000000002</v>
      </c>
      <c r="D144" s="21">
        <v>2.9999999999999997E-4</v>
      </c>
      <c r="E144" s="5">
        <f>+(C144-C$7)/C$8</f>
        <v>18219.424623280916</v>
      </c>
      <c r="F144" s="5">
        <f>ROUND(2*E144,0)/2</f>
        <v>18219.5</v>
      </c>
      <c r="G144" s="5">
        <f>+C144-(C$7+F144*C$8)</f>
        <v>-2.8637499999604188E-2</v>
      </c>
      <c r="K144" s="5">
        <f>+G144</f>
        <v>-2.8637499999604188E-2</v>
      </c>
      <c r="O144" s="5">
        <f ca="1">+C$11+C$12*$F144</f>
        <v>-3.0069623348009621E-2</v>
      </c>
      <c r="Q144" s="48">
        <f>+C144-15018.5</f>
        <v>44547.116000000002</v>
      </c>
    </row>
    <row r="145" spans="1:17" s="5" customFormat="1" ht="12.95" customHeight="1">
      <c r="A145" s="91" t="s">
        <v>111</v>
      </c>
      <c r="B145" s="80" t="s">
        <v>27</v>
      </c>
      <c r="C145" s="24">
        <v>59816.546200000215</v>
      </c>
      <c r="D145" s="81">
        <v>8.9999999999999998E-4</v>
      </c>
      <c r="E145" s="5">
        <f>+(C145-C$7)/C$8</f>
        <v>18879.897611371231</v>
      </c>
      <c r="F145" s="5">
        <f>ROUND(2*E145,0)/2</f>
        <v>18880</v>
      </c>
      <c r="G145" s="5">
        <f>+C145-(C$7+F145*C$8)</f>
        <v>-3.8899999781278893E-2</v>
      </c>
      <c r="K145" s="5">
        <f>+G145</f>
        <v>-3.8899999781278893E-2</v>
      </c>
      <c r="O145" s="5">
        <f ca="1">+C$11+C$12*$F145</f>
        <v>-3.1323324715910802E-2</v>
      </c>
      <c r="Q145" s="48">
        <f>+C145-15018.5</f>
        <v>44798.046200000215</v>
      </c>
    </row>
    <row r="146" spans="1:17" s="5" customFormat="1" ht="12.95" customHeight="1"/>
    <row r="147" spans="1:17" s="5" customFormat="1" ht="12.95" customHeight="1"/>
    <row r="148" spans="1:17" s="5" customFormat="1" ht="12.95" customHeight="1"/>
    <row r="149" spans="1:17" s="5" customFormat="1" ht="12.95" customHeight="1"/>
    <row r="150" spans="1:17" s="5" customFormat="1" ht="12.95" customHeight="1"/>
    <row r="151" spans="1:17" s="5" customFormat="1" ht="12.95" customHeight="1"/>
    <row r="152" spans="1:17" s="5" customFormat="1" ht="12.95" customHeight="1"/>
    <row r="153" spans="1:17" s="5" customFormat="1" ht="12.95" customHeight="1"/>
    <row r="154" spans="1:17" s="5" customFormat="1" ht="12.95" customHeight="1"/>
    <row r="155" spans="1:17" s="5" customFormat="1" ht="12.95" customHeight="1"/>
    <row r="156" spans="1:17" s="5" customFormat="1" ht="12.95" customHeight="1"/>
    <row r="157" spans="1:17" s="5" customFormat="1" ht="12.95" customHeight="1"/>
    <row r="158" spans="1:17" s="5" customFormat="1" ht="12.95" customHeight="1"/>
    <row r="159" spans="1:17" s="5" customFormat="1" ht="12.95" customHeight="1"/>
    <row r="160" spans="1:17" s="5" customFormat="1" ht="12.95" customHeight="1"/>
    <row r="161" s="5" customFormat="1" ht="12.95" customHeight="1"/>
    <row r="162" s="5" customFormat="1" ht="12.95" customHeight="1"/>
    <row r="163" s="5" customFormat="1" ht="12.95" customHeight="1"/>
    <row r="164" s="5" customFormat="1" ht="12.95" customHeight="1"/>
    <row r="165" s="5" customFormat="1" ht="12.95" customHeight="1"/>
    <row r="166" s="5" customFormat="1" ht="12.95" customHeight="1"/>
    <row r="167" s="5" customFormat="1" ht="12.95" customHeight="1"/>
    <row r="168" s="5" customFormat="1" ht="12.95" customHeight="1"/>
    <row r="169" s="5" customFormat="1" ht="12.95" customHeight="1"/>
    <row r="170" s="5" customFormat="1" ht="12.95" customHeight="1"/>
    <row r="171" s="5" customFormat="1" ht="12.95" customHeight="1"/>
    <row r="172" s="5" customFormat="1" ht="12.95" customHeight="1"/>
    <row r="173" s="5" customFormat="1" ht="12.95" customHeight="1"/>
    <row r="174" s="5" customFormat="1" ht="12.95" customHeight="1"/>
    <row r="175" s="5" customFormat="1" ht="12.95" customHeight="1"/>
    <row r="176" s="5" customFormat="1" ht="12.95" customHeight="1"/>
    <row r="177" s="5" customFormat="1" ht="12.95" customHeight="1"/>
    <row r="178" s="5" customFormat="1" ht="12.95" customHeight="1"/>
    <row r="179" s="5" customFormat="1" ht="12.95" customHeight="1"/>
    <row r="180" s="5" customFormat="1" ht="12.95" customHeight="1"/>
    <row r="181" s="5" customFormat="1" ht="12.95" customHeight="1"/>
    <row r="182" s="5" customFormat="1" ht="12.95" customHeight="1"/>
    <row r="183" s="5" customFormat="1" ht="12.95" customHeight="1"/>
    <row r="184" s="5" customFormat="1" ht="12.95" customHeight="1"/>
    <row r="185" s="5" customFormat="1" ht="12.95" customHeight="1"/>
    <row r="186" s="5" customFormat="1" ht="12.95" customHeight="1"/>
    <row r="187" s="5" customFormat="1" ht="12.95" customHeight="1"/>
    <row r="188" s="5" customFormat="1" ht="12.95" customHeight="1"/>
    <row r="189" s="5" customFormat="1" ht="12.95" customHeight="1"/>
    <row r="190" s="5" customFormat="1" ht="12.95" customHeight="1"/>
    <row r="191" s="5" customFormat="1" ht="12.95" customHeight="1"/>
    <row r="192" s="5" customFormat="1" ht="12.95" customHeight="1"/>
    <row r="193" s="5" customFormat="1" ht="12.95" customHeight="1"/>
    <row r="194" s="5" customFormat="1" ht="12.95" customHeight="1"/>
    <row r="195" s="5" customFormat="1" ht="12.95" customHeight="1"/>
    <row r="196" s="5" customFormat="1" ht="12.95" customHeight="1"/>
    <row r="197" s="5" customFormat="1" ht="12.95" customHeight="1"/>
    <row r="198" s="5" customFormat="1" ht="12.95" customHeight="1"/>
    <row r="199" s="5" customFormat="1" ht="12.95" customHeight="1"/>
    <row r="200" s="5" customFormat="1" ht="12.95" customHeight="1"/>
    <row r="201" s="5" customFormat="1" ht="12.95" customHeight="1"/>
    <row r="202" s="5" customFormat="1" ht="12.95" customHeight="1"/>
    <row r="203" s="5" customFormat="1" ht="12.95" customHeight="1"/>
    <row r="204" s="5" customFormat="1" ht="12.95" customHeight="1"/>
    <row r="205" s="5" customFormat="1" ht="12.95" customHeight="1"/>
    <row r="206" s="5" customFormat="1" ht="12.95" customHeight="1"/>
    <row r="207" s="5" customFormat="1" ht="12.95" customHeight="1"/>
    <row r="208" s="5" customFormat="1" ht="12.95" customHeight="1"/>
    <row r="209" s="5" customFormat="1" ht="12.95" customHeight="1"/>
    <row r="210" s="5" customFormat="1" ht="12.95" customHeight="1"/>
    <row r="211" s="5" customFormat="1" ht="12.95" customHeight="1"/>
    <row r="212" s="5" customFormat="1" ht="12.95" customHeight="1"/>
    <row r="213" s="5" customFormat="1" ht="12.95" customHeight="1"/>
    <row r="214" s="5" customFormat="1" ht="12.95" customHeight="1"/>
    <row r="215" s="5" customFormat="1" ht="12.95" customHeight="1"/>
    <row r="216" s="5" customFormat="1" ht="12.95" customHeight="1"/>
    <row r="217" s="5" customFormat="1" ht="12.95" customHeight="1"/>
    <row r="218" s="5" customFormat="1" ht="12.95" customHeight="1"/>
    <row r="219" s="5" customFormat="1" ht="12.95" customHeight="1"/>
    <row r="220" s="5" customFormat="1" ht="12.95" customHeight="1"/>
    <row r="221" s="5" customFormat="1" ht="12.95" customHeight="1"/>
    <row r="222" s="5" customFormat="1" ht="12.95" customHeight="1"/>
    <row r="223" s="5" customFormat="1" ht="12.95" customHeight="1"/>
    <row r="224" s="5" customFormat="1" ht="12.95" customHeight="1"/>
    <row r="225" s="5" customFormat="1" ht="12.95" customHeight="1"/>
  </sheetData>
  <protectedRanges>
    <protectedRange sqref="A38:D38" name="Range1"/>
  </protectedRanges>
  <sortState xmlns:xlrd2="http://schemas.microsoft.com/office/spreadsheetml/2017/richdata2" ref="A21:U150">
    <sortCondition ref="C21:C150"/>
  </sortState>
  <phoneticPr fontId="8" type="noConversion"/>
  <hyperlinks>
    <hyperlink ref="H176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7"/>
  <sheetViews>
    <sheetView workbookViewId="0">
      <selection activeCell="A19" sqref="A19:D20"/>
    </sheetView>
  </sheetViews>
  <sheetFormatPr defaultRowHeight="12.75"/>
  <cols>
    <col min="1" max="1" width="19.7109375" style="7" customWidth="1"/>
    <col min="2" max="2" width="4.42578125" style="6" customWidth="1"/>
    <col min="3" max="3" width="12.7109375" style="7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7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>
      <c r="A1" s="8" t="s">
        <v>48</v>
      </c>
      <c r="I1" s="9" t="s">
        <v>49</v>
      </c>
      <c r="J1" s="10" t="s">
        <v>50</v>
      </c>
    </row>
    <row r="2" spans="1:16">
      <c r="I2" s="11" t="s">
        <v>51</v>
      </c>
      <c r="J2" s="12" t="s">
        <v>52</v>
      </c>
    </row>
    <row r="3" spans="1:16">
      <c r="A3" s="13" t="s">
        <v>53</v>
      </c>
      <c r="I3" s="11" t="s">
        <v>54</v>
      </c>
      <c r="J3" s="12" t="s">
        <v>55</v>
      </c>
    </row>
    <row r="4" spans="1:16">
      <c r="I4" s="11" t="s">
        <v>56</v>
      </c>
      <c r="J4" s="12" t="s">
        <v>55</v>
      </c>
    </row>
    <row r="5" spans="1:16" ht="13.5" thickBot="1">
      <c r="I5" s="14" t="s">
        <v>57</v>
      </c>
      <c r="J5" s="15" t="s">
        <v>58</v>
      </c>
    </row>
    <row r="10" spans="1:16" ht="13.5" thickBot="1"/>
    <row r="11" spans="1:16" ht="12.75" customHeight="1" thickBot="1">
      <c r="A11" s="7" t="str">
        <f t="shared" ref="A11:A20" si="0">P11</f>
        <v>IBVS 5341 </v>
      </c>
      <c r="B11" s="4" t="str">
        <f t="shared" ref="B11:B20" si="1">IF(H11=INT(H11),"I","II")</f>
        <v>II</v>
      </c>
      <c r="C11" s="7">
        <f t="shared" ref="C11:C20" si="2">1*G11</f>
        <v>52548.439200000001</v>
      </c>
      <c r="D11" s="6" t="str">
        <f t="shared" ref="D11:D20" si="3">VLOOKUP(F11,I$1:J$5,2,FALSE)</f>
        <v>vis</v>
      </c>
      <c r="E11" s="16">
        <f>VLOOKUP(C11,Active!C$21:E$973,3,FALSE)</f>
        <v>-250.47548858327076</v>
      </c>
      <c r="F11" s="4" t="s">
        <v>57</v>
      </c>
      <c r="G11" s="6" t="str">
        <f t="shared" ref="G11:G20" si="4">MID(I11,3,LEN(I11)-3)</f>
        <v>52548.4392</v>
      </c>
      <c r="H11" s="7">
        <f t="shared" ref="H11:H20" si="5">1*K11</f>
        <v>126.5</v>
      </c>
      <c r="I11" s="17" t="s">
        <v>69</v>
      </c>
      <c r="J11" s="18" t="s">
        <v>70</v>
      </c>
      <c r="K11" s="17">
        <v>126.5</v>
      </c>
      <c r="L11" s="17" t="s">
        <v>71</v>
      </c>
      <c r="M11" s="18" t="s">
        <v>61</v>
      </c>
      <c r="N11" s="18" t="s">
        <v>62</v>
      </c>
      <c r="O11" s="19" t="s">
        <v>72</v>
      </c>
      <c r="P11" s="20" t="s">
        <v>73</v>
      </c>
    </row>
    <row r="12" spans="1:16" ht="12.75" customHeight="1" thickBot="1">
      <c r="A12" s="7" t="str">
        <f t="shared" si="0"/>
        <v>IBVS 5668 </v>
      </c>
      <c r="B12" s="4" t="str">
        <f t="shared" si="1"/>
        <v>II</v>
      </c>
      <c r="C12" s="7">
        <f t="shared" si="2"/>
        <v>52956.474699999999</v>
      </c>
      <c r="D12" s="6" t="str">
        <f t="shared" si="3"/>
        <v>vis</v>
      </c>
      <c r="E12" s="16">
        <f>VLOOKUP(C12,Active!C$21:E$973,3,FALSE)</f>
        <v>823.5141146278844</v>
      </c>
      <c r="F12" s="4" t="s">
        <v>57</v>
      </c>
      <c r="G12" s="6" t="str">
        <f t="shared" si="4"/>
        <v>52956.4747</v>
      </c>
      <c r="H12" s="7">
        <f t="shared" si="5"/>
        <v>1200.5</v>
      </c>
      <c r="I12" s="17" t="s">
        <v>74</v>
      </c>
      <c r="J12" s="18" t="s">
        <v>75</v>
      </c>
      <c r="K12" s="17">
        <v>1200.5</v>
      </c>
      <c r="L12" s="17" t="s">
        <v>76</v>
      </c>
      <c r="M12" s="18" t="s">
        <v>61</v>
      </c>
      <c r="N12" s="18" t="s">
        <v>62</v>
      </c>
      <c r="O12" s="19" t="s">
        <v>72</v>
      </c>
      <c r="P12" s="20" t="s">
        <v>77</v>
      </c>
    </row>
    <row r="13" spans="1:16" ht="12.75" customHeight="1" thickBot="1">
      <c r="A13" s="7" t="str">
        <f t="shared" si="0"/>
        <v>IBVS 5668 </v>
      </c>
      <c r="B13" s="4" t="str">
        <f t="shared" si="1"/>
        <v>I</v>
      </c>
      <c r="C13" s="7">
        <f t="shared" si="2"/>
        <v>53011.374199999998</v>
      </c>
      <c r="D13" s="6" t="str">
        <f t="shared" si="3"/>
        <v>vis</v>
      </c>
      <c r="E13" s="16">
        <f>VLOOKUP(C13,Active!C$21:E$973,3,FALSE)</f>
        <v>968.0150029611068</v>
      </c>
      <c r="F13" s="4" t="s">
        <v>57</v>
      </c>
      <c r="G13" s="6" t="str">
        <f t="shared" si="4"/>
        <v>53011.3742</v>
      </c>
      <c r="H13" s="7">
        <f t="shared" si="5"/>
        <v>1345</v>
      </c>
      <c r="I13" s="17" t="s">
        <v>78</v>
      </c>
      <c r="J13" s="18" t="s">
        <v>79</v>
      </c>
      <c r="K13" s="17">
        <v>1345</v>
      </c>
      <c r="L13" s="17" t="s">
        <v>80</v>
      </c>
      <c r="M13" s="18" t="s">
        <v>61</v>
      </c>
      <c r="N13" s="18" t="s">
        <v>62</v>
      </c>
      <c r="O13" s="19" t="s">
        <v>72</v>
      </c>
      <c r="P13" s="20" t="s">
        <v>77</v>
      </c>
    </row>
    <row r="14" spans="1:16" ht="12.75" customHeight="1" thickBot="1">
      <c r="A14" s="7" t="str">
        <f t="shared" si="0"/>
        <v>IBVS 5606 </v>
      </c>
      <c r="B14" s="4" t="str">
        <f t="shared" si="1"/>
        <v>I</v>
      </c>
      <c r="C14" s="7">
        <f t="shared" si="2"/>
        <v>53262.501100000001</v>
      </c>
      <c r="D14" s="6" t="str">
        <f t="shared" si="3"/>
        <v>vis</v>
      </c>
      <c r="E14" s="16">
        <f>VLOOKUP(C14,Active!C$21:E$973,3,FALSE)</f>
        <v>1629.0057248141118</v>
      </c>
      <c r="F14" s="4" t="s">
        <v>57</v>
      </c>
      <c r="G14" s="6" t="str">
        <f t="shared" si="4"/>
        <v>53262.5011</v>
      </c>
      <c r="H14" s="7">
        <f t="shared" si="5"/>
        <v>2006</v>
      </c>
      <c r="I14" s="17" t="s">
        <v>81</v>
      </c>
      <c r="J14" s="18" t="s">
        <v>82</v>
      </c>
      <c r="K14" s="17">
        <v>2006</v>
      </c>
      <c r="L14" s="17" t="s">
        <v>63</v>
      </c>
      <c r="M14" s="18" t="s">
        <v>61</v>
      </c>
      <c r="N14" s="18" t="s">
        <v>62</v>
      </c>
      <c r="O14" s="19" t="s">
        <v>83</v>
      </c>
      <c r="P14" s="20" t="s">
        <v>84</v>
      </c>
    </row>
    <row r="15" spans="1:16" ht="12.75" customHeight="1" thickBot="1">
      <c r="A15" s="7" t="str">
        <f t="shared" si="0"/>
        <v>IBVS 5603 </v>
      </c>
      <c r="B15" s="4" t="str">
        <f t="shared" si="1"/>
        <v>I</v>
      </c>
      <c r="C15" s="7">
        <f t="shared" si="2"/>
        <v>53331.647499999999</v>
      </c>
      <c r="D15" s="6" t="str">
        <f t="shared" si="3"/>
        <v>vis</v>
      </c>
      <c r="E15" s="16">
        <f>VLOOKUP(C15,Active!C$21:E$973,3,FALSE)</f>
        <v>1811.0058564190281</v>
      </c>
      <c r="F15" s="4" t="s">
        <v>57</v>
      </c>
      <c r="G15" s="6" t="str">
        <f t="shared" si="4"/>
        <v>53331.6475</v>
      </c>
      <c r="H15" s="7">
        <f t="shared" si="5"/>
        <v>2188</v>
      </c>
      <c r="I15" s="17" t="s">
        <v>85</v>
      </c>
      <c r="J15" s="18" t="s">
        <v>86</v>
      </c>
      <c r="K15" s="17">
        <v>2188</v>
      </c>
      <c r="L15" s="17" t="s">
        <v>87</v>
      </c>
      <c r="M15" s="18" t="s">
        <v>61</v>
      </c>
      <c r="N15" s="18" t="s">
        <v>62</v>
      </c>
      <c r="O15" s="19" t="s">
        <v>64</v>
      </c>
      <c r="P15" s="20" t="s">
        <v>88</v>
      </c>
    </row>
    <row r="16" spans="1:16" ht="12.75" customHeight="1" thickBot="1">
      <c r="A16" s="7" t="str">
        <f t="shared" si="0"/>
        <v>IBVS 5606 </v>
      </c>
      <c r="B16" s="4" t="str">
        <f t="shared" si="1"/>
        <v>I</v>
      </c>
      <c r="C16" s="7">
        <f t="shared" si="2"/>
        <v>53345.325499999999</v>
      </c>
      <c r="D16" s="6" t="str">
        <f t="shared" si="3"/>
        <v>vis</v>
      </c>
      <c r="E16" s="16">
        <f>VLOOKUP(C16,Active!C$21:E$973,3,FALSE)</f>
        <v>1847.0076988879362</v>
      </c>
      <c r="F16" s="4" t="s">
        <v>57</v>
      </c>
      <c r="G16" s="6" t="str">
        <f t="shared" si="4"/>
        <v>53345.3255</v>
      </c>
      <c r="H16" s="7">
        <f t="shared" si="5"/>
        <v>2224</v>
      </c>
      <c r="I16" s="17" t="s">
        <v>89</v>
      </c>
      <c r="J16" s="18" t="s">
        <v>90</v>
      </c>
      <c r="K16" s="17">
        <v>2224</v>
      </c>
      <c r="L16" s="17" t="s">
        <v>68</v>
      </c>
      <c r="M16" s="18" t="s">
        <v>61</v>
      </c>
      <c r="N16" s="18" t="s">
        <v>62</v>
      </c>
      <c r="O16" s="19" t="s">
        <v>83</v>
      </c>
      <c r="P16" s="20" t="s">
        <v>84</v>
      </c>
    </row>
    <row r="17" spans="1:16" ht="12.75" customHeight="1" thickBot="1">
      <c r="A17" s="7" t="str">
        <f t="shared" si="0"/>
        <v>IBVS 5606 </v>
      </c>
      <c r="B17" s="4" t="str">
        <f t="shared" si="1"/>
        <v>I</v>
      </c>
      <c r="C17" s="7">
        <f t="shared" si="2"/>
        <v>53351.403599999998</v>
      </c>
      <c r="D17" s="6" t="str">
        <f t="shared" si="3"/>
        <v>vis</v>
      </c>
      <c r="E17" s="16">
        <f>VLOOKUP(C17,Active!C$21:E$973,3,FALSE)</f>
        <v>1863.0058564190247</v>
      </c>
      <c r="F17" s="4" t="s">
        <v>57</v>
      </c>
      <c r="G17" s="6" t="str">
        <f t="shared" si="4"/>
        <v>53351.4036</v>
      </c>
      <c r="H17" s="7">
        <f t="shared" si="5"/>
        <v>2240</v>
      </c>
      <c r="I17" s="17" t="s">
        <v>91</v>
      </c>
      <c r="J17" s="18" t="s">
        <v>92</v>
      </c>
      <c r="K17" s="17">
        <v>2240</v>
      </c>
      <c r="L17" s="17" t="s">
        <v>93</v>
      </c>
      <c r="M17" s="18" t="s">
        <v>61</v>
      </c>
      <c r="N17" s="18" t="s">
        <v>62</v>
      </c>
      <c r="O17" s="19" t="s">
        <v>83</v>
      </c>
      <c r="P17" s="20" t="s">
        <v>84</v>
      </c>
    </row>
    <row r="18" spans="1:16" ht="12.75" customHeight="1" thickBot="1">
      <c r="A18" s="7" t="str">
        <f t="shared" si="0"/>
        <v>OEJV 0160 </v>
      </c>
      <c r="B18" s="4" t="str">
        <f t="shared" si="1"/>
        <v>I</v>
      </c>
      <c r="C18" s="7">
        <f t="shared" si="2"/>
        <v>56193.608809999998</v>
      </c>
      <c r="D18" s="6" t="str">
        <f t="shared" si="3"/>
        <v>vis</v>
      </c>
      <c r="E18" s="16">
        <f>VLOOKUP(C18,Active!C$21:E$973,3,FALSE)</f>
        <v>9343.9697571889137</v>
      </c>
      <c r="F18" s="4" t="s">
        <v>57</v>
      </c>
      <c r="G18" s="6" t="str">
        <f t="shared" si="4"/>
        <v>56193.60881</v>
      </c>
      <c r="H18" s="7">
        <f t="shared" si="5"/>
        <v>9721</v>
      </c>
      <c r="I18" s="17" t="s">
        <v>100</v>
      </c>
      <c r="J18" s="18" t="s">
        <v>101</v>
      </c>
      <c r="K18" s="17">
        <v>9721</v>
      </c>
      <c r="L18" s="17" t="s">
        <v>102</v>
      </c>
      <c r="M18" s="18" t="s">
        <v>59</v>
      </c>
      <c r="N18" s="18" t="s">
        <v>49</v>
      </c>
      <c r="O18" s="19" t="s">
        <v>103</v>
      </c>
      <c r="P18" s="20" t="s">
        <v>104</v>
      </c>
    </row>
    <row r="19" spans="1:16" ht="12.75" customHeight="1" thickBot="1">
      <c r="A19" s="7" t="str">
        <f t="shared" si="0"/>
        <v>VSB 46 </v>
      </c>
      <c r="B19" s="4" t="str">
        <f t="shared" si="1"/>
        <v>II</v>
      </c>
      <c r="C19" s="7">
        <f t="shared" si="2"/>
        <v>54142.967799999999</v>
      </c>
      <c r="D19" s="6" t="str">
        <f t="shared" si="3"/>
        <v>vis</v>
      </c>
      <c r="E19" s="16">
        <f>VLOOKUP(C19,Active!C$21:E$973,3,FALSE)</f>
        <v>3946.4807527801504</v>
      </c>
      <c r="F19" s="4" t="s">
        <v>57</v>
      </c>
      <c r="G19" s="6" t="str">
        <f t="shared" si="4"/>
        <v>54142.9678</v>
      </c>
      <c r="H19" s="7">
        <f t="shared" si="5"/>
        <v>4323.5</v>
      </c>
      <c r="I19" s="17" t="s">
        <v>94</v>
      </c>
      <c r="J19" s="18" t="s">
        <v>95</v>
      </c>
      <c r="K19" s="17">
        <v>4323.5</v>
      </c>
      <c r="L19" s="17" t="s">
        <v>96</v>
      </c>
      <c r="M19" s="18" t="s">
        <v>59</v>
      </c>
      <c r="N19" s="18" t="s">
        <v>60</v>
      </c>
      <c r="O19" s="19" t="s">
        <v>65</v>
      </c>
      <c r="P19" s="20" t="s">
        <v>66</v>
      </c>
    </row>
    <row r="20" spans="1:16" ht="12.75" customHeight="1" thickBot="1">
      <c r="A20" s="7" t="str">
        <f t="shared" si="0"/>
        <v>VSB 48 </v>
      </c>
      <c r="B20" s="4" t="str">
        <f t="shared" si="1"/>
        <v>I</v>
      </c>
      <c r="C20" s="7">
        <f t="shared" si="2"/>
        <v>54808.024700000002</v>
      </c>
      <c r="D20" s="6" t="str">
        <f t="shared" si="3"/>
        <v>vis</v>
      </c>
      <c r="E20" s="16">
        <f>VLOOKUP(C20,Active!C$21:E$973,3,FALSE)</f>
        <v>5696.9759821017351</v>
      </c>
      <c r="F20" s="4" t="s">
        <v>57</v>
      </c>
      <c r="G20" s="6" t="str">
        <f t="shared" si="4"/>
        <v>54808.0247</v>
      </c>
      <c r="H20" s="7">
        <f t="shared" si="5"/>
        <v>6074</v>
      </c>
      <c r="I20" s="17" t="s">
        <v>97</v>
      </c>
      <c r="J20" s="18" t="s">
        <v>98</v>
      </c>
      <c r="K20" s="17">
        <v>6074</v>
      </c>
      <c r="L20" s="17" t="s">
        <v>99</v>
      </c>
      <c r="M20" s="18" t="s">
        <v>59</v>
      </c>
      <c r="N20" s="18" t="s">
        <v>60</v>
      </c>
      <c r="O20" s="19" t="s">
        <v>65</v>
      </c>
      <c r="P20" s="20" t="s">
        <v>67</v>
      </c>
    </row>
    <row r="21" spans="1:16">
      <c r="B21" s="4"/>
      <c r="F21" s="4"/>
    </row>
    <row r="22" spans="1:16">
      <c r="B22" s="4"/>
      <c r="F22" s="4"/>
    </row>
    <row r="23" spans="1:16">
      <c r="B23" s="4"/>
      <c r="F23" s="4"/>
    </row>
    <row r="24" spans="1:16">
      <c r="B24" s="4"/>
      <c r="F24" s="4"/>
    </row>
    <row r="25" spans="1:16">
      <c r="B25" s="4"/>
      <c r="F25" s="4"/>
    </row>
    <row r="26" spans="1:16">
      <c r="B26" s="4"/>
      <c r="F26" s="4"/>
    </row>
    <row r="27" spans="1:16">
      <c r="B27" s="4"/>
      <c r="F27" s="4"/>
    </row>
    <row r="28" spans="1:16">
      <c r="B28" s="4"/>
      <c r="F28" s="4"/>
    </row>
    <row r="29" spans="1:16">
      <c r="B29" s="4"/>
      <c r="F29" s="4"/>
    </row>
    <row r="30" spans="1:16">
      <c r="B30" s="4"/>
      <c r="F30" s="4"/>
    </row>
    <row r="31" spans="1:16">
      <c r="B31" s="4"/>
      <c r="F31" s="4"/>
    </row>
    <row r="32" spans="1:16">
      <c r="B32" s="4"/>
      <c r="F32" s="4"/>
    </row>
    <row r="33" spans="2:6">
      <c r="B33" s="4"/>
      <c r="F33" s="4"/>
    </row>
    <row r="34" spans="2:6">
      <c r="B34" s="4"/>
      <c r="F34" s="4"/>
    </row>
    <row r="35" spans="2:6">
      <c r="B35" s="4"/>
      <c r="F35" s="4"/>
    </row>
    <row r="36" spans="2:6">
      <c r="B36" s="4"/>
      <c r="F36" s="4"/>
    </row>
    <row r="37" spans="2:6">
      <c r="B37" s="4"/>
      <c r="F37" s="4"/>
    </row>
    <row r="38" spans="2:6">
      <c r="B38" s="4"/>
      <c r="F38" s="4"/>
    </row>
    <row r="39" spans="2:6">
      <c r="B39" s="4"/>
      <c r="F39" s="4"/>
    </row>
    <row r="40" spans="2:6">
      <c r="B40" s="4"/>
      <c r="F40" s="4"/>
    </row>
    <row r="41" spans="2:6">
      <c r="B41" s="4"/>
      <c r="F41" s="4"/>
    </row>
    <row r="42" spans="2:6">
      <c r="B42" s="4"/>
      <c r="F42" s="4"/>
    </row>
    <row r="43" spans="2:6">
      <c r="B43" s="4"/>
      <c r="F43" s="4"/>
    </row>
    <row r="44" spans="2:6">
      <c r="B44" s="4"/>
      <c r="F44" s="4"/>
    </row>
    <row r="45" spans="2:6">
      <c r="B45" s="4"/>
      <c r="F45" s="4"/>
    </row>
    <row r="46" spans="2:6">
      <c r="B46" s="4"/>
      <c r="F46" s="4"/>
    </row>
    <row r="47" spans="2:6">
      <c r="B47" s="4"/>
      <c r="F47" s="4"/>
    </row>
    <row r="48" spans="2:6">
      <c r="B48" s="4"/>
      <c r="F48" s="4"/>
    </row>
    <row r="49" spans="2:6">
      <c r="B49" s="4"/>
      <c r="F49" s="4"/>
    </row>
    <row r="50" spans="2:6">
      <c r="B50" s="4"/>
      <c r="F50" s="4"/>
    </row>
    <row r="51" spans="2:6">
      <c r="B51" s="4"/>
      <c r="F51" s="4"/>
    </row>
    <row r="52" spans="2:6">
      <c r="B52" s="4"/>
      <c r="F52" s="4"/>
    </row>
    <row r="53" spans="2:6">
      <c r="B53" s="4"/>
      <c r="F53" s="4"/>
    </row>
    <row r="54" spans="2:6">
      <c r="B54" s="4"/>
      <c r="F54" s="4"/>
    </row>
    <row r="55" spans="2:6">
      <c r="B55" s="4"/>
      <c r="F55" s="4"/>
    </row>
    <row r="56" spans="2:6">
      <c r="B56" s="4"/>
      <c r="F56" s="4"/>
    </row>
    <row r="57" spans="2:6">
      <c r="B57" s="4"/>
      <c r="F57" s="4"/>
    </row>
    <row r="58" spans="2:6">
      <c r="B58" s="4"/>
      <c r="F58" s="4"/>
    </row>
    <row r="59" spans="2:6">
      <c r="B59" s="4"/>
      <c r="F59" s="4"/>
    </row>
    <row r="60" spans="2:6">
      <c r="B60" s="4"/>
      <c r="F60" s="4"/>
    </row>
    <row r="61" spans="2:6">
      <c r="B61" s="4"/>
      <c r="F61" s="4"/>
    </row>
    <row r="62" spans="2:6">
      <c r="B62" s="4"/>
      <c r="F62" s="4"/>
    </row>
    <row r="63" spans="2:6">
      <c r="B63" s="4"/>
      <c r="F63" s="4"/>
    </row>
    <row r="64" spans="2:6">
      <c r="B64" s="4"/>
      <c r="F64" s="4"/>
    </row>
    <row r="65" spans="2:6">
      <c r="B65" s="4"/>
      <c r="F65" s="4"/>
    </row>
    <row r="66" spans="2:6">
      <c r="B66" s="4"/>
      <c r="F66" s="4"/>
    </row>
    <row r="67" spans="2:6">
      <c r="B67" s="4"/>
      <c r="F67" s="4"/>
    </row>
    <row r="68" spans="2:6">
      <c r="B68" s="4"/>
      <c r="F68" s="4"/>
    </row>
    <row r="69" spans="2:6">
      <c r="B69" s="4"/>
      <c r="F69" s="4"/>
    </row>
    <row r="70" spans="2:6">
      <c r="B70" s="4"/>
      <c r="F70" s="4"/>
    </row>
    <row r="71" spans="2:6">
      <c r="B71" s="4"/>
      <c r="F71" s="4"/>
    </row>
    <row r="72" spans="2:6">
      <c r="B72" s="4"/>
      <c r="F72" s="4"/>
    </row>
    <row r="73" spans="2:6">
      <c r="B73" s="4"/>
      <c r="F73" s="4"/>
    </row>
    <row r="74" spans="2:6">
      <c r="B74" s="4"/>
      <c r="F74" s="4"/>
    </row>
    <row r="75" spans="2:6">
      <c r="B75" s="4"/>
      <c r="F75" s="4"/>
    </row>
    <row r="76" spans="2:6">
      <c r="B76" s="4"/>
      <c r="F76" s="4"/>
    </row>
    <row r="77" spans="2:6">
      <c r="B77" s="4"/>
      <c r="F77" s="4"/>
    </row>
    <row r="78" spans="2:6">
      <c r="B78" s="4"/>
      <c r="F78" s="4"/>
    </row>
    <row r="79" spans="2:6">
      <c r="B79" s="4"/>
      <c r="F79" s="4"/>
    </row>
    <row r="80" spans="2:6">
      <c r="B80" s="4"/>
      <c r="F80" s="4"/>
    </row>
    <row r="81" spans="2:6">
      <c r="B81" s="4"/>
      <c r="F81" s="4"/>
    </row>
    <row r="82" spans="2:6">
      <c r="B82" s="4"/>
      <c r="F82" s="4"/>
    </row>
    <row r="83" spans="2:6">
      <c r="B83" s="4"/>
      <c r="F83" s="4"/>
    </row>
    <row r="84" spans="2:6">
      <c r="B84" s="4"/>
      <c r="F84" s="4"/>
    </row>
    <row r="85" spans="2:6">
      <c r="B85" s="4"/>
      <c r="F85" s="4"/>
    </row>
    <row r="86" spans="2:6">
      <c r="B86" s="4"/>
      <c r="F86" s="4"/>
    </row>
    <row r="87" spans="2:6">
      <c r="B87" s="4"/>
      <c r="F87" s="4"/>
    </row>
    <row r="88" spans="2:6">
      <c r="B88" s="4"/>
      <c r="F88" s="4"/>
    </row>
    <row r="89" spans="2:6">
      <c r="B89" s="4"/>
      <c r="F89" s="4"/>
    </row>
    <row r="90" spans="2:6">
      <c r="B90" s="4"/>
      <c r="F90" s="4"/>
    </row>
    <row r="91" spans="2:6">
      <c r="B91" s="4"/>
      <c r="F91" s="4"/>
    </row>
    <row r="92" spans="2:6">
      <c r="B92" s="4"/>
      <c r="F92" s="4"/>
    </row>
    <row r="93" spans="2:6">
      <c r="B93" s="4"/>
      <c r="F93" s="4"/>
    </row>
    <row r="94" spans="2:6">
      <c r="B94" s="4"/>
      <c r="F94" s="4"/>
    </row>
    <row r="95" spans="2:6">
      <c r="B95" s="4"/>
      <c r="F95" s="4"/>
    </row>
    <row r="96" spans="2:6">
      <c r="B96" s="4"/>
      <c r="F96" s="4"/>
    </row>
    <row r="97" spans="2:6">
      <c r="B97" s="4"/>
      <c r="F97" s="4"/>
    </row>
    <row r="98" spans="2:6">
      <c r="B98" s="4"/>
      <c r="F98" s="4"/>
    </row>
    <row r="99" spans="2:6">
      <c r="B99" s="4"/>
      <c r="F99" s="4"/>
    </row>
    <row r="100" spans="2:6">
      <c r="B100" s="4"/>
      <c r="F100" s="4"/>
    </row>
    <row r="101" spans="2:6">
      <c r="B101" s="4"/>
      <c r="F101" s="4"/>
    </row>
    <row r="102" spans="2:6">
      <c r="B102" s="4"/>
      <c r="F102" s="4"/>
    </row>
    <row r="103" spans="2:6">
      <c r="B103" s="4"/>
      <c r="F103" s="4"/>
    </row>
    <row r="104" spans="2:6">
      <c r="B104" s="4"/>
      <c r="F104" s="4"/>
    </row>
    <row r="105" spans="2:6">
      <c r="B105" s="4"/>
      <c r="F105" s="4"/>
    </row>
    <row r="106" spans="2:6">
      <c r="B106" s="4"/>
      <c r="F106" s="4"/>
    </row>
    <row r="107" spans="2:6">
      <c r="B107" s="4"/>
      <c r="F107" s="4"/>
    </row>
    <row r="108" spans="2:6">
      <c r="B108" s="4"/>
      <c r="F108" s="4"/>
    </row>
    <row r="109" spans="2:6">
      <c r="B109" s="4"/>
      <c r="F109" s="4"/>
    </row>
    <row r="110" spans="2:6">
      <c r="B110" s="4"/>
      <c r="F110" s="4"/>
    </row>
    <row r="111" spans="2:6">
      <c r="B111" s="4"/>
      <c r="F111" s="4"/>
    </row>
    <row r="112" spans="2:6">
      <c r="B112" s="4"/>
      <c r="F112" s="4"/>
    </row>
    <row r="113" spans="2:6">
      <c r="B113" s="4"/>
      <c r="F113" s="4"/>
    </row>
    <row r="114" spans="2:6">
      <c r="B114" s="4"/>
      <c r="F114" s="4"/>
    </row>
    <row r="115" spans="2:6">
      <c r="B115" s="4"/>
      <c r="F115" s="4"/>
    </row>
    <row r="116" spans="2:6">
      <c r="B116" s="4"/>
      <c r="F116" s="4"/>
    </row>
    <row r="117" spans="2:6">
      <c r="B117" s="4"/>
      <c r="F117" s="4"/>
    </row>
    <row r="118" spans="2:6">
      <c r="B118" s="4"/>
      <c r="F118" s="4"/>
    </row>
    <row r="119" spans="2:6">
      <c r="B119" s="4"/>
      <c r="F119" s="4"/>
    </row>
    <row r="120" spans="2:6">
      <c r="B120" s="4"/>
      <c r="F120" s="4"/>
    </row>
    <row r="121" spans="2:6">
      <c r="B121" s="4"/>
      <c r="F121" s="4"/>
    </row>
    <row r="122" spans="2:6">
      <c r="B122" s="4"/>
      <c r="F122" s="4"/>
    </row>
    <row r="123" spans="2:6">
      <c r="B123" s="4"/>
      <c r="F123" s="4"/>
    </row>
    <row r="124" spans="2:6">
      <c r="B124" s="4"/>
      <c r="F124" s="4"/>
    </row>
    <row r="125" spans="2:6">
      <c r="B125" s="4"/>
      <c r="F125" s="4"/>
    </row>
    <row r="126" spans="2:6">
      <c r="B126" s="4"/>
      <c r="F126" s="4"/>
    </row>
    <row r="127" spans="2:6">
      <c r="B127" s="4"/>
      <c r="F127" s="4"/>
    </row>
    <row r="128" spans="2:6">
      <c r="B128" s="4"/>
      <c r="F128" s="4"/>
    </row>
    <row r="129" spans="2:6">
      <c r="B129" s="4"/>
      <c r="F129" s="4"/>
    </row>
    <row r="130" spans="2:6">
      <c r="B130" s="4"/>
      <c r="F130" s="4"/>
    </row>
    <row r="131" spans="2:6">
      <c r="B131" s="4"/>
      <c r="F131" s="4"/>
    </row>
    <row r="132" spans="2:6">
      <c r="B132" s="4"/>
      <c r="F132" s="4"/>
    </row>
    <row r="133" spans="2:6">
      <c r="B133" s="4"/>
      <c r="F133" s="4"/>
    </row>
    <row r="134" spans="2:6">
      <c r="B134" s="4"/>
      <c r="F134" s="4"/>
    </row>
    <row r="135" spans="2:6">
      <c r="B135" s="4"/>
      <c r="F135" s="4"/>
    </row>
    <row r="136" spans="2:6">
      <c r="B136" s="4"/>
      <c r="F136" s="4"/>
    </row>
    <row r="137" spans="2:6">
      <c r="B137" s="4"/>
      <c r="F137" s="4"/>
    </row>
    <row r="138" spans="2:6">
      <c r="B138" s="4"/>
      <c r="F138" s="4"/>
    </row>
    <row r="139" spans="2:6">
      <c r="B139" s="4"/>
      <c r="F139" s="4"/>
    </row>
    <row r="140" spans="2:6">
      <c r="B140" s="4"/>
      <c r="F140" s="4"/>
    </row>
    <row r="141" spans="2:6">
      <c r="B141" s="4"/>
      <c r="F141" s="4"/>
    </row>
    <row r="142" spans="2:6">
      <c r="B142" s="4"/>
      <c r="F142" s="4"/>
    </row>
    <row r="143" spans="2:6">
      <c r="B143" s="4"/>
      <c r="F143" s="4"/>
    </row>
    <row r="144" spans="2:6">
      <c r="B144" s="4"/>
      <c r="F144" s="4"/>
    </row>
    <row r="145" spans="2:6">
      <c r="B145" s="4"/>
      <c r="F145" s="4"/>
    </row>
    <row r="146" spans="2:6">
      <c r="B146" s="4"/>
      <c r="F146" s="4"/>
    </row>
    <row r="147" spans="2:6">
      <c r="B147" s="4"/>
      <c r="F147" s="4"/>
    </row>
    <row r="148" spans="2:6">
      <c r="B148" s="4"/>
      <c r="F148" s="4"/>
    </row>
    <row r="149" spans="2:6">
      <c r="B149" s="4"/>
      <c r="F149" s="4"/>
    </row>
    <row r="150" spans="2:6">
      <c r="B150" s="4"/>
      <c r="F150" s="4"/>
    </row>
    <row r="151" spans="2:6">
      <c r="B151" s="4"/>
      <c r="F151" s="4"/>
    </row>
    <row r="152" spans="2:6">
      <c r="B152" s="4"/>
      <c r="F152" s="4"/>
    </row>
    <row r="153" spans="2:6">
      <c r="B153" s="4"/>
      <c r="F153" s="4"/>
    </row>
    <row r="154" spans="2:6">
      <c r="B154" s="4"/>
      <c r="F154" s="4"/>
    </row>
    <row r="155" spans="2:6">
      <c r="B155" s="4"/>
      <c r="F155" s="4"/>
    </row>
    <row r="156" spans="2:6">
      <c r="B156" s="4"/>
      <c r="F156" s="4"/>
    </row>
    <row r="157" spans="2:6">
      <c r="B157" s="4"/>
      <c r="F157" s="4"/>
    </row>
    <row r="158" spans="2:6">
      <c r="B158" s="4"/>
      <c r="F158" s="4"/>
    </row>
    <row r="159" spans="2:6">
      <c r="B159" s="4"/>
      <c r="F159" s="4"/>
    </row>
    <row r="160" spans="2:6">
      <c r="B160" s="4"/>
      <c r="F160" s="4"/>
    </row>
    <row r="161" spans="2:6">
      <c r="B161" s="4"/>
      <c r="F161" s="4"/>
    </row>
    <row r="162" spans="2:6">
      <c r="B162" s="4"/>
      <c r="F162" s="4"/>
    </row>
    <row r="163" spans="2:6">
      <c r="B163" s="4"/>
      <c r="F163" s="4"/>
    </row>
    <row r="164" spans="2:6">
      <c r="B164" s="4"/>
      <c r="F164" s="4"/>
    </row>
    <row r="165" spans="2:6">
      <c r="B165" s="4"/>
      <c r="F165" s="4"/>
    </row>
    <row r="166" spans="2:6">
      <c r="B166" s="4"/>
      <c r="F166" s="4"/>
    </row>
    <row r="167" spans="2:6">
      <c r="B167" s="4"/>
      <c r="F167" s="4"/>
    </row>
    <row r="168" spans="2:6">
      <c r="B168" s="4"/>
      <c r="F168" s="4"/>
    </row>
    <row r="169" spans="2:6">
      <c r="B169" s="4"/>
      <c r="F169" s="4"/>
    </row>
    <row r="170" spans="2:6">
      <c r="B170" s="4"/>
      <c r="F170" s="4"/>
    </row>
    <row r="171" spans="2:6">
      <c r="B171" s="4"/>
      <c r="F171" s="4"/>
    </row>
    <row r="172" spans="2:6">
      <c r="B172" s="4"/>
      <c r="F172" s="4"/>
    </row>
    <row r="173" spans="2:6">
      <c r="B173" s="4"/>
      <c r="F173" s="4"/>
    </row>
    <row r="174" spans="2:6">
      <c r="B174" s="4"/>
      <c r="F174" s="4"/>
    </row>
    <row r="175" spans="2:6">
      <c r="B175" s="4"/>
      <c r="F175" s="4"/>
    </row>
    <row r="176" spans="2:6">
      <c r="B176" s="4"/>
      <c r="F176" s="4"/>
    </row>
    <row r="177" spans="2:6">
      <c r="B177" s="4"/>
      <c r="F177" s="4"/>
    </row>
    <row r="178" spans="2:6">
      <c r="B178" s="4"/>
      <c r="F178" s="4"/>
    </row>
    <row r="179" spans="2:6">
      <c r="B179" s="4"/>
      <c r="F179" s="4"/>
    </row>
    <row r="180" spans="2:6">
      <c r="B180" s="4"/>
      <c r="F180" s="4"/>
    </row>
    <row r="181" spans="2:6">
      <c r="B181" s="4"/>
      <c r="F181" s="4"/>
    </row>
    <row r="182" spans="2:6">
      <c r="B182" s="4"/>
      <c r="F182" s="4"/>
    </row>
    <row r="183" spans="2:6">
      <c r="B183" s="4"/>
      <c r="F183" s="4"/>
    </row>
    <row r="184" spans="2:6">
      <c r="B184" s="4"/>
      <c r="F184" s="4"/>
    </row>
    <row r="185" spans="2:6">
      <c r="B185" s="4"/>
      <c r="F185" s="4"/>
    </row>
    <row r="186" spans="2:6">
      <c r="B186" s="4"/>
      <c r="F186" s="4"/>
    </row>
    <row r="187" spans="2:6">
      <c r="B187" s="4"/>
      <c r="F187" s="4"/>
    </row>
    <row r="188" spans="2:6">
      <c r="B188" s="4"/>
      <c r="F188" s="4"/>
    </row>
    <row r="189" spans="2:6">
      <c r="B189" s="4"/>
      <c r="F189" s="4"/>
    </row>
    <row r="190" spans="2:6">
      <c r="B190" s="4"/>
      <c r="F190" s="4"/>
    </row>
    <row r="191" spans="2:6">
      <c r="B191" s="4"/>
      <c r="F191" s="4"/>
    </row>
    <row r="192" spans="2:6">
      <c r="B192" s="4"/>
      <c r="F192" s="4"/>
    </row>
    <row r="193" spans="2:6">
      <c r="B193" s="4"/>
      <c r="F193" s="4"/>
    </row>
    <row r="194" spans="2:6">
      <c r="B194" s="4"/>
      <c r="F194" s="4"/>
    </row>
    <row r="195" spans="2:6">
      <c r="B195" s="4"/>
      <c r="F195" s="4"/>
    </row>
    <row r="196" spans="2:6">
      <c r="B196" s="4"/>
      <c r="F196" s="4"/>
    </row>
    <row r="197" spans="2:6">
      <c r="B197" s="4"/>
      <c r="F197" s="4"/>
    </row>
    <row r="198" spans="2:6">
      <c r="B198" s="4"/>
      <c r="F198" s="4"/>
    </row>
    <row r="199" spans="2:6">
      <c r="B199" s="4"/>
      <c r="F199" s="4"/>
    </row>
    <row r="200" spans="2:6">
      <c r="B200" s="4"/>
      <c r="F200" s="4"/>
    </row>
    <row r="201" spans="2:6">
      <c r="B201" s="4"/>
      <c r="F201" s="4"/>
    </row>
    <row r="202" spans="2:6">
      <c r="B202" s="4"/>
      <c r="F202" s="4"/>
    </row>
    <row r="203" spans="2:6">
      <c r="B203" s="4"/>
      <c r="F203" s="4"/>
    </row>
    <row r="204" spans="2:6">
      <c r="B204" s="4"/>
      <c r="F204" s="4"/>
    </row>
    <row r="205" spans="2:6">
      <c r="B205" s="4"/>
      <c r="F205" s="4"/>
    </row>
    <row r="206" spans="2:6">
      <c r="B206" s="4"/>
      <c r="F206" s="4"/>
    </row>
    <row r="207" spans="2:6">
      <c r="B207" s="4"/>
      <c r="F207" s="4"/>
    </row>
    <row r="208" spans="2:6">
      <c r="B208" s="4"/>
      <c r="F208" s="4"/>
    </row>
    <row r="209" spans="2:6">
      <c r="B209" s="4"/>
      <c r="F209" s="4"/>
    </row>
    <row r="210" spans="2:6">
      <c r="B210" s="4"/>
      <c r="F210" s="4"/>
    </row>
    <row r="211" spans="2:6">
      <c r="B211" s="4"/>
      <c r="F211" s="4"/>
    </row>
    <row r="212" spans="2:6">
      <c r="B212" s="4"/>
      <c r="F212" s="4"/>
    </row>
    <row r="213" spans="2:6">
      <c r="B213" s="4"/>
      <c r="F213" s="4"/>
    </row>
    <row r="214" spans="2:6">
      <c r="B214" s="4"/>
      <c r="F214" s="4"/>
    </row>
    <row r="215" spans="2:6">
      <c r="B215" s="4"/>
      <c r="F215" s="4"/>
    </row>
    <row r="216" spans="2:6">
      <c r="B216" s="4"/>
      <c r="F216" s="4"/>
    </row>
    <row r="217" spans="2:6">
      <c r="B217" s="4"/>
      <c r="F217" s="4"/>
    </row>
    <row r="218" spans="2:6">
      <c r="B218" s="4"/>
      <c r="F218" s="4"/>
    </row>
    <row r="219" spans="2:6">
      <c r="B219" s="4"/>
      <c r="F219" s="4"/>
    </row>
    <row r="220" spans="2:6">
      <c r="B220" s="4"/>
      <c r="F220" s="4"/>
    </row>
    <row r="221" spans="2:6">
      <c r="B221" s="4"/>
      <c r="F221" s="4"/>
    </row>
    <row r="222" spans="2:6">
      <c r="B222" s="4"/>
      <c r="F222" s="4"/>
    </row>
    <row r="223" spans="2:6">
      <c r="B223" s="4"/>
      <c r="F223" s="4"/>
    </row>
    <row r="224" spans="2:6">
      <c r="B224" s="4"/>
      <c r="F224" s="4"/>
    </row>
    <row r="225" spans="2:6">
      <c r="B225" s="4"/>
      <c r="F225" s="4"/>
    </row>
    <row r="226" spans="2:6">
      <c r="B226" s="4"/>
      <c r="F226" s="4"/>
    </row>
    <row r="227" spans="2:6">
      <c r="B227" s="4"/>
      <c r="F227" s="4"/>
    </row>
    <row r="228" spans="2:6">
      <c r="B228" s="4"/>
      <c r="F228" s="4"/>
    </row>
    <row r="229" spans="2:6">
      <c r="B229" s="4"/>
      <c r="F229" s="4"/>
    </row>
    <row r="230" spans="2:6">
      <c r="B230" s="4"/>
      <c r="F230" s="4"/>
    </row>
    <row r="231" spans="2:6">
      <c r="B231" s="4"/>
      <c r="F231" s="4"/>
    </row>
    <row r="232" spans="2:6">
      <c r="B232" s="4"/>
      <c r="F232" s="4"/>
    </row>
    <row r="233" spans="2:6">
      <c r="B233" s="4"/>
      <c r="F233" s="4"/>
    </row>
    <row r="234" spans="2:6">
      <c r="B234" s="4"/>
      <c r="F234" s="4"/>
    </row>
    <row r="235" spans="2:6">
      <c r="B235" s="4"/>
      <c r="F235" s="4"/>
    </row>
    <row r="236" spans="2:6">
      <c r="B236" s="4"/>
      <c r="F236" s="4"/>
    </row>
    <row r="237" spans="2:6">
      <c r="B237" s="4"/>
      <c r="F237" s="4"/>
    </row>
    <row r="238" spans="2:6">
      <c r="B238" s="4"/>
      <c r="F238" s="4"/>
    </row>
    <row r="239" spans="2:6">
      <c r="B239" s="4"/>
      <c r="F239" s="4"/>
    </row>
    <row r="240" spans="2:6">
      <c r="B240" s="4"/>
      <c r="F240" s="4"/>
    </row>
    <row r="241" spans="2:6">
      <c r="B241" s="4"/>
      <c r="F241" s="4"/>
    </row>
    <row r="242" spans="2:6">
      <c r="B242" s="4"/>
      <c r="F242" s="4"/>
    </row>
    <row r="243" spans="2:6">
      <c r="B243" s="4"/>
      <c r="F243" s="4"/>
    </row>
    <row r="244" spans="2:6">
      <c r="B244" s="4"/>
      <c r="F244" s="4"/>
    </row>
    <row r="245" spans="2:6">
      <c r="B245" s="4"/>
      <c r="F245" s="4"/>
    </row>
    <row r="246" spans="2:6">
      <c r="B246" s="4"/>
      <c r="F246" s="4"/>
    </row>
    <row r="247" spans="2:6">
      <c r="B247" s="4"/>
      <c r="F247" s="4"/>
    </row>
    <row r="248" spans="2:6">
      <c r="B248" s="4"/>
      <c r="F248" s="4"/>
    </row>
    <row r="249" spans="2:6">
      <c r="B249" s="4"/>
      <c r="F249" s="4"/>
    </row>
    <row r="250" spans="2:6">
      <c r="B250" s="4"/>
      <c r="F250" s="4"/>
    </row>
    <row r="251" spans="2:6">
      <c r="B251" s="4"/>
      <c r="F251" s="4"/>
    </row>
    <row r="252" spans="2:6">
      <c r="B252" s="4"/>
      <c r="F252" s="4"/>
    </row>
    <row r="253" spans="2:6">
      <c r="B253" s="4"/>
      <c r="F253" s="4"/>
    </row>
    <row r="254" spans="2:6">
      <c r="B254" s="4"/>
      <c r="F254" s="4"/>
    </row>
    <row r="255" spans="2:6">
      <c r="B255" s="4"/>
      <c r="F255" s="4"/>
    </row>
    <row r="256" spans="2:6">
      <c r="B256" s="4"/>
      <c r="F256" s="4"/>
    </row>
    <row r="257" spans="2:6">
      <c r="B257" s="4"/>
      <c r="F257" s="4"/>
    </row>
    <row r="258" spans="2:6">
      <c r="B258" s="4"/>
      <c r="F258" s="4"/>
    </row>
    <row r="259" spans="2:6">
      <c r="B259" s="4"/>
      <c r="F259" s="4"/>
    </row>
    <row r="260" spans="2:6">
      <c r="B260" s="4"/>
      <c r="F260" s="4"/>
    </row>
    <row r="261" spans="2:6">
      <c r="B261" s="4"/>
      <c r="F261" s="4"/>
    </row>
    <row r="262" spans="2:6">
      <c r="B262" s="4"/>
      <c r="F262" s="4"/>
    </row>
    <row r="263" spans="2:6">
      <c r="B263" s="4"/>
      <c r="F263" s="4"/>
    </row>
    <row r="264" spans="2:6">
      <c r="B264" s="4"/>
      <c r="F264" s="4"/>
    </row>
    <row r="265" spans="2:6">
      <c r="B265" s="4"/>
      <c r="F265" s="4"/>
    </row>
    <row r="266" spans="2:6">
      <c r="B266" s="4"/>
      <c r="F266" s="4"/>
    </row>
    <row r="267" spans="2:6">
      <c r="B267" s="4"/>
      <c r="F267" s="4"/>
    </row>
    <row r="268" spans="2:6">
      <c r="B268" s="4"/>
      <c r="F268" s="4"/>
    </row>
    <row r="269" spans="2:6">
      <c r="B269" s="4"/>
      <c r="F269" s="4"/>
    </row>
    <row r="270" spans="2:6">
      <c r="B270" s="4"/>
      <c r="F270" s="4"/>
    </row>
    <row r="271" spans="2:6">
      <c r="B271" s="4"/>
      <c r="F271" s="4"/>
    </row>
    <row r="272" spans="2:6">
      <c r="B272" s="4"/>
      <c r="F272" s="4"/>
    </row>
    <row r="273" spans="2:6">
      <c r="B273" s="4"/>
      <c r="F273" s="4"/>
    </row>
    <row r="274" spans="2:6">
      <c r="B274" s="4"/>
      <c r="F274" s="4"/>
    </row>
    <row r="275" spans="2:6">
      <c r="B275" s="4"/>
      <c r="F275" s="4"/>
    </row>
    <row r="276" spans="2:6">
      <c r="B276" s="4"/>
      <c r="F276" s="4"/>
    </row>
    <row r="277" spans="2:6">
      <c r="B277" s="4"/>
      <c r="F277" s="4"/>
    </row>
    <row r="278" spans="2:6">
      <c r="B278" s="4"/>
      <c r="F278" s="4"/>
    </row>
    <row r="279" spans="2:6">
      <c r="B279" s="4"/>
      <c r="F279" s="4"/>
    </row>
    <row r="280" spans="2:6">
      <c r="B280" s="4"/>
      <c r="F280" s="4"/>
    </row>
    <row r="281" spans="2:6">
      <c r="B281" s="4"/>
      <c r="F281" s="4"/>
    </row>
    <row r="282" spans="2:6">
      <c r="B282" s="4"/>
      <c r="F282" s="4"/>
    </row>
    <row r="283" spans="2:6">
      <c r="B283" s="4"/>
      <c r="F283" s="4"/>
    </row>
    <row r="284" spans="2:6">
      <c r="B284" s="4"/>
      <c r="F284" s="4"/>
    </row>
    <row r="285" spans="2:6">
      <c r="B285" s="4"/>
      <c r="F285" s="4"/>
    </row>
    <row r="286" spans="2:6">
      <c r="B286" s="4"/>
      <c r="F286" s="4"/>
    </row>
    <row r="287" spans="2:6">
      <c r="B287" s="4"/>
      <c r="F287" s="4"/>
    </row>
    <row r="288" spans="2:6">
      <c r="B288" s="4"/>
      <c r="F288" s="4"/>
    </row>
    <row r="289" spans="2:6">
      <c r="B289" s="4"/>
      <c r="F289" s="4"/>
    </row>
    <row r="290" spans="2:6">
      <c r="B290" s="4"/>
      <c r="F290" s="4"/>
    </row>
    <row r="291" spans="2:6">
      <c r="B291" s="4"/>
      <c r="F291" s="4"/>
    </row>
    <row r="292" spans="2:6">
      <c r="B292" s="4"/>
      <c r="F292" s="4"/>
    </row>
    <row r="293" spans="2:6">
      <c r="B293" s="4"/>
      <c r="F293" s="4"/>
    </row>
    <row r="294" spans="2:6">
      <c r="B294" s="4"/>
      <c r="F294" s="4"/>
    </row>
    <row r="295" spans="2:6">
      <c r="B295" s="4"/>
      <c r="F295" s="4"/>
    </row>
    <row r="296" spans="2:6">
      <c r="B296" s="4"/>
      <c r="F296" s="4"/>
    </row>
    <row r="297" spans="2:6">
      <c r="B297" s="4"/>
      <c r="F297" s="4"/>
    </row>
    <row r="298" spans="2:6">
      <c r="B298" s="4"/>
      <c r="F298" s="4"/>
    </row>
    <row r="299" spans="2:6">
      <c r="B299" s="4"/>
      <c r="F299" s="4"/>
    </row>
    <row r="300" spans="2:6">
      <c r="B300" s="4"/>
      <c r="F300" s="4"/>
    </row>
    <row r="301" spans="2:6">
      <c r="B301" s="4"/>
      <c r="F301" s="4"/>
    </row>
    <row r="302" spans="2:6">
      <c r="B302" s="4"/>
      <c r="F302" s="4"/>
    </row>
    <row r="303" spans="2:6">
      <c r="B303" s="4"/>
      <c r="F303" s="4"/>
    </row>
    <row r="304" spans="2:6">
      <c r="B304" s="4"/>
      <c r="F304" s="4"/>
    </row>
    <row r="305" spans="2:6">
      <c r="B305" s="4"/>
      <c r="F305" s="4"/>
    </row>
    <row r="306" spans="2:6">
      <c r="B306" s="4"/>
      <c r="F306" s="4"/>
    </row>
    <row r="307" spans="2:6">
      <c r="B307" s="4"/>
      <c r="F307" s="4"/>
    </row>
    <row r="308" spans="2:6">
      <c r="B308" s="4"/>
      <c r="F308" s="4"/>
    </row>
    <row r="309" spans="2:6">
      <c r="B309" s="4"/>
      <c r="F309" s="4"/>
    </row>
    <row r="310" spans="2:6">
      <c r="B310" s="4"/>
      <c r="F310" s="4"/>
    </row>
    <row r="311" spans="2:6">
      <c r="B311" s="4"/>
      <c r="F311" s="4"/>
    </row>
    <row r="312" spans="2:6">
      <c r="B312" s="4"/>
      <c r="F312" s="4"/>
    </row>
    <row r="313" spans="2:6">
      <c r="B313" s="4"/>
      <c r="F313" s="4"/>
    </row>
    <row r="314" spans="2:6">
      <c r="B314" s="4"/>
      <c r="F314" s="4"/>
    </row>
    <row r="315" spans="2:6">
      <c r="B315" s="4"/>
      <c r="F315" s="4"/>
    </row>
    <row r="316" spans="2:6">
      <c r="B316" s="4"/>
      <c r="F316" s="4"/>
    </row>
    <row r="317" spans="2:6">
      <c r="B317" s="4"/>
      <c r="F317" s="4"/>
    </row>
    <row r="318" spans="2:6">
      <c r="B318" s="4"/>
      <c r="F318" s="4"/>
    </row>
    <row r="319" spans="2:6">
      <c r="B319" s="4"/>
      <c r="F319" s="4"/>
    </row>
    <row r="320" spans="2:6">
      <c r="B320" s="4"/>
      <c r="F320" s="4"/>
    </row>
    <row r="321" spans="2:6">
      <c r="B321" s="4"/>
      <c r="F321" s="4"/>
    </row>
    <row r="322" spans="2:6">
      <c r="B322" s="4"/>
      <c r="F322" s="4"/>
    </row>
    <row r="323" spans="2:6">
      <c r="B323" s="4"/>
      <c r="F323" s="4"/>
    </row>
    <row r="324" spans="2:6">
      <c r="B324" s="4"/>
      <c r="F324" s="4"/>
    </row>
    <row r="325" spans="2:6">
      <c r="B325" s="4"/>
      <c r="F325" s="4"/>
    </row>
    <row r="326" spans="2:6">
      <c r="B326" s="4"/>
      <c r="F326" s="4"/>
    </row>
    <row r="327" spans="2:6">
      <c r="B327" s="4"/>
      <c r="F327" s="4"/>
    </row>
    <row r="328" spans="2:6">
      <c r="B328" s="4"/>
      <c r="F328" s="4"/>
    </row>
    <row r="329" spans="2:6">
      <c r="B329" s="4"/>
      <c r="F329" s="4"/>
    </row>
    <row r="330" spans="2:6">
      <c r="B330" s="4"/>
      <c r="F330" s="4"/>
    </row>
    <row r="331" spans="2:6">
      <c r="B331" s="4"/>
      <c r="F331" s="4"/>
    </row>
    <row r="332" spans="2:6">
      <c r="B332" s="4"/>
      <c r="F332" s="4"/>
    </row>
    <row r="333" spans="2:6">
      <c r="B333" s="4"/>
      <c r="F333" s="4"/>
    </row>
    <row r="334" spans="2:6">
      <c r="B334" s="4"/>
      <c r="F334" s="4"/>
    </row>
    <row r="335" spans="2:6">
      <c r="B335" s="4"/>
      <c r="F335" s="4"/>
    </row>
    <row r="336" spans="2:6">
      <c r="B336" s="4"/>
      <c r="F336" s="4"/>
    </row>
    <row r="337" spans="2:6">
      <c r="B337" s="4"/>
      <c r="F337" s="4"/>
    </row>
    <row r="338" spans="2:6">
      <c r="B338" s="4"/>
      <c r="F338" s="4"/>
    </row>
    <row r="339" spans="2:6">
      <c r="B339" s="4"/>
      <c r="F339" s="4"/>
    </row>
    <row r="340" spans="2:6">
      <c r="B340" s="4"/>
      <c r="F340" s="4"/>
    </row>
    <row r="341" spans="2:6">
      <c r="B341" s="4"/>
      <c r="F341" s="4"/>
    </row>
    <row r="342" spans="2:6">
      <c r="B342" s="4"/>
      <c r="F342" s="4"/>
    </row>
    <row r="343" spans="2:6">
      <c r="B343" s="4"/>
      <c r="F343" s="4"/>
    </row>
    <row r="344" spans="2:6">
      <c r="B344" s="4"/>
      <c r="F344" s="4"/>
    </row>
    <row r="345" spans="2:6">
      <c r="B345" s="4"/>
      <c r="F345" s="4"/>
    </row>
    <row r="346" spans="2:6">
      <c r="B346" s="4"/>
      <c r="F346" s="4"/>
    </row>
    <row r="347" spans="2:6">
      <c r="B347" s="4"/>
      <c r="F347" s="4"/>
    </row>
    <row r="348" spans="2:6">
      <c r="B348" s="4"/>
      <c r="F348" s="4"/>
    </row>
    <row r="349" spans="2:6">
      <c r="B349" s="4"/>
      <c r="F349" s="4"/>
    </row>
    <row r="350" spans="2:6">
      <c r="B350" s="4"/>
      <c r="F350" s="4"/>
    </row>
    <row r="351" spans="2:6">
      <c r="B351" s="4"/>
      <c r="F351" s="4"/>
    </row>
    <row r="352" spans="2:6">
      <c r="B352" s="4"/>
      <c r="F352" s="4"/>
    </row>
    <row r="353" spans="2:6">
      <c r="B353" s="4"/>
      <c r="F353" s="4"/>
    </row>
    <row r="354" spans="2:6">
      <c r="B354" s="4"/>
      <c r="F354" s="4"/>
    </row>
    <row r="355" spans="2:6">
      <c r="B355" s="4"/>
      <c r="F355" s="4"/>
    </row>
    <row r="356" spans="2:6">
      <c r="B356" s="4"/>
      <c r="F356" s="4"/>
    </row>
    <row r="357" spans="2:6">
      <c r="B357" s="4"/>
      <c r="F357" s="4"/>
    </row>
    <row r="358" spans="2:6">
      <c r="B358" s="4"/>
      <c r="F358" s="4"/>
    </row>
    <row r="359" spans="2:6">
      <c r="B359" s="4"/>
      <c r="F359" s="4"/>
    </row>
    <row r="360" spans="2:6">
      <c r="B360" s="4"/>
      <c r="F360" s="4"/>
    </row>
    <row r="361" spans="2:6">
      <c r="B361" s="4"/>
      <c r="F361" s="4"/>
    </row>
    <row r="362" spans="2:6">
      <c r="B362" s="4"/>
      <c r="F362" s="4"/>
    </row>
    <row r="363" spans="2:6">
      <c r="B363" s="4"/>
      <c r="F363" s="4"/>
    </row>
    <row r="364" spans="2:6">
      <c r="B364" s="4"/>
      <c r="F364" s="4"/>
    </row>
    <row r="365" spans="2:6">
      <c r="B365" s="4"/>
      <c r="F365" s="4"/>
    </row>
    <row r="366" spans="2:6">
      <c r="B366" s="4"/>
      <c r="F366" s="4"/>
    </row>
    <row r="367" spans="2:6">
      <c r="B367" s="4"/>
      <c r="F367" s="4"/>
    </row>
    <row r="368" spans="2:6">
      <c r="B368" s="4"/>
      <c r="F368" s="4"/>
    </row>
    <row r="369" spans="2:6">
      <c r="B369" s="4"/>
      <c r="F369" s="4"/>
    </row>
    <row r="370" spans="2:6">
      <c r="B370" s="4"/>
      <c r="F370" s="4"/>
    </row>
    <row r="371" spans="2:6">
      <c r="B371" s="4"/>
      <c r="F371" s="4"/>
    </row>
    <row r="372" spans="2:6">
      <c r="B372" s="4"/>
      <c r="F372" s="4"/>
    </row>
    <row r="373" spans="2:6">
      <c r="B373" s="4"/>
      <c r="F373" s="4"/>
    </row>
    <row r="374" spans="2:6">
      <c r="B374" s="4"/>
      <c r="F374" s="4"/>
    </row>
    <row r="375" spans="2:6">
      <c r="B375" s="4"/>
      <c r="F375" s="4"/>
    </row>
    <row r="376" spans="2:6">
      <c r="B376" s="4"/>
      <c r="F376" s="4"/>
    </row>
    <row r="377" spans="2:6">
      <c r="B377" s="4"/>
      <c r="F377" s="4"/>
    </row>
    <row r="378" spans="2:6">
      <c r="B378" s="4"/>
      <c r="F378" s="4"/>
    </row>
    <row r="379" spans="2:6">
      <c r="B379" s="4"/>
      <c r="F379" s="4"/>
    </row>
    <row r="380" spans="2:6">
      <c r="B380" s="4"/>
      <c r="F380" s="4"/>
    </row>
    <row r="381" spans="2:6">
      <c r="B381" s="4"/>
      <c r="F381" s="4"/>
    </row>
    <row r="382" spans="2:6">
      <c r="B382" s="4"/>
      <c r="F382" s="4"/>
    </row>
    <row r="383" spans="2:6">
      <c r="B383" s="4"/>
      <c r="F383" s="4"/>
    </row>
    <row r="384" spans="2:6">
      <c r="B384" s="4"/>
      <c r="F384" s="4"/>
    </row>
    <row r="385" spans="2:6">
      <c r="B385" s="4"/>
      <c r="F385" s="4"/>
    </row>
    <row r="386" spans="2:6">
      <c r="B386" s="4"/>
      <c r="F386" s="4"/>
    </row>
    <row r="387" spans="2:6">
      <c r="B387" s="4"/>
      <c r="F387" s="4"/>
    </row>
    <row r="388" spans="2:6">
      <c r="B388" s="4"/>
      <c r="F388" s="4"/>
    </row>
    <row r="389" spans="2:6">
      <c r="B389" s="4"/>
      <c r="F389" s="4"/>
    </row>
    <row r="390" spans="2:6">
      <c r="B390" s="4"/>
      <c r="F390" s="4"/>
    </row>
    <row r="391" spans="2:6">
      <c r="B391" s="4"/>
      <c r="F391" s="4"/>
    </row>
    <row r="392" spans="2:6">
      <c r="B392" s="4"/>
      <c r="F392" s="4"/>
    </row>
    <row r="393" spans="2:6">
      <c r="B393" s="4"/>
      <c r="F393" s="4"/>
    </row>
    <row r="394" spans="2:6">
      <c r="B394" s="4"/>
      <c r="F394" s="4"/>
    </row>
    <row r="395" spans="2:6">
      <c r="B395" s="4"/>
      <c r="F395" s="4"/>
    </row>
    <row r="396" spans="2:6">
      <c r="B396" s="4"/>
      <c r="F396" s="4"/>
    </row>
    <row r="397" spans="2:6">
      <c r="B397" s="4"/>
      <c r="F397" s="4"/>
    </row>
    <row r="398" spans="2:6">
      <c r="B398" s="4"/>
      <c r="F398" s="4"/>
    </row>
    <row r="399" spans="2:6">
      <c r="B399" s="4"/>
      <c r="F399" s="4"/>
    </row>
    <row r="400" spans="2:6">
      <c r="B400" s="4"/>
      <c r="F400" s="4"/>
    </row>
    <row r="401" spans="2:6">
      <c r="B401" s="4"/>
      <c r="F401" s="4"/>
    </row>
    <row r="402" spans="2:6">
      <c r="B402" s="4"/>
      <c r="F402" s="4"/>
    </row>
    <row r="403" spans="2:6">
      <c r="B403" s="4"/>
      <c r="F403" s="4"/>
    </row>
    <row r="404" spans="2:6">
      <c r="B404" s="4"/>
      <c r="F404" s="4"/>
    </row>
    <row r="405" spans="2:6">
      <c r="B405" s="4"/>
      <c r="F405" s="4"/>
    </row>
    <row r="406" spans="2:6">
      <c r="B406" s="4"/>
      <c r="F406" s="4"/>
    </row>
    <row r="407" spans="2:6">
      <c r="B407" s="4"/>
      <c r="F407" s="4"/>
    </row>
    <row r="408" spans="2:6">
      <c r="B408" s="4"/>
      <c r="F408" s="4"/>
    </row>
    <row r="409" spans="2:6">
      <c r="B409" s="4"/>
      <c r="F409" s="4"/>
    </row>
    <row r="410" spans="2:6">
      <c r="B410" s="4"/>
      <c r="F410" s="4"/>
    </row>
    <row r="411" spans="2:6">
      <c r="B411" s="4"/>
      <c r="F411" s="4"/>
    </row>
    <row r="412" spans="2:6">
      <c r="B412" s="4"/>
      <c r="F412" s="4"/>
    </row>
    <row r="413" spans="2:6">
      <c r="B413" s="4"/>
      <c r="F413" s="4"/>
    </row>
    <row r="414" spans="2:6">
      <c r="B414" s="4"/>
      <c r="F414" s="4"/>
    </row>
    <row r="415" spans="2:6">
      <c r="B415" s="4"/>
      <c r="F415" s="4"/>
    </row>
    <row r="416" spans="2:6">
      <c r="B416" s="4"/>
      <c r="F416" s="4"/>
    </row>
    <row r="417" spans="2:6">
      <c r="B417" s="4"/>
      <c r="F417" s="4"/>
    </row>
    <row r="418" spans="2:6">
      <c r="B418" s="4"/>
      <c r="F418" s="4"/>
    </row>
    <row r="419" spans="2:6">
      <c r="B419" s="4"/>
      <c r="F419" s="4"/>
    </row>
    <row r="420" spans="2:6">
      <c r="B420" s="4"/>
      <c r="F420" s="4"/>
    </row>
    <row r="421" spans="2:6">
      <c r="B421" s="4"/>
      <c r="F421" s="4"/>
    </row>
    <row r="422" spans="2:6">
      <c r="B422" s="4"/>
      <c r="F422" s="4"/>
    </row>
    <row r="423" spans="2:6">
      <c r="B423" s="4"/>
      <c r="F423" s="4"/>
    </row>
    <row r="424" spans="2:6">
      <c r="B424" s="4"/>
      <c r="F424" s="4"/>
    </row>
    <row r="425" spans="2:6">
      <c r="B425" s="4"/>
      <c r="F425" s="4"/>
    </row>
    <row r="426" spans="2:6">
      <c r="B426" s="4"/>
      <c r="F426" s="4"/>
    </row>
    <row r="427" spans="2:6">
      <c r="B427" s="4"/>
      <c r="F427" s="4"/>
    </row>
    <row r="428" spans="2:6">
      <c r="B428" s="4"/>
      <c r="F428" s="4"/>
    </row>
    <row r="429" spans="2:6">
      <c r="B429" s="4"/>
      <c r="F429" s="4"/>
    </row>
    <row r="430" spans="2:6">
      <c r="B430" s="4"/>
      <c r="F430" s="4"/>
    </row>
    <row r="431" spans="2:6">
      <c r="B431" s="4"/>
      <c r="F431" s="4"/>
    </row>
    <row r="432" spans="2:6">
      <c r="B432" s="4"/>
      <c r="F432" s="4"/>
    </row>
    <row r="433" spans="2:6">
      <c r="B433" s="4"/>
      <c r="F433" s="4"/>
    </row>
    <row r="434" spans="2:6">
      <c r="B434" s="4"/>
      <c r="F434" s="4"/>
    </row>
    <row r="435" spans="2:6">
      <c r="B435" s="4"/>
      <c r="F435" s="4"/>
    </row>
    <row r="436" spans="2:6">
      <c r="B436" s="4"/>
      <c r="F436" s="4"/>
    </row>
    <row r="437" spans="2:6">
      <c r="B437" s="4"/>
      <c r="F437" s="4"/>
    </row>
    <row r="438" spans="2:6">
      <c r="B438" s="4"/>
      <c r="F438" s="4"/>
    </row>
    <row r="439" spans="2:6">
      <c r="B439" s="4"/>
      <c r="F439" s="4"/>
    </row>
    <row r="440" spans="2:6">
      <c r="B440" s="4"/>
      <c r="F440" s="4"/>
    </row>
    <row r="441" spans="2:6">
      <c r="B441" s="4"/>
      <c r="F441" s="4"/>
    </row>
    <row r="442" spans="2:6">
      <c r="B442" s="4"/>
      <c r="F442" s="4"/>
    </row>
    <row r="443" spans="2:6">
      <c r="B443" s="4"/>
      <c r="F443" s="4"/>
    </row>
    <row r="444" spans="2:6">
      <c r="B444" s="4"/>
      <c r="F444" s="4"/>
    </row>
    <row r="445" spans="2:6">
      <c r="B445" s="4"/>
      <c r="F445" s="4"/>
    </row>
    <row r="446" spans="2:6">
      <c r="B446" s="4"/>
      <c r="F446" s="4"/>
    </row>
    <row r="447" spans="2:6">
      <c r="B447" s="4"/>
      <c r="F447" s="4"/>
    </row>
    <row r="448" spans="2:6">
      <c r="B448" s="4"/>
      <c r="F448" s="4"/>
    </row>
    <row r="449" spans="2:6">
      <c r="B449" s="4"/>
      <c r="F449" s="4"/>
    </row>
    <row r="450" spans="2:6">
      <c r="B450" s="4"/>
      <c r="F450" s="4"/>
    </row>
    <row r="451" spans="2:6">
      <c r="B451" s="4"/>
      <c r="F451" s="4"/>
    </row>
    <row r="452" spans="2:6">
      <c r="B452" s="4"/>
      <c r="F452" s="4"/>
    </row>
    <row r="453" spans="2:6">
      <c r="B453" s="4"/>
      <c r="F453" s="4"/>
    </row>
    <row r="454" spans="2:6">
      <c r="B454" s="4"/>
      <c r="F454" s="4"/>
    </row>
    <row r="455" spans="2:6">
      <c r="B455" s="4"/>
      <c r="F455" s="4"/>
    </row>
    <row r="456" spans="2:6">
      <c r="B456" s="4"/>
      <c r="F456" s="4"/>
    </row>
    <row r="457" spans="2:6">
      <c r="B457" s="4"/>
      <c r="F457" s="4"/>
    </row>
    <row r="458" spans="2:6">
      <c r="B458" s="4"/>
      <c r="F458" s="4"/>
    </row>
    <row r="459" spans="2:6">
      <c r="B459" s="4"/>
      <c r="F459" s="4"/>
    </row>
    <row r="460" spans="2:6">
      <c r="B460" s="4"/>
      <c r="F460" s="4"/>
    </row>
    <row r="461" spans="2:6">
      <c r="B461" s="4"/>
      <c r="F461" s="4"/>
    </row>
    <row r="462" spans="2:6">
      <c r="B462" s="4"/>
      <c r="F462" s="4"/>
    </row>
    <row r="463" spans="2:6">
      <c r="B463" s="4"/>
      <c r="F463" s="4"/>
    </row>
    <row r="464" spans="2:6">
      <c r="B464" s="4"/>
      <c r="F464" s="4"/>
    </row>
    <row r="465" spans="2:6">
      <c r="B465" s="4"/>
      <c r="F465" s="4"/>
    </row>
    <row r="466" spans="2:6">
      <c r="B466" s="4"/>
      <c r="F466" s="4"/>
    </row>
    <row r="467" spans="2:6">
      <c r="B467" s="4"/>
      <c r="F467" s="4"/>
    </row>
    <row r="468" spans="2:6">
      <c r="B468" s="4"/>
      <c r="F468" s="4"/>
    </row>
    <row r="469" spans="2:6">
      <c r="B469" s="4"/>
      <c r="F469" s="4"/>
    </row>
    <row r="470" spans="2:6">
      <c r="B470" s="4"/>
      <c r="F470" s="4"/>
    </row>
    <row r="471" spans="2:6">
      <c r="B471" s="4"/>
      <c r="F471" s="4"/>
    </row>
    <row r="472" spans="2:6">
      <c r="B472" s="4"/>
      <c r="F472" s="4"/>
    </row>
    <row r="473" spans="2:6">
      <c r="B473" s="4"/>
      <c r="F473" s="4"/>
    </row>
    <row r="474" spans="2:6">
      <c r="B474" s="4"/>
      <c r="F474" s="4"/>
    </row>
    <row r="475" spans="2:6">
      <c r="B475" s="4"/>
      <c r="F475" s="4"/>
    </row>
    <row r="476" spans="2:6">
      <c r="B476" s="4"/>
      <c r="F476" s="4"/>
    </row>
    <row r="477" spans="2:6">
      <c r="B477" s="4"/>
      <c r="F477" s="4"/>
    </row>
    <row r="478" spans="2:6">
      <c r="B478" s="4"/>
      <c r="F478" s="4"/>
    </row>
    <row r="479" spans="2:6">
      <c r="B479" s="4"/>
      <c r="F479" s="4"/>
    </row>
    <row r="480" spans="2:6">
      <c r="B480" s="4"/>
      <c r="F480" s="4"/>
    </row>
    <row r="481" spans="2:6">
      <c r="B481" s="4"/>
      <c r="F481" s="4"/>
    </row>
    <row r="482" spans="2:6">
      <c r="B482" s="4"/>
      <c r="F482" s="4"/>
    </row>
    <row r="483" spans="2:6">
      <c r="B483" s="4"/>
      <c r="F483" s="4"/>
    </row>
    <row r="484" spans="2:6">
      <c r="B484" s="4"/>
      <c r="F484" s="4"/>
    </row>
    <row r="485" spans="2:6">
      <c r="B485" s="4"/>
      <c r="F485" s="4"/>
    </row>
    <row r="486" spans="2:6">
      <c r="B486" s="4"/>
      <c r="F486" s="4"/>
    </row>
    <row r="487" spans="2:6">
      <c r="B487" s="4"/>
      <c r="F487" s="4"/>
    </row>
    <row r="488" spans="2:6">
      <c r="B488" s="4"/>
      <c r="F488" s="4"/>
    </row>
    <row r="489" spans="2:6">
      <c r="B489" s="4"/>
      <c r="F489" s="4"/>
    </row>
    <row r="490" spans="2:6">
      <c r="B490" s="4"/>
      <c r="F490" s="4"/>
    </row>
    <row r="491" spans="2:6">
      <c r="B491" s="4"/>
      <c r="F491" s="4"/>
    </row>
    <row r="492" spans="2:6">
      <c r="B492" s="4"/>
      <c r="F492" s="4"/>
    </row>
    <row r="493" spans="2:6">
      <c r="B493" s="4"/>
      <c r="F493" s="4"/>
    </row>
    <row r="494" spans="2:6">
      <c r="B494" s="4"/>
      <c r="F494" s="4"/>
    </row>
    <row r="495" spans="2:6">
      <c r="B495" s="4"/>
      <c r="F495" s="4"/>
    </row>
    <row r="496" spans="2:6">
      <c r="B496" s="4"/>
      <c r="F496" s="4"/>
    </row>
    <row r="497" spans="2:6">
      <c r="B497" s="4"/>
      <c r="F497" s="4"/>
    </row>
    <row r="498" spans="2:6">
      <c r="B498" s="4"/>
      <c r="F498" s="4"/>
    </row>
    <row r="499" spans="2:6">
      <c r="B499" s="4"/>
      <c r="F499" s="4"/>
    </row>
    <row r="500" spans="2:6">
      <c r="B500" s="4"/>
      <c r="F500" s="4"/>
    </row>
    <row r="501" spans="2:6">
      <c r="B501" s="4"/>
      <c r="F501" s="4"/>
    </row>
    <row r="502" spans="2:6">
      <c r="B502" s="4"/>
      <c r="F502" s="4"/>
    </row>
    <row r="503" spans="2:6">
      <c r="B503" s="4"/>
      <c r="F503" s="4"/>
    </row>
    <row r="504" spans="2:6">
      <c r="B504" s="4"/>
      <c r="F504" s="4"/>
    </row>
    <row r="505" spans="2:6">
      <c r="B505" s="4"/>
      <c r="F505" s="4"/>
    </row>
    <row r="506" spans="2:6">
      <c r="B506" s="4"/>
      <c r="F506" s="4"/>
    </row>
    <row r="507" spans="2:6">
      <c r="B507" s="4"/>
      <c r="F507" s="4"/>
    </row>
    <row r="508" spans="2:6">
      <c r="B508" s="4"/>
      <c r="F508" s="4"/>
    </row>
    <row r="509" spans="2:6">
      <c r="B509" s="4"/>
      <c r="F509" s="4"/>
    </row>
    <row r="510" spans="2:6">
      <c r="B510" s="4"/>
      <c r="F510" s="4"/>
    </row>
    <row r="511" spans="2:6">
      <c r="B511" s="4"/>
      <c r="F511" s="4"/>
    </row>
    <row r="512" spans="2:6">
      <c r="B512" s="4"/>
      <c r="F512" s="4"/>
    </row>
    <row r="513" spans="2:6">
      <c r="B513" s="4"/>
      <c r="F513" s="4"/>
    </row>
    <row r="514" spans="2:6">
      <c r="B514" s="4"/>
      <c r="F514" s="4"/>
    </row>
    <row r="515" spans="2:6">
      <c r="B515" s="4"/>
      <c r="F515" s="4"/>
    </row>
    <row r="516" spans="2:6">
      <c r="B516" s="4"/>
      <c r="F516" s="4"/>
    </row>
    <row r="517" spans="2:6">
      <c r="B517" s="4"/>
      <c r="F517" s="4"/>
    </row>
    <row r="518" spans="2:6">
      <c r="B518" s="4"/>
      <c r="F518" s="4"/>
    </row>
    <row r="519" spans="2:6">
      <c r="B519" s="4"/>
      <c r="F519" s="4"/>
    </row>
    <row r="520" spans="2:6">
      <c r="B520" s="4"/>
      <c r="F520" s="4"/>
    </row>
    <row r="521" spans="2:6">
      <c r="B521" s="4"/>
      <c r="F521" s="4"/>
    </row>
    <row r="522" spans="2:6">
      <c r="B522" s="4"/>
      <c r="F522" s="4"/>
    </row>
    <row r="523" spans="2:6">
      <c r="B523" s="4"/>
      <c r="F523" s="4"/>
    </row>
    <row r="524" spans="2:6">
      <c r="B524" s="4"/>
      <c r="F524" s="4"/>
    </row>
    <row r="525" spans="2:6">
      <c r="B525" s="4"/>
      <c r="F525" s="4"/>
    </row>
    <row r="526" spans="2:6">
      <c r="B526" s="4"/>
      <c r="F526" s="4"/>
    </row>
    <row r="527" spans="2:6">
      <c r="B527" s="4"/>
      <c r="F527" s="4"/>
    </row>
    <row r="528" spans="2:6">
      <c r="B528" s="4"/>
      <c r="F528" s="4"/>
    </row>
    <row r="529" spans="2:6">
      <c r="B529" s="4"/>
      <c r="F529" s="4"/>
    </row>
    <row r="530" spans="2:6">
      <c r="B530" s="4"/>
      <c r="F530" s="4"/>
    </row>
    <row r="531" spans="2:6">
      <c r="B531" s="4"/>
      <c r="F531" s="4"/>
    </row>
    <row r="532" spans="2:6">
      <c r="B532" s="4"/>
      <c r="F532" s="4"/>
    </row>
    <row r="533" spans="2:6">
      <c r="B533" s="4"/>
      <c r="F533" s="4"/>
    </row>
    <row r="534" spans="2:6">
      <c r="B534" s="4"/>
      <c r="F534" s="4"/>
    </row>
    <row r="535" spans="2:6">
      <c r="B535" s="4"/>
      <c r="F535" s="4"/>
    </row>
    <row r="536" spans="2:6">
      <c r="B536" s="4"/>
      <c r="F536" s="4"/>
    </row>
    <row r="537" spans="2:6">
      <c r="B537" s="4"/>
      <c r="F537" s="4"/>
    </row>
    <row r="538" spans="2:6">
      <c r="B538" s="4"/>
      <c r="F538" s="4"/>
    </row>
    <row r="539" spans="2:6">
      <c r="B539" s="4"/>
      <c r="F539" s="4"/>
    </row>
    <row r="540" spans="2:6">
      <c r="B540" s="4"/>
      <c r="F540" s="4"/>
    </row>
    <row r="541" spans="2:6">
      <c r="B541" s="4"/>
      <c r="F541" s="4"/>
    </row>
    <row r="542" spans="2:6">
      <c r="B542" s="4"/>
      <c r="F542" s="4"/>
    </row>
    <row r="543" spans="2:6">
      <c r="B543" s="4"/>
      <c r="F543" s="4"/>
    </row>
    <row r="544" spans="2:6">
      <c r="B544" s="4"/>
      <c r="F544" s="4"/>
    </row>
    <row r="545" spans="2:6">
      <c r="B545" s="4"/>
      <c r="F545" s="4"/>
    </row>
    <row r="546" spans="2:6">
      <c r="B546" s="4"/>
      <c r="F546" s="4"/>
    </row>
    <row r="547" spans="2:6">
      <c r="B547" s="4"/>
      <c r="F547" s="4"/>
    </row>
    <row r="548" spans="2:6">
      <c r="B548" s="4"/>
      <c r="F548" s="4"/>
    </row>
    <row r="549" spans="2:6">
      <c r="B549" s="4"/>
      <c r="F549" s="4"/>
    </row>
    <row r="550" spans="2:6">
      <c r="B550" s="4"/>
      <c r="F550" s="4"/>
    </row>
    <row r="551" spans="2:6">
      <c r="B551" s="4"/>
      <c r="F551" s="4"/>
    </row>
    <row r="552" spans="2:6">
      <c r="B552" s="4"/>
      <c r="F552" s="4"/>
    </row>
    <row r="553" spans="2:6">
      <c r="B553" s="4"/>
      <c r="F553" s="4"/>
    </row>
    <row r="554" spans="2:6">
      <c r="B554" s="4"/>
      <c r="F554" s="4"/>
    </row>
    <row r="555" spans="2:6">
      <c r="B555" s="4"/>
      <c r="F555" s="4"/>
    </row>
    <row r="556" spans="2:6">
      <c r="B556" s="4"/>
      <c r="F556" s="4"/>
    </row>
    <row r="557" spans="2:6">
      <c r="B557" s="4"/>
      <c r="F557" s="4"/>
    </row>
    <row r="558" spans="2:6">
      <c r="B558" s="4"/>
      <c r="F558" s="4"/>
    </row>
    <row r="559" spans="2:6">
      <c r="B559" s="4"/>
      <c r="F559" s="4"/>
    </row>
    <row r="560" spans="2:6">
      <c r="B560" s="4"/>
      <c r="F560" s="4"/>
    </row>
    <row r="561" spans="2:6">
      <c r="B561" s="4"/>
      <c r="F561" s="4"/>
    </row>
    <row r="562" spans="2:6">
      <c r="B562" s="4"/>
      <c r="F562" s="4"/>
    </row>
    <row r="563" spans="2:6">
      <c r="B563" s="4"/>
      <c r="F563" s="4"/>
    </row>
    <row r="564" spans="2:6">
      <c r="B564" s="4"/>
      <c r="F564" s="4"/>
    </row>
    <row r="565" spans="2:6">
      <c r="B565" s="4"/>
      <c r="F565" s="4"/>
    </row>
    <row r="566" spans="2:6">
      <c r="B566" s="4"/>
      <c r="F566" s="4"/>
    </row>
    <row r="567" spans="2:6">
      <c r="B567" s="4"/>
      <c r="F567" s="4"/>
    </row>
    <row r="568" spans="2:6">
      <c r="B568" s="4"/>
      <c r="F568" s="4"/>
    </row>
    <row r="569" spans="2:6">
      <c r="B569" s="4"/>
      <c r="F569" s="4"/>
    </row>
    <row r="570" spans="2:6">
      <c r="B570" s="4"/>
      <c r="F570" s="4"/>
    </row>
    <row r="571" spans="2:6">
      <c r="B571" s="4"/>
      <c r="F571" s="4"/>
    </row>
    <row r="572" spans="2:6">
      <c r="B572" s="4"/>
      <c r="F572" s="4"/>
    </row>
    <row r="573" spans="2:6">
      <c r="B573" s="4"/>
      <c r="F573" s="4"/>
    </row>
    <row r="574" spans="2:6">
      <c r="B574" s="4"/>
      <c r="F574" s="4"/>
    </row>
    <row r="575" spans="2:6">
      <c r="B575" s="4"/>
      <c r="F575" s="4"/>
    </row>
    <row r="576" spans="2:6">
      <c r="B576" s="4"/>
      <c r="F576" s="4"/>
    </row>
    <row r="577" spans="2:6">
      <c r="B577" s="4"/>
      <c r="F577" s="4"/>
    </row>
    <row r="578" spans="2:6">
      <c r="B578" s="4"/>
      <c r="F578" s="4"/>
    </row>
    <row r="579" spans="2:6">
      <c r="B579" s="4"/>
      <c r="F579" s="4"/>
    </row>
    <row r="580" spans="2:6">
      <c r="B580" s="4"/>
      <c r="F580" s="4"/>
    </row>
    <row r="581" spans="2:6">
      <c r="B581" s="4"/>
      <c r="F581" s="4"/>
    </row>
    <row r="582" spans="2:6">
      <c r="B582" s="4"/>
      <c r="F582" s="4"/>
    </row>
    <row r="583" spans="2:6">
      <c r="B583" s="4"/>
      <c r="F583" s="4"/>
    </row>
    <row r="584" spans="2:6">
      <c r="B584" s="4"/>
      <c r="F584" s="4"/>
    </row>
    <row r="585" spans="2:6">
      <c r="B585" s="4"/>
      <c r="F585" s="4"/>
    </row>
    <row r="586" spans="2:6">
      <c r="B586" s="4"/>
      <c r="F586" s="4"/>
    </row>
    <row r="587" spans="2:6">
      <c r="B587" s="4"/>
      <c r="F587" s="4"/>
    </row>
    <row r="588" spans="2:6">
      <c r="B588" s="4"/>
      <c r="F588" s="4"/>
    </row>
    <row r="589" spans="2:6">
      <c r="B589" s="4"/>
      <c r="F589" s="4"/>
    </row>
    <row r="590" spans="2:6">
      <c r="B590" s="4"/>
      <c r="F590" s="4"/>
    </row>
    <row r="591" spans="2:6">
      <c r="B591" s="4"/>
      <c r="F591" s="4"/>
    </row>
    <row r="592" spans="2:6">
      <c r="B592" s="4"/>
      <c r="F592" s="4"/>
    </row>
    <row r="593" spans="2:6">
      <c r="B593" s="4"/>
      <c r="F593" s="4"/>
    </row>
    <row r="594" spans="2:6">
      <c r="B594" s="4"/>
      <c r="F594" s="4"/>
    </row>
    <row r="595" spans="2:6">
      <c r="B595" s="4"/>
      <c r="F595" s="4"/>
    </row>
    <row r="596" spans="2:6">
      <c r="B596" s="4"/>
      <c r="F596" s="4"/>
    </row>
    <row r="597" spans="2:6">
      <c r="B597" s="4"/>
      <c r="F597" s="4"/>
    </row>
    <row r="598" spans="2:6">
      <c r="B598" s="4"/>
      <c r="F598" s="4"/>
    </row>
    <row r="599" spans="2:6">
      <c r="B599" s="4"/>
      <c r="F599" s="4"/>
    </row>
    <row r="600" spans="2:6">
      <c r="B600" s="4"/>
      <c r="F600" s="4"/>
    </row>
    <row r="601" spans="2:6">
      <c r="B601" s="4"/>
      <c r="F601" s="4"/>
    </row>
    <row r="602" spans="2:6">
      <c r="B602" s="4"/>
      <c r="F602" s="4"/>
    </row>
    <row r="603" spans="2:6">
      <c r="B603" s="4"/>
      <c r="F603" s="4"/>
    </row>
    <row r="604" spans="2:6">
      <c r="B604" s="4"/>
      <c r="F604" s="4"/>
    </row>
    <row r="605" spans="2:6">
      <c r="B605" s="4"/>
      <c r="F605" s="4"/>
    </row>
    <row r="606" spans="2:6">
      <c r="B606" s="4"/>
      <c r="F606" s="4"/>
    </row>
    <row r="607" spans="2:6">
      <c r="B607" s="4"/>
      <c r="F607" s="4"/>
    </row>
    <row r="608" spans="2:6">
      <c r="B608" s="4"/>
      <c r="F608" s="4"/>
    </row>
    <row r="609" spans="2:6">
      <c r="B609" s="4"/>
      <c r="F609" s="4"/>
    </row>
    <row r="610" spans="2:6">
      <c r="B610" s="4"/>
      <c r="F610" s="4"/>
    </row>
    <row r="611" spans="2:6">
      <c r="B611" s="4"/>
      <c r="F611" s="4"/>
    </row>
    <row r="612" spans="2:6">
      <c r="B612" s="4"/>
      <c r="F612" s="4"/>
    </row>
    <row r="613" spans="2:6">
      <c r="B613" s="4"/>
      <c r="F613" s="4"/>
    </row>
    <row r="614" spans="2:6">
      <c r="B614" s="4"/>
      <c r="F614" s="4"/>
    </row>
    <row r="615" spans="2:6">
      <c r="B615" s="4"/>
      <c r="F615" s="4"/>
    </row>
    <row r="616" spans="2:6">
      <c r="B616" s="4"/>
      <c r="F616" s="4"/>
    </row>
    <row r="617" spans="2:6">
      <c r="B617" s="4"/>
      <c r="F617" s="4"/>
    </row>
    <row r="618" spans="2:6">
      <c r="B618" s="4"/>
      <c r="F618" s="4"/>
    </row>
    <row r="619" spans="2:6">
      <c r="B619" s="4"/>
      <c r="F619" s="4"/>
    </row>
    <row r="620" spans="2:6">
      <c r="B620" s="4"/>
      <c r="F620" s="4"/>
    </row>
    <row r="621" spans="2:6">
      <c r="B621" s="4"/>
      <c r="F621" s="4"/>
    </row>
    <row r="622" spans="2:6">
      <c r="B622" s="4"/>
      <c r="F622" s="4"/>
    </row>
    <row r="623" spans="2:6">
      <c r="B623" s="4"/>
      <c r="F623" s="4"/>
    </row>
    <row r="624" spans="2:6">
      <c r="B624" s="4"/>
      <c r="F624" s="4"/>
    </row>
    <row r="625" spans="2:6">
      <c r="B625" s="4"/>
      <c r="F625" s="4"/>
    </row>
    <row r="626" spans="2:6">
      <c r="B626" s="4"/>
      <c r="F626" s="4"/>
    </row>
    <row r="627" spans="2:6">
      <c r="B627" s="4"/>
      <c r="F627" s="4"/>
    </row>
    <row r="628" spans="2:6">
      <c r="B628" s="4"/>
      <c r="F628" s="4"/>
    </row>
    <row r="629" spans="2:6">
      <c r="B629" s="4"/>
      <c r="F629" s="4"/>
    </row>
    <row r="630" spans="2:6">
      <c r="B630" s="4"/>
      <c r="F630" s="4"/>
    </row>
    <row r="631" spans="2:6">
      <c r="B631" s="4"/>
      <c r="F631" s="4"/>
    </row>
    <row r="632" spans="2:6">
      <c r="B632" s="4"/>
      <c r="F632" s="4"/>
    </row>
    <row r="633" spans="2:6">
      <c r="B633" s="4"/>
      <c r="F633" s="4"/>
    </row>
    <row r="634" spans="2:6">
      <c r="B634" s="4"/>
      <c r="F634" s="4"/>
    </row>
    <row r="635" spans="2:6">
      <c r="B635" s="4"/>
      <c r="F635" s="4"/>
    </row>
    <row r="636" spans="2:6">
      <c r="B636" s="4"/>
      <c r="F636" s="4"/>
    </row>
    <row r="637" spans="2:6">
      <c r="B637" s="4"/>
      <c r="F637" s="4"/>
    </row>
    <row r="638" spans="2:6">
      <c r="B638" s="4"/>
      <c r="F638" s="4"/>
    </row>
    <row r="639" spans="2:6">
      <c r="B639" s="4"/>
      <c r="F639" s="4"/>
    </row>
    <row r="640" spans="2:6">
      <c r="B640" s="4"/>
      <c r="F640" s="4"/>
    </row>
    <row r="641" spans="2:6">
      <c r="B641" s="4"/>
      <c r="F641" s="4"/>
    </row>
    <row r="642" spans="2:6">
      <c r="B642" s="4"/>
      <c r="F642" s="4"/>
    </row>
    <row r="643" spans="2:6">
      <c r="B643" s="4"/>
      <c r="F643" s="4"/>
    </row>
    <row r="644" spans="2:6">
      <c r="B644" s="4"/>
      <c r="F644" s="4"/>
    </row>
    <row r="645" spans="2:6">
      <c r="B645" s="4"/>
      <c r="F645" s="4"/>
    </row>
    <row r="646" spans="2:6">
      <c r="B646" s="4"/>
      <c r="F646" s="4"/>
    </row>
    <row r="647" spans="2:6">
      <c r="B647" s="4"/>
      <c r="F647" s="4"/>
    </row>
    <row r="648" spans="2:6">
      <c r="B648" s="4"/>
      <c r="F648" s="4"/>
    </row>
    <row r="649" spans="2:6">
      <c r="B649" s="4"/>
      <c r="F649" s="4"/>
    </row>
    <row r="650" spans="2:6">
      <c r="B650" s="4"/>
      <c r="F650" s="4"/>
    </row>
    <row r="651" spans="2:6">
      <c r="B651" s="4"/>
      <c r="F651" s="4"/>
    </row>
    <row r="652" spans="2:6">
      <c r="B652" s="4"/>
      <c r="F652" s="4"/>
    </row>
    <row r="653" spans="2:6">
      <c r="B653" s="4"/>
      <c r="F653" s="4"/>
    </row>
    <row r="654" spans="2:6">
      <c r="B654" s="4"/>
      <c r="F654" s="4"/>
    </row>
    <row r="655" spans="2:6">
      <c r="B655" s="4"/>
      <c r="F655" s="4"/>
    </row>
    <row r="656" spans="2:6">
      <c r="B656" s="4"/>
      <c r="F656" s="4"/>
    </row>
    <row r="657" spans="2:6">
      <c r="B657" s="4"/>
      <c r="F657" s="4"/>
    </row>
    <row r="658" spans="2:6">
      <c r="B658" s="4"/>
      <c r="F658" s="4"/>
    </row>
    <row r="659" spans="2:6">
      <c r="B659" s="4"/>
      <c r="F659" s="4"/>
    </row>
    <row r="660" spans="2:6">
      <c r="B660" s="4"/>
      <c r="F660" s="4"/>
    </row>
    <row r="661" spans="2:6">
      <c r="B661" s="4"/>
      <c r="F661" s="4"/>
    </row>
    <row r="662" spans="2:6">
      <c r="B662" s="4"/>
      <c r="F662" s="4"/>
    </row>
    <row r="663" spans="2:6">
      <c r="B663" s="4"/>
      <c r="F663" s="4"/>
    </row>
    <row r="664" spans="2:6">
      <c r="B664" s="4"/>
      <c r="F664" s="4"/>
    </row>
    <row r="665" spans="2:6">
      <c r="B665" s="4"/>
      <c r="F665" s="4"/>
    </row>
    <row r="666" spans="2:6">
      <c r="B666" s="4"/>
      <c r="F666" s="4"/>
    </row>
    <row r="667" spans="2:6">
      <c r="B667" s="4"/>
      <c r="F667" s="4"/>
    </row>
    <row r="668" spans="2:6">
      <c r="B668" s="4"/>
      <c r="F668" s="4"/>
    </row>
    <row r="669" spans="2:6">
      <c r="B669" s="4"/>
      <c r="F669" s="4"/>
    </row>
    <row r="670" spans="2:6">
      <c r="B670" s="4"/>
      <c r="F670" s="4"/>
    </row>
    <row r="671" spans="2:6">
      <c r="B671" s="4"/>
      <c r="F671" s="4"/>
    </row>
    <row r="672" spans="2:6">
      <c r="B672" s="4"/>
      <c r="F672" s="4"/>
    </row>
    <row r="673" spans="2:6">
      <c r="B673" s="4"/>
      <c r="F673" s="4"/>
    </row>
    <row r="674" spans="2:6">
      <c r="B674" s="4"/>
      <c r="F674" s="4"/>
    </row>
    <row r="675" spans="2:6">
      <c r="B675" s="4"/>
      <c r="F675" s="4"/>
    </row>
    <row r="676" spans="2:6">
      <c r="B676" s="4"/>
      <c r="F676" s="4"/>
    </row>
    <row r="677" spans="2:6">
      <c r="B677" s="4"/>
      <c r="F677" s="4"/>
    </row>
    <row r="678" spans="2:6">
      <c r="B678" s="4"/>
      <c r="F678" s="4"/>
    </row>
    <row r="679" spans="2:6">
      <c r="B679" s="4"/>
      <c r="F679" s="4"/>
    </row>
    <row r="680" spans="2:6">
      <c r="B680" s="4"/>
      <c r="F680" s="4"/>
    </row>
    <row r="681" spans="2:6">
      <c r="B681" s="4"/>
      <c r="F681" s="4"/>
    </row>
    <row r="682" spans="2:6">
      <c r="B682" s="4"/>
      <c r="F682" s="4"/>
    </row>
    <row r="683" spans="2:6">
      <c r="B683" s="4"/>
      <c r="F683" s="4"/>
    </row>
    <row r="684" spans="2:6">
      <c r="B684" s="4"/>
      <c r="F684" s="4"/>
    </row>
    <row r="685" spans="2:6">
      <c r="B685" s="4"/>
      <c r="F685" s="4"/>
    </row>
    <row r="686" spans="2:6">
      <c r="B686" s="4"/>
      <c r="F686" s="4"/>
    </row>
    <row r="687" spans="2:6">
      <c r="B687" s="4"/>
      <c r="F687" s="4"/>
    </row>
    <row r="688" spans="2:6">
      <c r="B688" s="4"/>
      <c r="F688" s="4"/>
    </row>
    <row r="689" spans="2:6">
      <c r="B689" s="4"/>
      <c r="F689" s="4"/>
    </row>
    <row r="690" spans="2:6">
      <c r="B690" s="4"/>
      <c r="F690" s="4"/>
    </row>
    <row r="691" spans="2:6">
      <c r="B691" s="4"/>
      <c r="F691" s="4"/>
    </row>
    <row r="692" spans="2:6">
      <c r="B692" s="4"/>
      <c r="F692" s="4"/>
    </row>
    <row r="693" spans="2:6">
      <c r="B693" s="4"/>
      <c r="F693" s="4"/>
    </row>
    <row r="694" spans="2:6">
      <c r="B694" s="4"/>
      <c r="F694" s="4"/>
    </row>
    <row r="695" spans="2:6">
      <c r="B695" s="4"/>
      <c r="F695" s="4"/>
    </row>
    <row r="696" spans="2:6">
      <c r="B696" s="4"/>
      <c r="F696" s="4"/>
    </row>
    <row r="697" spans="2:6">
      <c r="B697" s="4"/>
      <c r="F697" s="4"/>
    </row>
    <row r="698" spans="2:6">
      <c r="B698" s="4"/>
      <c r="F698" s="4"/>
    </row>
    <row r="699" spans="2:6">
      <c r="B699" s="4"/>
      <c r="F699" s="4"/>
    </row>
    <row r="700" spans="2:6">
      <c r="B700" s="4"/>
      <c r="F700" s="4"/>
    </row>
    <row r="701" spans="2:6">
      <c r="B701" s="4"/>
      <c r="F701" s="4"/>
    </row>
    <row r="702" spans="2:6">
      <c r="B702" s="4"/>
      <c r="F702" s="4"/>
    </row>
    <row r="703" spans="2:6">
      <c r="B703" s="4"/>
      <c r="F703" s="4"/>
    </row>
    <row r="704" spans="2:6">
      <c r="B704" s="4"/>
      <c r="F704" s="4"/>
    </row>
    <row r="705" spans="2:6">
      <c r="B705" s="4"/>
      <c r="F705" s="4"/>
    </row>
    <row r="706" spans="2:6">
      <c r="B706" s="4"/>
      <c r="F706" s="4"/>
    </row>
    <row r="707" spans="2:6">
      <c r="B707" s="4"/>
      <c r="F707" s="4"/>
    </row>
    <row r="708" spans="2:6">
      <c r="B708" s="4"/>
      <c r="F708" s="4"/>
    </row>
    <row r="709" spans="2:6">
      <c r="B709" s="4"/>
      <c r="F709" s="4"/>
    </row>
    <row r="710" spans="2:6">
      <c r="B710" s="4"/>
      <c r="F710" s="4"/>
    </row>
    <row r="711" spans="2:6">
      <c r="B711" s="4"/>
      <c r="F711" s="4"/>
    </row>
    <row r="712" spans="2:6">
      <c r="B712" s="4"/>
      <c r="F712" s="4"/>
    </row>
    <row r="713" spans="2:6">
      <c r="B713" s="4"/>
      <c r="F713" s="4"/>
    </row>
    <row r="714" spans="2:6">
      <c r="B714" s="4"/>
      <c r="F714" s="4"/>
    </row>
    <row r="715" spans="2:6">
      <c r="B715" s="4"/>
      <c r="F715" s="4"/>
    </row>
    <row r="716" spans="2:6">
      <c r="B716" s="4"/>
      <c r="F716" s="4"/>
    </row>
    <row r="717" spans="2:6">
      <c r="B717" s="4"/>
      <c r="F717" s="4"/>
    </row>
    <row r="718" spans="2:6">
      <c r="B718" s="4"/>
      <c r="F718" s="4"/>
    </row>
    <row r="719" spans="2:6">
      <c r="B719" s="4"/>
      <c r="F719" s="4"/>
    </row>
    <row r="720" spans="2:6">
      <c r="B720" s="4"/>
      <c r="F720" s="4"/>
    </row>
    <row r="721" spans="2:6">
      <c r="B721" s="4"/>
      <c r="F721" s="4"/>
    </row>
    <row r="722" spans="2:6">
      <c r="B722" s="4"/>
      <c r="F722" s="4"/>
    </row>
    <row r="723" spans="2:6">
      <c r="B723" s="4"/>
      <c r="F723" s="4"/>
    </row>
    <row r="724" spans="2:6">
      <c r="B724" s="4"/>
      <c r="F724" s="4"/>
    </row>
    <row r="725" spans="2:6">
      <c r="B725" s="4"/>
      <c r="F725" s="4"/>
    </row>
    <row r="726" spans="2:6">
      <c r="B726" s="4"/>
      <c r="F726" s="4"/>
    </row>
    <row r="727" spans="2:6">
      <c r="B727" s="4"/>
      <c r="F727" s="4"/>
    </row>
    <row r="728" spans="2:6">
      <c r="B728" s="4"/>
      <c r="F728" s="4"/>
    </row>
    <row r="729" spans="2:6">
      <c r="B729" s="4"/>
      <c r="F729" s="4"/>
    </row>
    <row r="730" spans="2:6">
      <c r="B730" s="4"/>
      <c r="F730" s="4"/>
    </row>
    <row r="731" spans="2:6">
      <c r="B731" s="4"/>
      <c r="F731" s="4"/>
    </row>
    <row r="732" spans="2:6">
      <c r="B732" s="4"/>
      <c r="F732" s="4"/>
    </row>
    <row r="733" spans="2:6">
      <c r="B733" s="4"/>
      <c r="F733" s="4"/>
    </row>
    <row r="734" spans="2:6">
      <c r="B734" s="4"/>
      <c r="F734" s="4"/>
    </row>
    <row r="735" spans="2:6">
      <c r="B735" s="4"/>
      <c r="F735" s="4"/>
    </row>
    <row r="736" spans="2:6">
      <c r="B736" s="4"/>
      <c r="F736" s="4"/>
    </row>
    <row r="737" spans="2:6">
      <c r="B737" s="4"/>
      <c r="F737" s="4"/>
    </row>
    <row r="738" spans="2:6">
      <c r="B738" s="4"/>
      <c r="F738" s="4"/>
    </row>
    <row r="739" spans="2:6">
      <c r="B739" s="4"/>
      <c r="F739" s="4"/>
    </row>
    <row r="740" spans="2:6">
      <c r="B740" s="4"/>
      <c r="F740" s="4"/>
    </row>
    <row r="741" spans="2:6">
      <c r="B741" s="4"/>
      <c r="F741" s="4"/>
    </row>
    <row r="742" spans="2:6">
      <c r="B742" s="4"/>
      <c r="F742" s="4"/>
    </row>
    <row r="743" spans="2:6">
      <c r="B743" s="4"/>
      <c r="F743" s="4"/>
    </row>
    <row r="744" spans="2:6">
      <c r="B744" s="4"/>
      <c r="F744" s="4"/>
    </row>
    <row r="745" spans="2:6">
      <c r="B745" s="4"/>
      <c r="F745" s="4"/>
    </row>
    <row r="746" spans="2:6">
      <c r="B746" s="4"/>
      <c r="F746" s="4"/>
    </row>
    <row r="747" spans="2:6">
      <c r="B747" s="4"/>
      <c r="F747" s="4"/>
    </row>
    <row r="748" spans="2:6">
      <c r="B748" s="4"/>
      <c r="F748" s="4"/>
    </row>
    <row r="749" spans="2:6">
      <c r="B749" s="4"/>
      <c r="F749" s="4"/>
    </row>
    <row r="750" spans="2:6">
      <c r="B750" s="4"/>
      <c r="F750" s="4"/>
    </row>
    <row r="751" spans="2:6">
      <c r="B751" s="4"/>
      <c r="F751" s="4"/>
    </row>
    <row r="752" spans="2:6">
      <c r="B752" s="4"/>
      <c r="F752" s="4"/>
    </row>
    <row r="753" spans="2:6">
      <c r="B753" s="4"/>
      <c r="F753" s="4"/>
    </row>
    <row r="754" spans="2:6">
      <c r="B754" s="4"/>
      <c r="F754" s="4"/>
    </row>
    <row r="755" spans="2:6">
      <c r="B755" s="4"/>
      <c r="F755" s="4"/>
    </row>
    <row r="756" spans="2:6">
      <c r="B756" s="4"/>
      <c r="F756" s="4"/>
    </row>
    <row r="757" spans="2:6">
      <c r="B757" s="4"/>
      <c r="F757" s="4"/>
    </row>
    <row r="758" spans="2:6">
      <c r="B758" s="4"/>
      <c r="F758" s="4"/>
    </row>
    <row r="759" spans="2:6">
      <c r="B759" s="4"/>
      <c r="F759" s="4"/>
    </row>
    <row r="760" spans="2:6">
      <c r="B760" s="4"/>
      <c r="F760" s="4"/>
    </row>
    <row r="761" spans="2:6">
      <c r="B761" s="4"/>
      <c r="F761" s="4"/>
    </row>
    <row r="762" spans="2:6">
      <c r="B762" s="4"/>
      <c r="F762" s="4"/>
    </row>
    <row r="763" spans="2:6">
      <c r="B763" s="4"/>
      <c r="F763" s="4"/>
    </row>
    <row r="764" spans="2:6">
      <c r="B764" s="4"/>
      <c r="F764" s="4"/>
    </row>
    <row r="765" spans="2:6">
      <c r="B765" s="4"/>
      <c r="F765" s="4"/>
    </row>
    <row r="766" spans="2:6">
      <c r="B766" s="4"/>
      <c r="F766" s="4"/>
    </row>
    <row r="767" spans="2:6">
      <c r="B767" s="4"/>
      <c r="F767" s="4"/>
    </row>
    <row r="768" spans="2:6">
      <c r="B768" s="4"/>
      <c r="F768" s="4"/>
    </row>
    <row r="769" spans="2:6">
      <c r="B769" s="4"/>
      <c r="F769" s="4"/>
    </row>
    <row r="770" spans="2:6">
      <c r="B770" s="4"/>
      <c r="F770" s="4"/>
    </row>
    <row r="771" spans="2:6">
      <c r="B771" s="4"/>
      <c r="F771" s="4"/>
    </row>
    <row r="772" spans="2:6">
      <c r="B772" s="4"/>
      <c r="F772" s="4"/>
    </row>
    <row r="773" spans="2:6">
      <c r="B773" s="4"/>
      <c r="F773" s="4"/>
    </row>
    <row r="774" spans="2:6">
      <c r="B774" s="4"/>
      <c r="F774" s="4"/>
    </row>
    <row r="775" spans="2:6">
      <c r="B775" s="4"/>
      <c r="F775" s="4"/>
    </row>
    <row r="776" spans="2:6">
      <c r="B776" s="4"/>
      <c r="F776" s="4"/>
    </row>
    <row r="777" spans="2:6">
      <c r="B777" s="4"/>
      <c r="F777" s="4"/>
    </row>
    <row r="778" spans="2:6">
      <c r="B778" s="4"/>
      <c r="F778" s="4"/>
    </row>
    <row r="779" spans="2:6">
      <c r="B779" s="4"/>
      <c r="F779" s="4"/>
    </row>
    <row r="780" spans="2:6">
      <c r="B780" s="4"/>
      <c r="F780" s="4"/>
    </row>
    <row r="781" spans="2:6">
      <c r="B781" s="4"/>
      <c r="F781" s="4"/>
    </row>
    <row r="782" spans="2:6">
      <c r="B782" s="4"/>
      <c r="F782" s="4"/>
    </row>
    <row r="783" spans="2:6">
      <c r="B783" s="4"/>
      <c r="F783" s="4"/>
    </row>
    <row r="784" spans="2:6">
      <c r="B784" s="4"/>
      <c r="F784" s="4"/>
    </row>
    <row r="785" spans="2:6">
      <c r="B785" s="4"/>
      <c r="F785" s="4"/>
    </row>
    <row r="786" spans="2:6">
      <c r="B786" s="4"/>
      <c r="F786" s="4"/>
    </row>
    <row r="787" spans="2:6">
      <c r="B787" s="4"/>
      <c r="F787" s="4"/>
    </row>
  </sheetData>
  <phoneticPr fontId="8" type="noConversion"/>
  <hyperlinks>
    <hyperlink ref="P11" r:id="rId1" display="http://www.konkoly.hu/cgi-bin/IBVS?5341" xr:uid="{00000000-0004-0000-0100-000000000000}"/>
    <hyperlink ref="P12" r:id="rId2" display="http://www.konkoly.hu/cgi-bin/IBVS?5668" xr:uid="{00000000-0004-0000-0100-000001000000}"/>
    <hyperlink ref="P13" r:id="rId3" display="http://www.konkoly.hu/cgi-bin/IBVS?5668" xr:uid="{00000000-0004-0000-0100-000002000000}"/>
    <hyperlink ref="P14" r:id="rId4" display="http://www.konkoly.hu/cgi-bin/IBVS?5606" xr:uid="{00000000-0004-0000-0100-000003000000}"/>
    <hyperlink ref="P15" r:id="rId5" display="http://www.konkoly.hu/cgi-bin/IBVS?5603" xr:uid="{00000000-0004-0000-0100-000004000000}"/>
    <hyperlink ref="P16" r:id="rId6" display="http://www.konkoly.hu/cgi-bin/IBVS?5606" xr:uid="{00000000-0004-0000-0100-000005000000}"/>
    <hyperlink ref="P17" r:id="rId7" display="http://www.konkoly.hu/cgi-bin/IBVS?5606" xr:uid="{00000000-0004-0000-0100-000006000000}"/>
    <hyperlink ref="P19" r:id="rId8" display="http://vsolj.cetus-net.org/no46.pdf" xr:uid="{00000000-0004-0000-0100-000007000000}"/>
    <hyperlink ref="P20" r:id="rId9" display="http://vsolj.cetus-net.org/no48.pdf" xr:uid="{00000000-0004-0000-0100-000008000000}"/>
    <hyperlink ref="P18" r:id="rId10" display="http://var.astro.cz/oejv/issues/oejv0160.pdf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2024-10-17T05:48:34Z</dcterms:modified>
</cp:coreProperties>
</file>