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A8BF28D-3513-4BC8-8419-15DF9AB241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4" i="1" l="1"/>
  <c r="F34" i="1" s="1"/>
  <c r="G34" i="1" s="1"/>
  <c r="K34" i="1" s="1"/>
  <c r="Q34" i="1"/>
  <c r="E35" i="1"/>
  <c r="F35" i="1"/>
  <c r="G35" i="1" s="1"/>
  <c r="K35" i="1" s="1"/>
  <c r="Q35" i="1"/>
  <c r="E36" i="1"/>
  <c r="F36" i="1"/>
  <c r="G36" i="1" s="1"/>
  <c r="K36" i="1" s="1"/>
  <c r="Q36" i="1"/>
  <c r="E37" i="1"/>
  <c r="F37" i="1"/>
  <c r="G37" i="1" s="1"/>
  <c r="K37" i="1" s="1"/>
  <c r="Q37" i="1"/>
  <c r="E38" i="1"/>
  <c r="F38" i="1" s="1"/>
  <c r="G38" i="1" s="1"/>
  <c r="K38" i="1" s="1"/>
  <c r="Q38" i="1"/>
  <c r="F14" i="1"/>
  <c r="E32" i="1"/>
  <c r="F32" i="1" s="1"/>
  <c r="G32" i="1" s="1"/>
  <c r="K32" i="1" s="1"/>
  <c r="Q32" i="1"/>
  <c r="E33" i="1"/>
  <c r="F33" i="1" s="1"/>
  <c r="G33" i="1" s="1"/>
  <c r="K33" i="1" s="1"/>
  <c r="Q33" i="1"/>
  <c r="E28" i="1"/>
  <c r="F28" i="1" s="1"/>
  <c r="G28" i="1" s="1"/>
  <c r="K28" i="1" s="1"/>
  <c r="Q28" i="1"/>
  <c r="Q29" i="1"/>
  <c r="Q30" i="1"/>
  <c r="Q31" i="1"/>
  <c r="Q25" i="1"/>
  <c r="Q26" i="1"/>
  <c r="Q27" i="1"/>
  <c r="Q23" i="1"/>
  <c r="Q24" i="1"/>
  <c r="Q22" i="1"/>
  <c r="E25" i="1"/>
  <c r="F25" i="1" s="1"/>
  <c r="G25" i="1" s="1"/>
  <c r="K25" i="1" s="1"/>
  <c r="E22" i="1"/>
  <c r="F22" i="1" s="1"/>
  <c r="G22" i="1" s="1"/>
  <c r="K22" i="1" s="1"/>
  <c r="C17" i="1"/>
  <c r="Q21" i="1"/>
  <c r="E21" i="1"/>
  <c r="F21" i="1" s="1"/>
  <c r="F15" i="1" l="1"/>
  <c r="E26" i="1"/>
  <c r="F26" i="1" s="1"/>
  <c r="G26" i="1" s="1"/>
  <c r="K26" i="1" s="1"/>
  <c r="E30" i="1"/>
  <c r="F30" i="1" s="1"/>
  <c r="G30" i="1" s="1"/>
  <c r="K30" i="1" s="1"/>
  <c r="E24" i="1"/>
  <c r="F24" i="1" s="1"/>
  <c r="G24" i="1" s="1"/>
  <c r="K24" i="1" s="1"/>
  <c r="E27" i="1"/>
  <c r="F27" i="1" s="1"/>
  <c r="G27" i="1" s="1"/>
  <c r="K27" i="1" s="1"/>
  <c r="E23" i="1"/>
  <c r="F23" i="1" s="1"/>
  <c r="G23" i="1" s="1"/>
  <c r="K23" i="1" s="1"/>
  <c r="E29" i="1"/>
  <c r="F29" i="1" s="1"/>
  <c r="G29" i="1" s="1"/>
  <c r="K29" i="1" s="1"/>
  <c r="E31" i="1"/>
  <c r="F31" i="1" s="1"/>
  <c r="G31" i="1" s="1"/>
  <c r="K31" i="1" s="1"/>
  <c r="G21" i="1"/>
  <c r="C12" i="1"/>
  <c r="C11" i="1"/>
  <c r="O36" i="1" l="1"/>
  <c r="O38" i="1"/>
  <c r="O35" i="1"/>
  <c r="O34" i="1"/>
  <c r="O37" i="1"/>
  <c r="O33" i="1"/>
  <c r="O32" i="1"/>
  <c r="O21" i="1"/>
  <c r="O30" i="1"/>
  <c r="O23" i="1"/>
  <c r="O31" i="1"/>
  <c r="O24" i="1"/>
  <c r="O28" i="1"/>
  <c r="O29" i="1"/>
  <c r="C15" i="1"/>
  <c r="O22" i="1"/>
  <c r="O27" i="1"/>
  <c r="O26" i="1"/>
  <c r="O25" i="1"/>
  <c r="C16" i="1"/>
  <c r="D18" i="1" s="1"/>
  <c r="J21" i="1"/>
  <c r="F16" i="1" l="1"/>
  <c r="F18" i="1" s="1"/>
  <c r="F19" i="1" s="1"/>
  <c r="C18" i="1"/>
  <c r="F17" i="1" l="1"/>
</calcChain>
</file>

<file path=xl/sharedStrings.xml><?xml version="1.0" encoding="utf-8"?>
<sst xmlns="http://schemas.openxmlformats.org/spreadsheetml/2006/main" count="92" uniqueCount="61">
  <si>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</si>
  <si>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</si>
  <si>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</si>
  <si>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</si>
  <si>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</si>
  <si>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</si>
  <si>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</si>
  <si>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</si>
  <si>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</si>
  <si>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</si>
  <si>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</si>
  <si>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</si>
  <si>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</si>
  <si>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</si>
  <si>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</si>
  <si>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</si>
  <si>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</si>
  <si>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</si>
  <si>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</si>
  <si>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</si>
  <si>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</si>
  <si>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</si>
  <si>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</si>
  <si>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</si>
  <si>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</si>
  <si>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</si>
  <si>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</si>
  <si>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</si>
  <si>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</si>
  <si>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</si>
  <si>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</si>
  <si>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</si>
  <si>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</si>
  <si>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</si>
  <si>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</si>
  <si>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</si>
  <si>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</si>
  <si>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</si>
  <si>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</si>
  <si>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</si>
  <si>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</si>
  <si>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BD CrB</t>
  </si>
  <si>
    <t>2013a</t>
  </si>
  <si>
    <t>G2570-0018</t>
  </si>
  <si>
    <t>EW</t>
  </si>
  <si>
    <t>GCVS</t>
  </si>
  <si>
    <t>OEJV 0168</t>
  </si>
  <si>
    <t>I</t>
  </si>
  <si>
    <t>JAVSO..46..184</t>
  </si>
  <si>
    <t>JAVSO 49, 256</t>
  </si>
  <si>
    <t>II</t>
  </si>
  <si>
    <t>JAAVSO, 50, 255</t>
  </si>
  <si>
    <t>BD CrB / GSC 2570-0018</t>
  </si>
  <si>
    <t>F21</t>
  </si>
  <si>
    <t>G21</t>
  </si>
  <si>
    <t>JAAVSO, 51, 250</t>
  </si>
  <si>
    <t>JAAVSO, 52, 243</t>
  </si>
  <si>
    <t>Next ToM-P</t>
  </si>
  <si>
    <t>Next ToM-S</t>
  </si>
  <si>
    <t>14.20-14.70</t>
  </si>
  <si>
    <t>Mag 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</si>
</sst>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0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9" fillId="0" borderId="0" xfId="0" applyFont="1">
      <alignment vertical="top"/>
    </xf>
    <xf numFmtId="22" fontId="8" fillId="0" borderId="0" xfId="0" applyNumberFormat="1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1" fillId="0" borderId="0" xfId="0" applyFont="1" applyAlignment="1">
      <alignment horizontal="left"/>
    </xf>
    <xf numFmtId="0" fontId="12" fillId="0" borderId="3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3" fillId="2" borderId="1" xfId="0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6" fillId="4" borderId="0" xfId="0" applyFont="1" applyFill="1" applyAlignment="1"/>
    <xf numFmtId="0" fontId="18" fillId="0" borderId="0" xfId="0" applyFont="1" applyAlignment="1"/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Alignment="1">
      <alignment horizontal="left" vertical="center" wrapText="1"/>
    </xf>
    <xf numFmtId="0" fontId="16" fillId="0" borderId="0" xfId="0" applyFont="1" applyAlignment="1"/>
    <xf numFmtId="165" fontId="19" fillId="0" borderId="0" xfId="0" applyNumberFormat="1" applyFont="1" applyAlignment="1">
      <alignment horizontal="left" vertical="center"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4" fillId="0" borderId="0" xfId="0" applyFont="1" applyAlignment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4" xfId="0" applyFont="1" applyBorder="1">
      <alignment vertical="top"/>
    </xf>
    <xf numFmtId="14" fontId="5" fillId="0" borderId="0" xfId="0" applyNumberFormat="1" applyFont="1" applyAlignment="1"/>
    <xf numFmtId="0" fontId="5" fillId="0" borderId="0" xfId="0" applyFont="1" applyAlignment="1">
      <alignment horizontal="right"/>
    </xf>
    <xf numFmtId="166" fontId="19" fillId="0" borderId="0" xfId="0" applyNumberFormat="1" applyFont="1" applyAlignment="1" applyProtection="1">
      <alignment horizontal="left" vertical="center" wrapText="1"/>
      <protection locked="0"/>
    </xf>
    <xf numFmtId="165" fontId="19" fillId="0" borderId="0" xfId="0" applyNumberFormat="1" applyFont="1" applyAlignment="1" applyProtection="1">
      <alignment horizontal="left"/>
      <protection locked="0"/>
    </xf>
    <xf numFmtId="0" fontId="5" fillId="0" borderId="6" xfId="0" applyFont="1" applyBorder="1">
      <alignment vertical="top"/>
    </xf>
    <xf numFmtId="0" fontId="20" fillId="0" borderId="9" xfId="0" applyFont="1" applyBorder="1" applyAlignment="1">
      <alignment horizontal="right" vertical="center"/>
    </xf>
    <xf numFmtId="0" fontId="20" fillId="0" borderId="11" xfId="0" applyFont="1" applyBorder="1" applyAlignment="1">
      <alignment horizontal="right" vertical="center"/>
    </xf>
    <xf numFmtId="0" fontId="5" fillId="5" borderId="7" xfId="0" applyFont="1" applyFill="1" applyBorder="1" applyAlignment="1">
      <alignment horizontal="right" vertical="center"/>
    </xf>
    <xf numFmtId="0" fontId="5" fillId="5" borderId="8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21" fillId="0" borderId="10" xfId="0" applyFont="1" applyBorder="1" applyAlignment="1">
      <alignment horizontal="right" vertical="center"/>
    </xf>
    <xf numFmtId="22" fontId="21" fillId="0" borderId="10" xfId="0" applyNumberFormat="1" applyFont="1" applyBorder="1" applyAlignment="1">
      <alignment horizontal="right" vertical="center"/>
    </xf>
    <xf numFmtId="22" fontId="21" fillId="0" borderId="12" xfId="0" applyNumberFormat="1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BD CrB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Active!$D$21:$D$235</c:f>
                <c:numCache>
                  <c:formatCode>General</c:formatCode>
                  <c:ptCount val="215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Active!$D$21:$D$235</c:f>
                <c:numCache>
                  <c:formatCode>General</c:formatCode>
                  <c:ptCount val="215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15684</c:v>
                </c:pt>
                <c:pt idx="2">
                  <c:v>19599</c:v>
                </c:pt>
                <c:pt idx="3">
                  <c:v>19705</c:v>
                </c:pt>
                <c:pt idx="4">
                  <c:v>22849</c:v>
                </c:pt>
                <c:pt idx="5">
                  <c:v>22905</c:v>
                </c:pt>
                <c:pt idx="6">
                  <c:v>22941.5</c:v>
                </c:pt>
                <c:pt idx="7">
                  <c:v>23939</c:v>
                </c:pt>
                <c:pt idx="8">
                  <c:v>23975.5</c:v>
                </c:pt>
                <c:pt idx="9">
                  <c:v>23989.5</c:v>
                </c:pt>
                <c:pt idx="10">
                  <c:v>24003.5</c:v>
                </c:pt>
                <c:pt idx="11">
                  <c:v>24802</c:v>
                </c:pt>
                <c:pt idx="12">
                  <c:v>24816</c:v>
                </c:pt>
                <c:pt idx="13">
                  <c:v>25928.5</c:v>
                </c:pt>
                <c:pt idx="14">
                  <c:v>25942.5</c:v>
                </c:pt>
                <c:pt idx="15">
                  <c:v>25965</c:v>
                </c:pt>
                <c:pt idx="16">
                  <c:v>25993</c:v>
                </c:pt>
                <c:pt idx="17">
                  <c:v>26049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40-4D63-A102-723301A0E1C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15684</c:v>
                </c:pt>
                <c:pt idx="2">
                  <c:v>19599</c:v>
                </c:pt>
                <c:pt idx="3">
                  <c:v>19705</c:v>
                </c:pt>
                <c:pt idx="4">
                  <c:v>22849</c:v>
                </c:pt>
                <c:pt idx="5">
                  <c:v>22905</c:v>
                </c:pt>
                <c:pt idx="6">
                  <c:v>22941.5</c:v>
                </c:pt>
                <c:pt idx="7">
                  <c:v>23939</c:v>
                </c:pt>
                <c:pt idx="8">
                  <c:v>23975.5</c:v>
                </c:pt>
                <c:pt idx="9">
                  <c:v>23989.5</c:v>
                </c:pt>
                <c:pt idx="10">
                  <c:v>24003.5</c:v>
                </c:pt>
                <c:pt idx="11">
                  <c:v>24802</c:v>
                </c:pt>
                <c:pt idx="12">
                  <c:v>24816</c:v>
                </c:pt>
                <c:pt idx="13">
                  <c:v>25928.5</c:v>
                </c:pt>
                <c:pt idx="14">
                  <c:v>25942.5</c:v>
                </c:pt>
                <c:pt idx="15">
                  <c:v>25965</c:v>
                </c:pt>
                <c:pt idx="16">
                  <c:v>25993</c:v>
                </c:pt>
                <c:pt idx="17">
                  <c:v>26049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40-4D63-A102-723301A0E1C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15684</c:v>
                </c:pt>
                <c:pt idx="2">
                  <c:v>19599</c:v>
                </c:pt>
                <c:pt idx="3">
                  <c:v>19705</c:v>
                </c:pt>
                <c:pt idx="4">
                  <c:v>22849</c:v>
                </c:pt>
                <c:pt idx="5">
                  <c:v>22905</c:v>
                </c:pt>
                <c:pt idx="6">
                  <c:v>22941.5</c:v>
                </c:pt>
                <c:pt idx="7">
                  <c:v>23939</c:v>
                </c:pt>
                <c:pt idx="8">
                  <c:v>23975.5</c:v>
                </c:pt>
                <c:pt idx="9">
                  <c:v>23989.5</c:v>
                </c:pt>
                <c:pt idx="10">
                  <c:v>24003.5</c:v>
                </c:pt>
                <c:pt idx="11">
                  <c:v>24802</c:v>
                </c:pt>
                <c:pt idx="12">
                  <c:v>24816</c:v>
                </c:pt>
                <c:pt idx="13">
                  <c:v>25928.5</c:v>
                </c:pt>
                <c:pt idx="14">
                  <c:v>25942.5</c:v>
                </c:pt>
                <c:pt idx="15">
                  <c:v>25965</c:v>
                </c:pt>
                <c:pt idx="16">
                  <c:v>25993</c:v>
                </c:pt>
                <c:pt idx="17">
                  <c:v>26049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40-4D63-A102-723301A0E1C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15684</c:v>
                </c:pt>
                <c:pt idx="2">
                  <c:v>19599</c:v>
                </c:pt>
                <c:pt idx="3">
                  <c:v>19705</c:v>
                </c:pt>
                <c:pt idx="4">
                  <c:v>22849</c:v>
                </c:pt>
                <c:pt idx="5">
                  <c:v>22905</c:v>
                </c:pt>
                <c:pt idx="6">
                  <c:v>22941.5</c:v>
                </c:pt>
                <c:pt idx="7">
                  <c:v>23939</c:v>
                </c:pt>
                <c:pt idx="8">
                  <c:v>23975.5</c:v>
                </c:pt>
                <c:pt idx="9">
                  <c:v>23989.5</c:v>
                </c:pt>
                <c:pt idx="10">
                  <c:v>24003.5</c:v>
                </c:pt>
                <c:pt idx="11">
                  <c:v>24802</c:v>
                </c:pt>
                <c:pt idx="12">
                  <c:v>24816</c:v>
                </c:pt>
                <c:pt idx="13">
                  <c:v>25928.5</c:v>
                </c:pt>
                <c:pt idx="14">
                  <c:v>25942.5</c:v>
                </c:pt>
                <c:pt idx="15">
                  <c:v>25965</c:v>
                </c:pt>
                <c:pt idx="16">
                  <c:v>25993</c:v>
                </c:pt>
                <c:pt idx="17">
                  <c:v>26049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1">
                  <c:v>8.7725999997928739E-2</c:v>
                </c:pt>
                <c:pt idx="2">
                  <c:v>0.11556600000039907</c:v>
                </c:pt>
                <c:pt idx="3">
                  <c:v>0.1192700000028708</c:v>
                </c:pt>
                <c:pt idx="4">
                  <c:v>0.13586599999689497</c:v>
                </c:pt>
                <c:pt idx="5">
                  <c:v>0.14117000000260305</c:v>
                </c:pt>
                <c:pt idx="6">
                  <c:v>0.13906099999439903</c:v>
                </c:pt>
                <c:pt idx="7">
                  <c:v>0.14062600000033854</c:v>
                </c:pt>
                <c:pt idx="8">
                  <c:v>0.13961699999345001</c:v>
                </c:pt>
                <c:pt idx="9">
                  <c:v>0.14039300000149524</c:v>
                </c:pt>
                <c:pt idx="10">
                  <c:v>0.13986899999872549</c:v>
                </c:pt>
                <c:pt idx="11">
                  <c:v>0.14636800000153016</c:v>
                </c:pt>
                <c:pt idx="12">
                  <c:v>0.1465440000029048</c:v>
                </c:pt>
                <c:pt idx="13">
                  <c:v>0.15241900000546593</c:v>
                </c:pt>
                <c:pt idx="14">
                  <c:v>0.15089499999885447</c:v>
                </c:pt>
                <c:pt idx="15">
                  <c:v>0.15600999999878695</c:v>
                </c:pt>
                <c:pt idx="16">
                  <c:v>0.1513619999968796</c:v>
                </c:pt>
                <c:pt idx="17">
                  <c:v>0.15076599999883911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340-4D63-A102-723301A0E1C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15684</c:v>
                </c:pt>
                <c:pt idx="2">
                  <c:v>19599</c:v>
                </c:pt>
                <c:pt idx="3">
                  <c:v>19705</c:v>
                </c:pt>
                <c:pt idx="4">
                  <c:v>22849</c:v>
                </c:pt>
                <c:pt idx="5">
                  <c:v>22905</c:v>
                </c:pt>
                <c:pt idx="6">
                  <c:v>22941.5</c:v>
                </c:pt>
                <c:pt idx="7">
                  <c:v>23939</c:v>
                </c:pt>
                <c:pt idx="8">
                  <c:v>23975.5</c:v>
                </c:pt>
                <c:pt idx="9">
                  <c:v>23989.5</c:v>
                </c:pt>
                <c:pt idx="10">
                  <c:v>24003.5</c:v>
                </c:pt>
                <c:pt idx="11">
                  <c:v>24802</c:v>
                </c:pt>
                <c:pt idx="12">
                  <c:v>24816</c:v>
                </c:pt>
                <c:pt idx="13">
                  <c:v>25928.5</c:v>
                </c:pt>
                <c:pt idx="14">
                  <c:v>25942.5</c:v>
                </c:pt>
                <c:pt idx="15">
                  <c:v>25965</c:v>
                </c:pt>
                <c:pt idx="16">
                  <c:v>25993</c:v>
                </c:pt>
                <c:pt idx="17">
                  <c:v>26049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340-4D63-A102-723301A0E1C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15684</c:v>
                </c:pt>
                <c:pt idx="2">
                  <c:v>19599</c:v>
                </c:pt>
                <c:pt idx="3">
                  <c:v>19705</c:v>
                </c:pt>
                <c:pt idx="4">
                  <c:v>22849</c:v>
                </c:pt>
                <c:pt idx="5">
                  <c:v>22905</c:v>
                </c:pt>
                <c:pt idx="6">
                  <c:v>22941.5</c:v>
                </c:pt>
                <c:pt idx="7">
                  <c:v>23939</c:v>
                </c:pt>
                <c:pt idx="8">
                  <c:v>23975.5</c:v>
                </c:pt>
                <c:pt idx="9">
                  <c:v>23989.5</c:v>
                </c:pt>
                <c:pt idx="10">
                  <c:v>24003.5</c:v>
                </c:pt>
                <c:pt idx="11">
                  <c:v>24802</c:v>
                </c:pt>
                <c:pt idx="12">
                  <c:v>24816</c:v>
                </c:pt>
                <c:pt idx="13">
                  <c:v>25928.5</c:v>
                </c:pt>
                <c:pt idx="14">
                  <c:v>25942.5</c:v>
                </c:pt>
                <c:pt idx="15">
                  <c:v>25965</c:v>
                </c:pt>
                <c:pt idx="16">
                  <c:v>25993</c:v>
                </c:pt>
                <c:pt idx="17">
                  <c:v>26049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340-4D63-A102-723301A0E1C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15684</c:v>
                </c:pt>
                <c:pt idx="2">
                  <c:v>19599</c:v>
                </c:pt>
                <c:pt idx="3">
                  <c:v>19705</c:v>
                </c:pt>
                <c:pt idx="4">
                  <c:v>22849</c:v>
                </c:pt>
                <c:pt idx="5">
                  <c:v>22905</c:v>
                </c:pt>
                <c:pt idx="6">
                  <c:v>22941.5</c:v>
                </c:pt>
                <c:pt idx="7">
                  <c:v>23939</c:v>
                </c:pt>
                <c:pt idx="8">
                  <c:v>23975.5</c:v>
                </c:pt>
                <c:pt idx="9">
                  <c:v>23989.5</c:v>
                </c:pt>
                <c:pt idx="10">
                  <c:v>24003.5</c:v>
                </c:pt>
                <c:pt idx="11">
                  <c:v>24802</c:v>
                </c:pt>
                <c:pt idx="12">
                  <c:v>24816</c:v>
                </c:pt>
                <c:pt idx="13">
                  <c:v>25928.5</c:v>
                </c:pt>
                <c:pt idx="14">
                  <c:v>25942.5</c:v>
                </c:pt>
                <c:pt idx="15">
                  <c:v>25965</c:v>
                </c:pt>
                <c:pt idx="16">
                  <c:v>25993</c:v>
                </c:pt>
                <c:pt idx="17">
                  <c:v>26049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340-4D63-A102-723301A0E1C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15684</c:v>
                </c:pt>
                <c:pt idx="2">
                  <c:v>19599</c:v>
                </c:pt>
                <c:pt idx="3">
                  <c:v>19705</c:v>
                </c:pt>
                <c:pt idx="4">
                  <c:v>22849</c:v>
                </c:pt>
                <c:pt idx="5">
                  <c:v>22905</c:v>
                </c:pt>
                <c:pt idx="6">
                  <c:v>22941.5</c:v>
                </c:pt>
                <c:pt idx="7">
                  <c:v>23939</c:v>
                </c:pt>
                <c:pt idx="8">
                  <c:v>23975.5</c:v>
                </c:pt>
                <c:pt idx="9">
                  <c:v>23989.5</c:v>
                </c:pt>
                <c:pt idx="10">
                  <c:v>24003.5</c:v>
                </c:pt>
                <c:pt idx="11">
                  <c:v>24802</c:v>
                </c:pt>
                <c:pt idx="12">
                  <c:v>24816</c:v>
                </c:pt>
                <c:pt idx="13">
                  <c:v>25928.5</c:v>
                </c:pt>
                <c:pt idx="14">
                  <c:v>25942.5</c:v>
                </c:pt>
                <c:pt idx="15">
                  <c:v>25965</c:v>
                </c:pt>
                <c:pt idx="16">
                  <c:v>25993</c:v>
                </c:pt>
                <c:pt idx="17">
                  <c:v>26049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-2.021865715324811E-4</c:v>
                </c:pt>
                <c:pt idx="1">
                  <c:v>9.2433787156658967E-2</c:v>
                </c:pt>
                <c:pt idx="2">
                  <c:v>0.11555734219018801</c:v>
                </c:pt>
                <c:pt idx="3">
                  <c:v>0.11618342056402048</c:v>
                </c:pt>
                <c:pt idx="4">
                  <c:v>0.13475314138788136</c:v>
                </c:pt>
                <c:pt idx="5">
                  <c:v>0.13508389977405699</c:v>
                </c:pt>
                <c:pt idx="6">
                  <c:v>0.13529948336504646</c:v>
                </c:pt>
                <c:pt idx="7">
                  <c:v>0.14119111711880003</c:v>
                </c:pt>
                <c:pt idx="8">
                  <c:v>0.1414067007097895</c:v>
                </c:pt>
                <c:pt idx="9">
                  <c:v>0.14148939030633342</c:v>
                </c:pt>
                <c:pt idx="10">
                  <c:v>0.14157207990287732</c:v>
                </c:pt>
                <c:pt idx="11">
                  <c:v>0.14628834010575675</c:v>
                </c:pt>
                <c:pt idx="12">
                  <c:v>0.14637102970230068</c:v>
                </c:pt>
                <c:pt idx="13">
                  <c:v>0.15294189942766492</c:v>
                </c:pt>
                <c:pt idx="14">
                  <c:v>0.15302458902420882</c:v>
                </c:pt>
                <c:pt idx="15">
                  <c:v>0.15315748301865439</c:v>
                </c:pt>
                <c:pt idx="16">
                  <c:v>0.15332286221174221</c:v>
                </c:pt>
                <c:pt idx="17">
                  <c:v>0.15365362059791784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340-4D63-A102-723301A0E1C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15684</c:v>
                </c:pt>
                <c:pt idx="2">
                  <c:v>19599</c:v>
                </c:pt>
                <c:pt idx="3">
                  <c:v>19705</c:v>
                </c:pt>
                <c:pt idx="4">
                  <c:v>22849</c:v>
                </c:pt>
                <c:pt idx="5">
                  <c:v>22905</c:v>
                </c:pt>
                <c:pt idx="6">
                  <c:v>22941.5</c:v>
                </c:pt>
                <c:pt idx="7">
                  <c:v>23939</c:v>
                </c:pt>
                <c:pt idx="8">
                  <c:v>23975.5</c:v>
                </c:pt>
                <c:pt idx="9">
                  <c:v>23989.5</c:v>
                </c:pt>
                <c:pt idx="10">
                  <c:v>24003.5</c:v>
                </c:pt>
                <c:pt idx="11">
                  <c:v>24802</c:v>
                </c:pt>
                <c:pt idx="12">
                  <c:v>24816</c:v>
                </c:pt>
                <c:pt idx="13">
                  <c:v>25928.5</c:v>
                </c:pt>
                <c:pt idx="14">
                  <c:v>25942.5</c:v>
                </c:pt>
                <c:pt idx="15">
                  <c:v>25965</c:v>
                </c:pt>
                <c:pt idx="16">
                  <c:v>25993</c:v>
                </c:pt>
                <c:pt idx="17">
                  <c:v>26049</c:v>
                </c:pt>
              </c:numCache>
            </c:numRef>
          </c:xVal>
          <c:yVal>
            <c:numRef>
              <c:f>Active!$R$21:$R$995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340-4D63-A102-723301A0E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8783312"/>
        <c:axId val="1"/>
      </c:scatterChart>
      <c:valAx>
        <c:axId val="748783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8783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172DE00-F35C-8834-5D37-D231FC5899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36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6.28515625" customWidth="1"/>
    <col min="2" max="2" width="4.85546875" customWidth="1"/>
    <col min="3" max="3" width="14.5703125" customWidth="1"/>
    <col min="4" max="4" width="9.42578125" customWidth="1"/>
    <col min="5" max="5" width="11.855468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52</v>
      </c>
      <c r="F1" s="17" t="s">
        <v>41</v>
      </c>
      <c r="G1" s="18" t="s">
        <v>42</v>
      </c>
      <c r="H1" s="19"/>
      <c r="I1" s="20" t="s">
        <v>43</v>
      </c>
      <c r="J1" s="21" t="s">
        <v>41</v>
      </c>
      <c r="K1" s="22">
        <v>15.312200000000001</v>
      </c>
      <c r="L1" s="23">
        <v>35.525400000000005</v>
      </c>
      <c r="M1" s="24">
        <v>51219.289499999999</v>
      </c>
      <c r="N1" s="24">
        <v>0.35686600000000002</v>
      </c>
      <c r="O1" s="20" t="s">
        <v>44</v>
      </c>
    </row>
    <row r="2" spans="1:15" s="39" customFormat="1" ht="12.95" customHeight="1" x14ac:dyDescent="0.2">
      <c r="A2" s="39" t="s">
        <v>23</v>
      </c>
      <c r="B2" s="39" t="s">
        <v>44</v>
      </c>
      <c r="C2" s="16"/>
      <c r="D2" s="40"/>
    </row>
    <row r="3" spans="1:15" s="39" customFormat="1" ht="12.95" customHeight="1" thickBot="1" x14ac:dyDescent="0.25"/>
    <row r="4" spans="1:15" s="39" customFormat="1" ht="12.95" customHeight="1" thickTop="1" thickBot="1" x14ac:dyDescent="0.25">
      <c r="A4" s="41" t="s">
        <v>0</v>
      </c>
      <c r="C4" s="42">
        <v>51219.289499999999</v>
      </c>
      <c r="D4" s="43">
        <v>0.35686600000000002</v>
      </c>
    </row>
    <row r="5" spans="1:15" s="39" customFormat="1" ht="12.95" customHeight="1" thickTop="1" x14ac:dyDescent="0.2">
      <c r="A5" s="4" t="s">
        <v>28</v>
      </c>
      <c r="B5" s="44"/>
      <c r="C5" s="5">
        <v>-9.5</v>
      </c>
      <c r="D5" s="44" t="s">
        <v>29</v>
      </c>
      <c r="E5" s="44"/>
    </row>
    <row r="6" spans="1:15" s="39" customFormat="1" ht="12.95" customHeight="1" x14ac:dyDescent="0.2">
      <c r="A6" s="41" t="s">
        <v>1</v>
      </c>
    </row>
    <row r="7" spans="1:15" s="39" customFormat="1" ht="12.95" customHeight="1" x14ac:dyDescent="0.2">
      <c r="A7" s="39" t="s">
        <v>2</v>
      </c>
      <c r="C7" s="49">
        <v>51219.289499999999</v>
      </c>
      <c r="D7" s="15" t="s">
        <v>45</v>
      </c>
    </row>
    <row r="8" spans="1:15" s="39" customFormat="1" ht="12.95" customHeight="1" x14ac:dyDescent="0.2">
      <c r="A8" s="39" t="s">
        <v>3</v>
      </c>
      <c r="C8" s="49">
        <v>0.35686600000000002</v>
      </c>
      <c r="D8" s="15" t="s">
        <v>45</v>
      </c>
    </row>
    <row r="9" spans="1:15" s="39" customFormat="1" ht="12.95" customHeight="1" x14ac:dyDescent="0.2">
      <c r="A9" s="8" t="s">
        <v>32</v>
      </c>
      <c r="B9" s="13">
        <v>21</v>
      </c>
      <c r="C9" s="11" t="s">
        <v>53</v>
      </c>
      <c r="D9" s="12" t="s">
        <v>54</v>
      </c>
    </row>
    <row r="10" spans="1:15" s="39" customFormat="1" ht="12.95" customHeight="1" thickBot="1" x14ac:dyDescent="0.25">
      <c r="A10" s="44"/>
      <c r="B10" s="44"/>
      <c r="C10" s="46" t="s">
        <v>19</v>
      </c>
      <c r="D10" s="46" t="s">
        <v>20</v>
      </c>
      <c r="E10" s="44"/>
    </row>
    <row r="11" spans="1:15" s="39" customFormat="1" ht="12.95" customHeight="1" x14ac:dyDescent="0.2">
      <c r="A11" s="44" t="s">
        <v>15</v>
      </c>
      <c r="B11" s="44"/>
      <c r="C11" s="10">
        <f ca="1">INTERCEPT(INDIRECT($D$9):G988,INDIRECT($C$9):F988)</f>
        <v>-2.021865715324811E-4</v>
      </c>
      <c r="D11" s="40"/>
      <c r="E11" s="44"/>
    </row>
    <row r="12" spans="1:15" s="39" customFormat="1" ht="12.95" customHeight="1" x14ac:dyDescent="0.2">
      <c r="A12" s="44" t="s">
        <v>16</v>
      </c>
      <c r="B12" s="44"/>
      <c r="C12" s="10">
        <f ca="1">SLOPE(INDIRECT($D$9):G988,INDIRECT($C$9):F988)</f>
        <v>5.9063997531364097E-6</v>
      </c>
      <c r="D12" s="40"/>
      <c r="E12" s="55" t="s">
        <v>60</v>
      </c>
      <c r="F12" s="56" t="s">
        <v>59</v>
      </c>
    </row>
    <row r="13" spans="1:15" s="39" customFormat="1" ht="12.95" customHeight="1" x14ac:dyDescent="0.2">
      <c r="A13" s="44" t="s">
        <v>18</v>
      </c>
      <c r="B13" s="44"/>
      <c r="C13" s="40" t="s">
        <v>13</v>
      </c>
      <c r="E13" s="53" t="s">
        <v>34</v>
      </c>
      <c r="F13" s="57">
        <v>1</v>
      </c>
    </row>
    <row r="14" spans="1:15" s="39" customFormat="1" ht="12.95" customHeight="1" x14ac:dyDescent="0.2">
      <c r="A14" s="44"/>
      <c r="B14" s="44"/>
      <c r="C14" s="44"/>
      <c r="E14" s="53" t="s">
        <v>30</v>
      </c>
      <c r="F14" s="58">
        <f ca="1">NOW()+15018.5+$C$5/24</f>
        <v>60679.84773217592</v>
      </c>
    </row>
    <row r="15" spans="1:15" s="39" customFormat="1" ht="12.95" customHeight="1" x14ac:dyDescent="0.2">
      <c r="A15" s="6" t="s">
        <v>17</v>
      </c>
      <c r="B15" s="44"/>
      <c r="C15" s="7">
        <f ca="1">(C7+C11)+(C8+C12)*INT(MAX(F21:F3529))</f>
        <v>60515.445587620598</v>
      </c>
      <c r="E15" s="53" t="s">
        <v>35</v>
      </c>
      <c r="F15" s="58">
        <f ca="1">ROUND(2*($F$14-$C$7)/$C$8,0)/2+$F$13</f>
        <v>26511</v>
      </c>
    </row>
    <row r="16" spans="1:15" s="39" customFormat="1" ht="12.95" customHeight="1" x14ac:dyDescent="0.2">
      <c r="A16" s="6" t="s">
        <v>4</v>
      </c>
      <c r="B16" s="44"/>
      <c r="C16" s="7">
        <f ca="1">+C8+C12</f>
        <v>0.35687190639975314</v>
      </c>
      <c r="E16" s="53" t="s">
        <v>36</v>
      </c>
      <c r="F16" s="58">
        <f ca="1">ROUND(2*($F$14-$C$15)/$C$16,0)/2+$F$13</f>
        <v>461.5</v>
      </c>
    </row>
    <row r="17" spans="1:18" s="39" customFormat="1" ht="12.95" customHeight="1" thickBot="1" x14ac:dyDescent="0.25">
      <c r="A17" s="8" t="s">
        <v>27</v>
      </c>
      <c r="B17" s="44"/>
      <c r="C17" s="44">
        <f>COUNT(C21:C2187)</f>
        <v>18</v>
      </c>
      <c r="E17" s="53" t="s">
        <v>57</v>
      </c>
      <c r="F17" s="59">
        <f ca="1">+$C$15+$C$16*$F$16-15018.5-$C$5/24</f>
        <v>45662.03780575742</v>
      </c>
    </row>
    <row r="18" spans="1:18" s="39" customFormat="1" ht="12.95" customHeight="1" thickTop="1" thickBot="1" x14ac:dyDescent="0.25">
      <c r="A18" s="6" t="s">
        <v>5</v>
      </c>
      <c r="B18" s="44"/>
      <c r="C18" s="47">
        <f ca="1">+C15</f>
        <v>60515.445587620598</v>
      </c>
      <c r="D18" s="52">
        <f ca="1">+C16</f>
        <v>0.35687190639975314</v>
      </c>
      <c r="E18" s="54" t="s">
        <v>58</v>
      </c>
      <c r="F18" s="60">
        <f ca="1">+($C$15+$C$16*$F$16)-($C$16/2)-15018.5-$C$5/24</f>
        <v>45661.859369804217</v>
      </c>
    </row>
    <row r="19" spans="1:18" s="39" customFormat="1" ht="12.95" customHeight="1" thickTop="1" x14ac:dyDescent="0.2">
      <c r="E19" s="8" t="s">
        <v>31</v>
      </c>
      <c r="F19" s="9">
        <f ca="1">+$C$15+$C$16*F18-15018.5-$C$5/24</f>
        <v>61792.776224013396</v>
      </c>
    </row>
    <row r="20" spans="1:18" s="39" customFormat="1" ht="12.95" customHeight="1" thickBot="1" x14ac:dyDescent="0.25">
      <c r="A20" s="46" t="s">
        <v>6</v>
      </c>
      <c r="B20" s="46" t="s">
        <v>7</v>
      </c>
      <c r="C20" s="46" t="s">
        <v>8</v>
      </c>
      <c r="D20" s="46" t="s">
        <v>12</v>
      </c>
      <c r="E20" s="46" t="s">
        <v>9</v>
      </c>
      <c r="F20" s="46" t="s">
        <v>10</v>
      </c>
      <c r="G20" s="46" t="s">
        <v>11</v>
      </c>
      <c r="H20" s="2" t="s">
        <v>37</v>
      </c>
      <c r="I20" s="2" t="s">
        <v>38</v>
      </c>
      <c r="J20" s="2" t="s">
        <v>39</v>
      </c>
      <c r="K20" s="2" t="s">
        <v>40</v>
      </c>
      <c r="L20" s="2" t="s">
        <v>24</v>
      </c>
      <c r="M20" s="2" t="s">
        <v>25</v>
      </c>
      <c r="N20" s="2" t="s">
        <v>26</v>
      </c>
      <c r="O20" s="2" t="s">
        <v>22</v>
      </c>
      <c r="P20" s="2" t="s">
        <v>21</v>
      </c>
      <c r="Q20" s="46" t="s">
        <v>14</v>
      </c>
      <c r="R20" s="14" t="s">
        <v>33</v>
      </c>
    </row>
    <row r="21" spans="1:18" s="39" customFormat="1" ht="12.95" customHeight="1" x14ac:dyDescent="0.2">
      <c r="A21" s="39" t="s">
        <v>45</v>
      </c>
      <c r="C21" s="45">
        <v>51219.289499999999</v>
      </c>
      <c r="D21" s="45" t="s">
        <v>13</v>
      </c>
      <c r="E21" s="39">
        <f t="shared" ref="E21:E31" si="0">+(C21-C$7)/C$8</f>
        <v>0</v>
      </c>
      <c r="F21" s="39">
        <f>ROUND(2*E21,0)/2</f>
        <v>0</v>
      </c>
      <c r="G21" s="39">
        <f t="shared" ref="G21:G31" si="1">+C21-(C$7+F21*C$8)</f>
        <v>0</v>
      </c>
      <c r="J21" s="39">
        <f>+G21</f>
        <v>0</v>
      </c>
      <c r="O21" s="39">
        <f t="shared" ref="O21:O31" ca="1" si="2">+C$11+C$12*$F21</f>
        <v>-2.021865715324811E-4</v>
      </c>
      <c r="Q21" s="48">
        <f t="shared" ref="Q21:Q31" si="3">+C21-15018.5</f>
        <v>36200.789499999999</v>
      </c>
    </row>
    <row r="22" spans="1:18" s="39" customFormat="1" ht="12.95" customHeight="1" x14ac:dyDescent="0.2">
      <c r="A22" s="25" t="s">
        <v>46</v>
      </c>
      <c r="B22" s="26" t="s">
        <v>47</v>
      </c>
      <c r="C22" s="25">
        <v>56816.46357</v>
      </c>
      <c r="D22" s="25">
        <v>5.9999999999999995E-4</v>
      </c>
      <c r="E22" s="39">
        <f t="shared" si="0"/>
        <v>15684.245823362273</v>
      </c>
      <c r="F22" s="39">
        <f>ROUND(2*E22,0)/2</f>
        <v>15684</v>
      </c>
      <c r="G22" s="39">
        <f t="shared" si="1"/>
        <v>8.7725999997928739E-2</v>
      </c>
      <c r="K22" s="39">
        <f t="shared" ref="K22:K31" si="4">+G22</f>
        <v>8.7725999997928739E-2</v>
      </c>
      <c r="O22" s="39">
        <f t="shared" ca="1" si="2"/>
        <v>9.2433787156658967E-2</v>
      </c>
      <c r="Q22" s="48">
        <f t="shared" si="3"/>
        <v>41797.96357</v>
      </c>
    </row>
    <row r="23" spans="1:18" s="39" customFormat="1" ht="12.95" customHeight="1" x14ac:dyDescent="0.2">
      <c r="A23" s="27" t="s">
        <v>48</v>
      </c>
      <c r="B23" s="28" t="s">
        <v>47</v>
      </c>
      <c r="C23" s="29">
        <v>58213.621800000001</v>
      </c>
      <c r="D23" s="29">
        <v>4.0000000000000002E-4</v>
      </c>
      <c r="E23" s="39">
        <f t="shared" si="0"/>
        <v>19599.323835837546</v>
      </c>
      <c r="F23" s="30">
        <f t="shared" ref="F23:F31" si="5">ROUND(2*E23,0)/2-0.5</f>
        <v>19599</v>
      </c>
      <c r="G23" s="39">
        <f t="shared" si="1"/>
        <v>0.11556600000039907</v>
      </c>
      <c r="K23" s="39">
        <f t="shared" si="4"/>
        <v>0.11556600000039907</v>
      </c>
      <c r="O23" s="39">
        <f t="shared" ca="1" si="2"/>
        <v>0.11555734219018801</v>
      </c>
      <c r="Q23" s="48">
        <f t="shared" si="3"/>
        <v>43195.121800000001</v>
      </c>
    </row>
    <row r="24" spans="1:18" s="39" customFormat="1" ht="12.95" customHeight="1" x14ac:dyDescent="0.2">
      <c r="A24" s="27" t="s">
        <v>48</v>
      </c>
      <c r="B24" s="28" t="s">
        <v>47</v>
      </c>
      <c r="C24" s="29">
        <v>58251.453300000001</v>
      </c>
      <c r="D24" s="29">
        <v>4.0000000000000002E-4</v>
      </c>
      <c r="E24" s="39">
        <f t="shared" si="0"/>
        <v>19705.334215083538</v>
      </c>
      <c r="F24" s="30">
        <f t="shared" si="5"/>
        <v>19705</v>
      </c>
      <c r="G24" s="39">
        <f t="shared" si="1"/>
        <v>0.1192700000028708</v>
      </c>
      <c r="K24" s="39">
        <f t="shared" si="4"/>
        <v>0.1192700000028708</v>
      </c>
      <c r="O24" s="39">
        <f t="shared" ca="1" si="2"/>
        <v>0.11618342056402048</v>
      </c>
      <c r="Q24" s="48">
        <f t="shared" si="3"/>
        <v>43232.953300000001</v>
      </c>
    </row>
    <row r="25" spans="1:18" s="39" customFormat="1" ht="12.95" customHeight="1" x14ac:dyDescent="0.2">
      <c r="A25" s="31" t="s">
        <v>49</v>
      </c>
      <c r="B25" s="28" t="s">
        <v>47</v>
      </c>
      <c r="C25" s="29">
        <v>59373.456599999998</v>
      </c>
      <c r="D25" s="29">
        <v>5.0000000000000001E-4</v>
      </c>
      <c r="E25" s="39">
        <f t="shared" si="0"/>
        <v>22849.380719934088</v>
      </c>
      <c r="F25" s="30">
        <f t="shared" si="5"/>
        <v>22849</v>
      </c>
      <c r="G25" s="39">
        <f t="shared" si="1"/>
        <v>0.13586599999689497</v>
      </c>
      <c r="K25" s="39">
        <f t="shared" si="4"/>
        <v>0.13586599999689497</v>
      </c>
      <c r="O25" s="39">
        <f t="shared" ca="1" si="2"/>
        <v>0.13475314138788136</v>
      </c>
      <c r="Q25" s="48">
        <f t="shared" si="3"/>
        <v>44354.956599999998</v>
      </c>
    </row>
    <row r="26" spans="1:18" s="39" customFormat="1" ht="12.95" customHeight="1" x14ac:dyDescent="0.2">
      <c r="A26" s="31" t="s">
        <v>49</v>
      </c>
      <c r="B26" s="28" t="s">
        <v>47</v>
      </c>
      <c r="C26" s="29">
        <v>59393.446400000001</v>
      </c>
      <c r="D26" s="29">
        <v>6.9999999999999999E-4</v>
      </c>
      <c r="E26" s="39">
        <f t="shared" si="0"/>
        <v>22905.395582655678</v>
      </c>
      <c r="F26" s="30">
        <f t="shared" si="5"/>
        <v>22905</v>
      </c>
      <c r="G26" s="39">
        <f t="shared" si="1"/>
        <v>0.14117000000260305</v>
      </c>
      <c r="K26" s="39">
        <f t="shared" si="4"/>
        <v>0.14117000000260305</v>
      </c>
      <c r="O26" s="39">
        <f t="shared" ca="1" si="2"/>
        <v>0.13508389977405699</v>
      </c>
      <c r="Q26" s="48">
        <f t="shared" si="3"/>
        <v>44374.946400000001</v>
      </c>
    </row>
    <row r="27" spans="1:18" s="39" customFormat="1" ht="12.95" customHeight="1" x14ac:dyDescent="0.2">
      <c r="A27" s="31" t="s">
        <v>49</v>
      </c>
      <c r="B27" s="28" t="s">
        <v>50</v>
      </c>
      <c r="C27" s="29">
        <v>59406.469899999996</v>
      </c>
      <c r="D27" s="29">
        <v>5.0000000000000001E-4</v>
      </c>
      <c r="E27" s="39">
        <f t="shared" si="0"/>
        <v>22941.889672874404</v>
      </c>
      <c r="F27" s="30">
        <f t="shared" si="5"/>
        <v>22941.5</v>
      </c>
      <c r="G27" s="39">
        <f t="shared" si="1"/>
        <v>0.13906099999439903</v>
      </c>
      <c r="K27" s="39">
        <f t="shared" si="4"/>
        <v>0.13906099999439903</v>
      </c>
      <c r="O27" s="39">
        <f t="shared" ca="1" si="2"/>
        <v>0.13529948336504646</v>
      </c>
      <c r="Q27" s="48">
        <f t="shared" si="3"/>
        <v>44387.969899999996</v>
      </c>
    </row>
    <row r="28" spans="1:18" s="39" customFormat="1" ht="12.95" customHeight="1" x14ac:dyDescent="0.2">
      <c r="A28" s="32" t="s">
        <v>51</v>
      </c>
      <c r="B28" s="33" t="s">
        <v>47</v>
      </c>
      <c r="C28" s="38">
        <v>59762.445299999999</v>
      </c>
      <c r="D28" s="36">
        <v>2.9999999999999997E-4</v>
      </c>
      <c r="E28" s="39">
        <f t="shared" si="0"/>
        <v>23939.394058273974</v>
      </c>
      <c r="F28" s="30">
        <f t="shared" si="5"/>
        <v>23939</v>
      </c>
      <c r="G28" s="39">
        <f t="shared" si="1"/>
        <v>0.14062600000033854</v>
      </c>
      <c r="K28" s="39">
        <f t="shared" si="4"/>
        <v>0.14062600000033854</v>
      </c>
      <c r="O28" s="39">
        <f t="shared" ca="1" si="2"/>
        <v>0.14119111711880003</v>
      </c>
      <c r="Q28" s="48">
        <f t="shared" si="3"/>
        <v>44743.945299999999</v>
      </c>
    </row>
    <row r="29" spans="1:18" s="39" customFormat="1" ht="12.95" customHeight="1" x14ac:dyDescent="0.2">
      <c r="A29" s="32" t="s">
        <v>51</v>
      </c>
      <c r="B29" s="33" t="s">
        <v>47</v>
      </c>
      <c r="C29" s="38">
        <v>59775.469899999996</v>
      </c>
      <c r="D29" s="36">
        <v>5.9999999999999995E-4</v>
      </c>
      <c r="E29" s="39">
        <f t="shared" si="0"/>
        <v>23975.891230882171</v>
      </c>
      <c r="F29" s="30">
        <f t="shared" si="5"/>
        <v>23975.5</v>
      </c>
      <c r="G29" s="39">
        <f t="shared" si="1"/>
        <v>0.13961699999345001</v>
      </c>
      <c r="K29" s="39">
        <f t="shared" si="4"/>
        <v>0.13961699999345001</v>
      </c>
      <c r="O29" s="39">
        <f t="shared" ca="1" si="2"/>
        <v>0.1414067007097895</v>
      </c>
      <c r="Q29" s="48">
        <f t="shared" si="3"/>
        <v>44756.969899999996</v>
      </c>
    </row>
    <row r="30" spans="1:18" s="39" customFormat="1" ht="12.95" customHeight="1" x14ac:dyDescent="0.2">
      <c r="A30" s="32" t="s">
        <v>51</v>
      </c>
      <c r="B30" s="33" t="s">
        <v>47</v>
      </c>
      <c r="C30" s="38">
        <v>59780.466800000002</v>
      </c>
      <c r="D30" s="36">
        <v>5.9999999999999995E-4</v>
      </c>
      <c r="E30" s="39">
        <f t="shared" si="0"/>
        <v>23989.893405367849</v>
      </c>
      <c r="F30" s="30">
        <f t="shared" si="5"/>
        <v>23989.5</v>
      </c>
      <c r="G30" s="39">
        <f t="shared" si="1"/>
        <v>0.14039300000149524</v>
      </c>
      <c r="K30" s="39">
        <f t="shared" si="4"/>
        <v>0.14039300000149524</v>
      </c>
      <c r="O30" s="39">
        <f t="shared" ca="1" si="2"/>
        <v>0.14148939030633342</v>
      </c>
      <c r="Q30" s="48">
        <f t="shared" si="3"/>
        <v>44761.966800000002</v>
      </c>
    </row>
    <row r="31" spans="1:18" s="39" customFormat="1" ht="12.95" customHeight="1" x14ac:dyDescent="0.2">
      <c r="A31" s="32" t="s">
        <v>51</v>
      </c>
      <c r="B31" s="33" t="s">
        <v>47</v>
      </c>
      <c r="C31" s="38">
        <v>59785.462399999997</v>
      </c>
      <c r="D31" s="36">
        <v>5.0000000000000001E-4</v>
      </c>
      <c r="E31" s="39">
        <f t="shared" si="0"/>
        <v>24003.891937029577</v>
      </c>
      <c r="F31" s="30">
        <f t="shared" si="5"/>
        <v>24003.5</v>
      </c>
      <c r="G31" s="39">
        <f t="shared" si="1"/>
        <v>0.13986899999872549</v>
      </c>
      <c r="K31" s="39">
        <f t="shared" si="4"/>
        <v>0.13986899999872549</v>
      </c>
      <c r="O31" s="39">
        <f t="shared" ca="1" si="2"/>
        <v>0.14157207990287732</v>
      </c>
      <c r="Q31" s="48">
        <f t="shared" si="3"/>
        <v>44766.962399999997</v>
      </c>
    </row>
    <row r="32" spans="1:18" s="39" customFormat="1" ht="12.95" customHeight="1" x14ac:dyDescent="0.2">
      <c r="A32" s="34" t="s">
        <v>55</v>
      </c>
      <c r="B32" s="35" t="s">
        <v>47</v>
      </c>
      <c r="C32" s="36">
        <v>60070.426399999997</v>
      </c>
      <c r="D32" s="36">
        <v>5.0000000000000001E-4</v>
      </c>
      <c r="E32" s="39">
        <f t="shared" ref="E32:E33" si="6">+(C32-C$7)/C$8</f>
        <v>24802.410148346989</v>
      </c>
      <c r="F32" s="37">
        <f t="shared" ref="F32:F33" si="7">ROUND(2*E32,0)/2-0.5</f>
        <v>24802</v>
      </c>
      <c r="G32" s="39">
        <f t="shared" ref="G32:G33" si="8">+C32-(C$7+F32*C$8)</f>
        <v>0.14636800000153016</v>
      </c>
      <c r="K32" s="39">
        <f t="shared" ref="K32:K33" si="9">+G32</f>
        <v>0.14636800000153016</v>
      </c>
      <c r="O32" s="39">
        <f t="shared" ref="O32:O33" ca="1" si="10">+C$11+C$12*$F32</f>
        <v>0.14628834010575675</v>
      </c>
      <c r="Q32" s="48">
        <f t="shared" ref="Q32:Q33" si="11">+C32-15018.5</f>
        <v>45051.926399999997</v>
      </c>
    </row>
    <row r="33" spans="1:17" s="39" customFormat="1" ht="12.95" customHeight="1" x14ac:dyDescent="0.2">
      <c r="A33" s="34" t="s">
        <v>55</v>
      </c>
      <c r="B33" s="35" t="s">
        <v>47</v>
      </c>
      <c r="C33" s="36">
        <v>60075.422700000003</v>
      </c>
      <c r="D33" s="36">
        <v>5.0000000000000001E-4</v>
      </c>
      <c r="E33" s="39">
        <f t="shared" si="6"/>
        <v>24816.410641529324</v>
      </c>
      <c r="F33" s="37">
        <f t="shared" si="7"/>
        <v>24816</v>
      </c>
      <c r="G33" s="39">
        <f t="shared" si="8"/>
        <v>0.1465440000029048</v>
      </c>
      <c r="K33" s="39">
        <f t="shared" si="9"/>
        <v>0.1465440000029048</v>
      </c>
      <c r="O33" s="39">
        <f t="shared" ca="1" si="10"/>
        <v>0.14637102970230068</v>
      </c>
      <c r="Q33" s="48">
        <f t="shared" si="11"/>
        <v>45056.922700000003</v>
      </c>
    </row>
    <row r="34" spans="1:17" s="39" customFormat="1" ht="12.95" customHeight="1" x14ac:dyDescent="0.2">
      <c r="A34" s="32" t="s">
        <v>56</v>
      </c>
      <c r="B34" s="35" t="s">
        <v>50</v>
      </c>
      <c r="C34" s="50">
        <v>60472.442000000003</v>
      </c>
      <c r="D34" s="51">
        <v>2.0000000000000001E-4</v>
      </c>
      <c r="E34" s="39">
        <f t="shared" ref="E34:E38" si="12">+(C34-C$7)/C$8</f>
        <v>25928.927104291255</v>
      </c>
      <c r="F34" s="37">
        <f t="shared" ref="F34:F38" si="13">ROUND(2*E34,0)/2-0.5</f>
        <v>25928.5</v>
      </c>
      <c r="G34" s="39">
        <f t="shared" ref="G34:G38" si="14">+C34-(C$7+F34*C$8)</f>
        <v>0.15241900000546593</v>
      </c>
      <c r="K34" s="39">
        <f t="shared" ref="K34:K38" si="15">+G34</f>
        <v>0.15241900000546593</v>
      </c>
      <c r="O34" s="39">
        <f t="shared" ref="O34:O38" ca="1" si="16">+C$11+C$12*$F34</f>
        <v>0.15294189942766492</v>
      </c>
      <c r="Q34" s="48">
        <f t="shared" ref="Q34:Q38" si="17">+C34-15018.5</f>
        <v>45453.942000000003</v>
      </c>
    </row>
    <row r="35" spans="1:17" s="39" customFormat="1" ht="12.95" customHeight="1" x14ac:dyDescent="0.2">
      <c r="A35" s="32" t="s">
        <v>56</v>
      </c>
      <c r="B35" s="35" t="s">
        <v>50</v>
      </c>
      <c r="C35" s="50">
        <v>60477.436600000001</v>
      </c>
      <c r="D35" s="51">
        <v>2.9999999999999997E-4</v>
      </c>
      <c r="E35" s="39">
        <f t="shared" si="12"/>
        <v>25942.922833780751</v>
      </c>
      <c r="F35" s="37">
        <f t="shared" si="13"/>
        <v>25942.5</v>
      </c>
      <c r="G35" s="39">
        <f t="shared" si="14"/>
        <v>0.15089499999885447</v>
      </c>
      <c r="K35" s="39">
        <f t="shared" si="15"/>
        <v>0.15089499999885447</v>
      </c>
      <c r="O35" s="39">
        <f t="shared" ca="1" si="16"/>
        <v>0.15302458902420882</v>
      </c>
      <c r="Q35" s="48">
        <f t="shared" si="17"/>
        <v>45458.936600000001</v>
      </c>
    </row>
    <row r="36" spans="1:17" s="39" customFormat="1" ht="12.95" customHeight="1" x14ac:dyDescent="0.2">
      <c r="A36" s="32" t="s">
        <v>56</v>
      </c>
      <c r="B36" s="35" t="s">
        <v>47</v>
      </c>
      <c r="C36" s="50">
        <v>60485.4712</v>
      </c>
      <c r="D36" s="51">
        <v>5.0000000000000001E-4</v>
      </c>
      <c r="E36" s="39">
        <f t="shared" si="12"/>
        <v>25965.437166891777</v>
      </c>
      <c r="F36" s="37">
        <f t="shared" si="13"/>
        <v>25965</v>
      </c>
      <c r="G36" s="39">
        <f t="shared" si="14"/>
        <v>0.15600999999878695</v>
      </c>
      <c r="K36" s="39">
        <f t="shared" si="15"/>
        <v>0.15600999999878695</v>
      </c>
      <c r="O36" s="39">
        <f t="shared" ca="1" si="16"/>
        <v>0.15315748301865439</v>
      </c>
      <c r="Q36" s="48">
        <f t="shared" si="17"/>
        <v>45466.9712</v>
      </c>
    </row>
    <row r="37" spans="1:17" s="39" customFormat="1" ht="12.95" customHeight="1" x14ac:dyDescent="0.2">
      <c r="A37" s="32" t="s">
        <v>56</v>
      </c>
      <c r="B37" s="35" t="s">
        <v>47</v>
      </c>
      <c r="C37" s="50">
        <v>60495.4588</v>
      </c>
      <c r="D37" s="51">
        <v>4.0000000000000002E-4</v>
      </c>
      <c r="E37" s="39">
        <f t="shared" si="12"/>
        <v>25993.424142395186</v>
      </c>
      <c r="F37" s="37">
        <f t="shared" si="13"/>
        <v>25993</v>
      </c>
      <c r="G37" s="39">
        <f t="shared" si="14"/>
        <v>0.1513619999968796</v>
      </c>
      <c r="K37" s="39">
        <f t="shared" si="15"/>
        <v>0.1513619999968796</v>
      </c>
      <c r="O37" s="39">
        <f t="shared" ca="1" si="16"/>
        <v>0.15332286221174221</v>
      </c>
      <c r="Q37" s="48">
        <f t="shared" si="17"/>
        <v>45476.9588</v>
      </c>
    </row>
    <row r="38" spans="1:17" s="39" customFormat="1" ht="12.95" customHeight="1" x14ac:dyDescent="0.2">
      <c r="A38" s="32" t="s">
        <v>56</v>
      </c>
      <c r="B38" s="35" t="s">
        <v>47</v>
      </c>
      <c r="C38" s="50">
        <v>60515.4427</v>
      </c>
      <c r="D38" s="51">
        <v>2.9999999999999997E-4</v>
      </c>
      <c r="E38" s="39">
        <f t="shared" si="12"/>
        <v>26049.422472300528</v>
      </c>
      <c r="F38" s="37">
        <f t="shared" si="13"/>
        <v>26049</v>
      </c>
      <c r="G38" s="39">
        <f t="shared" si="14"/>
        <v>0.15076599999883911</v>
      </c>
      <c r="K38" s="39">
        <f t="shared" si="15"/>
        <v>0.15076599999883911</v>
      </c>
      <c r="O38" s="39">
        <f t="shared" ca="1" si="16"/>
        <v>0.15365362059791784</v>
      </c>
      <c r="Q38" s="48">
        <f t="shared" si="17"/>
        <v>45496.9427</v>
      </c>
    </row>
    <row r="39" spans="1:17" s="39" customFormat="1" ht="12.95" customHeight="1" x14ac:dyDescent="0.2">
      <c r="C39" s="45"/>
      <c r="D39" s="45"/>
    </row>
    <row r="40" spans="1:17" s="39" customFormat="1" ht="12.95" customHeight="1" x14ac:dyDescent="0.2">
      <c r="C40" s="45"/>
      <c r="D40" s="45"/>
    </row>
    <row r="41" spans="1:17" s="39" customFormat="1" ht="12.95" customHeight="1" x14ac:dyDescent="0.2">
      <c r="C41" s="45"/>
      <c r="D41" s="45"/>
    </row>
    <row r="42" spans="1:17" s="39" customFormat="1" ht="12.95" customHeight="1" x14ac:dyDescent="0.2">
      <c r="C42" s="45"/>
      <c r="D42" s="45"/>
    </row>
    <row r="43" spans="1:17" s="39" customFormat="1" ht="12.95" customHeight="1" x14ac:dyDescent="0.2">
      <c r="C43" s="45"/>
      <c r="D43" s="45"/>
    </row>
    <row r="44" spans="1:17" s="39" customFormat="1" ht="12.95" customHeight="1" x14ac:dyDescent="0.2">
      <c r="C44" s="45"/>
      <c r="D44" s="45"/>
    </row>
    <row r="45" spans="1:17" s="39" customFormat="1" ht="12.95" customHeight="1" x14ac:dyDescent="0.2">
      <c r="C45" s="45"/>
      <c r="D45" s="45"/>
    </row>
    <row r="46" spans="1:17" s="39" customFormat="1" ht="12.95" customHeight="1" x14ac:dyDescent="0.2">
      <c r="C46" s="45"/>
      <c r="D46" s="45"/>
    </row>
    <row r="47" spans="1:17" s="39" customFormat="1" ht="12.95" customHeight="1" x14ac:dyDescent="0.2">
      <c r="C47" s="45"/>
      <c r="D47" s="45"/>
    </row>
    <row r="48" spans="1:17" s="39" customFormat="1" ht="12.95" customHeight="1" x14ac:dyDescent="0.2">
      <c r="C48" s="45"/>
      <c r="D48" s="45"/>
    </row>
    <row r="49" spans="3:4" s="39" customFormat="1" ht="12.95" customHeight="1" x14ac:dyDescent="0.2">
      <c r="C49" s="45"/>
      <c r="D49" s="45"/>
    </row>
    <row r="50" spans="3:4" s="39" customFormat="1" ht="12.95" customHeight="1" x14ac:dyDescent="0.2">
      <c r="C50" s="45"/>
      <c r="D50" s="45"/>
    </row>
    <row r="51" spans="3:4" s="39" customFormat="1" ht="12.95" customHeight="1" x14ac:dyDescent="0.2">
      <c r="C51" s="45"/>
      <c r="D51" s="45"/>
    </row>
    <row r="52" spans="3:4" s="39" customFormat="1" ht="12.95" customHeight="1" x14ac:dyDescent="0.2">
      <c r="C52" s="45"/>
      <c r="D52" s="45"/>
    </row>
    <row r="53" spans="3:4" s="39" customFormat="1" ht="12.95" customHeight="1" x14ac:dyDescent="0.2">
      <c r="C53" s="45"/>
      <c r="D53" s="45"/>
    </row>
    <row r="54" spans="3:4" s="39" customFormat="1" ht="12.95" customHeight="1" x14ac:dyDescent="0.2">
      <c r="C54" s="45"/>
      <c r="D54" s="45"/>
    </row>
    <row r="55" spans="3:4" s="39" customFormat="1" ht="12.95" customHeight="1" x14ac:dyDescent="0.2">
      <c r="C55" s="45"/>
      <c r="D55" s="45"/>
    </row>
    <row r="56" spans="3:4" s="39" customFormat="1" ht="12.95" customHeight="1" x14ac:dyDescent="0.2">
      <c r="C56" s="45"/>
      <c r="D56" s="45"/>
    </row>
    <row r="57" spans="3:4" s="39" customFormat="1" ht="12.95" customHeight="1" x14ac:dyDescent="0.2">
      <c r="C57" s="45"/>
      <c r="D57" s="45"/>
    </row>
    <row r="58" spans="3:4" s="39" customFormat="1" ht="12.95" customHeight="1" x14ac:dyDescent="0.2">
      <c r="C58" s="45"/>
      <c r="D58" s="45"/>
    </row>
    <row r="59" spans="3:4" s="39" customFormat="1" ht="12.95" customHeight="1" x14ac:dyDescent="0.2">
      <c r="C59" s="45"/>
      <c r="D59" s="45"/>
    </row>
    <row r="60" spans="3:4" s="39" customFormat="1" ht="12.95" customHeight="1" x14ac:dyDescent="0.2">
      <c r="C60" s="45"/>
      <c r="D60" s="45"/>
    </row>
    <row r="61" spans="3:4" s="39" customFormat="1" ht="12.95" customHeight="1" x14ac:dyDescent="0.2">
      <c r="C61" s="45"/>
      <c r="D61" s="45"/>
    </row>
    <row r="62" spans="3:4" s="39" customFormat="1" ht="12.95" customHeight="1" x14ac:dyDescent="0.2">
      <c r="C62" s="45"/>
      <c r="D62" s="45"/>
    </row>
    <row r="63" spans="3:4" s="39" customFormat="1" ht="12.95" customHeight="1" x14ac:dyDescent="0.2">
      <c r="C63" s="45"/>
      <c r="D63" s="45"/>
    </row>
    <row r="64" spans="3:4" s="39" customFormat="1" ht="12.95" customHeight="1" x14ac:dyDescent="0.2">
      <c r="C64" s="45"/>
      <c r="D64" s="45"/>
    </row>
    <row r="65" spans="3:4" s="39" customFormat="1" ht="12.95" customHeight="1" x14ac:dyDescent="0.2">
      <c r="C65" s="45"/>
      <c r="D65" s="45"/>
    </row>
    <row r="66" spans="3:4" s="39" customFormat="1" ht="12.95" customHeight="1" x14ac:dyDescent="0.2">
      <c r="C66" s="45"/>
      <c r="D66" s="45"/>
    </row>
    <row r="67" spans="3:4" s="39" customFormat="1" ht="12.95" customHeight="1" x14ac:dyDescent="0.2">
      <c r="C67" s="45"/>
      <c r="D67" s="45"/>
    </row>
    <row r="68" spans="3:4" s="39" customFormat="1" ht="12.95" customHeight="1" x14ac:dyDescent="0.2">
      <c r="C68" s="45"/>
      <c r="D68" s="45"/>
    </row>
    <row r="69" spans="3:4" s="39" customFormat="1" ht="12.95" customHeight="1" x14ac:dyDescent="0.2">
      <c r="C69" s="45"/>
      <c r="D69" s="45"/>
    </row>
    <row r="70" spans="3:4" s="39" customFormat="1" ht="12.95" customHeight="1" x14ac:dyDescent="0.2">
      <c r="C70" s="45"/>
      <c r="D70" s="45"/>
    </row>
    <row r="71" spans="3:4" s="39" customFormat="1" ht="12.95" customHeight="1" x14ac:dyDescent="0.2">
      <c r="C71" s="45"/>
      <c r="D71" s="45"/>
    </row>
    <row r="72" spans="3:4" s="39" customFormat="1" ht="12.95" customHeight="1" x14ac:dyDescent="0.2">
      <c r="C72" s="45"/>
      <c r="D72" s="45"/>
    </row>
    <row r="73" spans="3:4" s="39" customFormat="1" ht="12.95" customHeight="1" x14ac:dyDescent="0.2">
      <c r="C73" s="45"/>
      <c r="D73" s="45"/>
    </row>
    <row r="74" spans="3:4" s="39" customFormat="1" ht="12.95" customHeight="1" x14ac:dyDescent="0.2">
      <c r="C74" s="45"/>
      <c r="D74" s="45"/>
    </row>
    <row r="75" spans="3:4" s="39" customFormat="1" ht="12.95" customHeight="1" x14ac:dyDescent="0.2">
      <c r="C75" s="45"/>
      <c r="D75" s="45"/>
    </row>
    <row r="76" spans="3:4" s="39" customFormat="1" ht="12.95" customHeight="1" x14ac:dyDescent="0.2">
      <c r="C76" s="45"/>
      <c r="D76" s="45"/>
    </row>
    <row r="77" spans="3:4" s="39" customFormat="1" ht="12.95" customHeight="1" x14ac:dyDescent="0.2">
      <c r="C77" s="45"/>
      <c r="D77" s="45"/>
    </row>
    <row r="78" spans="3:4" s="39" customFormat="1" ht="12.95" customHeight="1" x14ac:dyDescent="0.2">
      <c r="C78" s="45"/>
      <c r="D78" s="45"/>
    </row>
    <row r="79" spans="3:4" s="39" customFormat="1" ht="12.95" customHeight="1" x14ac:dyDescent="0.2">
      <c r="C79" s="45"/>
      <c r="D79" s="45"/>
    </row>
    <row r="80" spans="3:4" s="39" customFormat="1" ht="12.95" customHeight="1" x14ac:dyDescent="0.2">
      <c r="C80" s="45"/>
      <c r="D80" s="45"/>
    </row>
    <row r="81" spans="3:4" s="39" customFormat="1" ht="12.95" customHeight="1" x14ac:dyDescent="0.2">
      <c r="C81" s="45"/>
      <c r="D81" s="45"/>
    </row>
    <row r="82" spans="3:4" s="39" customFormat="1" ht="12.95" customHeight="1" x14ac:dyDescent="0.2">
      <c r="C82" s="45"/>
      <c r="D82" s="45"/>
    </row>
    <row r="83" spans="3:4" s="39" customFormat="1" ht="12.95" customHeight="1" x14ac:dyDescent="0.2">
      <c r="C83" s="45"/>
      <c r="D83" s="45"/>
    </row>
    <row r="84" spans="3:4" s="39" customFormat="1" ht="12.95" customHeight="1" x14ac:dyDescent="0.2">
      <c r="C84" s="45"/>
      <c r="D84" s="45"/>
    </row>
    <row r="85" spans="3:4" s="39" customFormat="1" ht="12.95" customHeight="1" x14ac:dyDescent="0.2">
      <c r="C85" s="45"/>
      <c r="D85" s="45"/>
    </row>
    <row r="86" spans="3:4" s="39" customFormat="1" ht="12.95" customHeight="1" x14ac:dyDescent="0.2">
      <c r="C86" s="45"/>
      <c r="D86" s="45"/>
    </row>
    <row r="87" spans="3:4" s="39" customFormat="1" ht="12.95" customHeight="1" x14ac:dyDescent="0.2">
      <c r="C87" s="45"/>
      <c r="D87" s="45"/>
    </row>
    <row r="88" spans="3:4" s="39" customFormat="1" ht="12.95" customHeight="1" x14ac:dyDescent="0.2">
      <c r="C88" s="45"/>
      <c r="D88" s="45"/>
    </row>
    <row r="89" spans="3:4" s="39" customFormat="1" ht="12.95" customHeight="1" x14ac:dyDescent="0.2">
      <c r="C89" s="45"/>
      <c r="D89" s="45"/>
    </row>
    <row r="90" spans="3:4" s="39" customFormat="1" ht="12.95" customHeight="1" x14ac:dyDescent="0.2">
      <c r="C90" s="45"/>
      <c r="D90" s="45"/>
    </row>
    <row r="91" spans="3:4" s="39" customFormat="1" ht="12.95" customHeight="1" x14ac:dyDescent="0.2">
      <c r="C91" s="45"/>
      <c r="D91" s="45"/>
    </row>
    <row r="92" spans="3:4" s="39" customFormat="1" ht="12.95" customHeight="1" x14ac:dyDescent="0.2">
      <c r="C92" s="45"/>
      <c r="D92" s="45"/>
    </row>
    <row r="93" spans="3:4" s="39" customFormat="1" ht="12.95" customHeight="1" x14ac:dyDescent="0.2">
      <c r="C93" s="45"/>
      <c r="D93" s="45"/>
    </row>
    <row r="94" spans="3:4" s="39" customFormat="1" ht="12.95" customHeight="1" x14ac:dyDescent="0.2">
      <c r="C94" s="45"/>
      <c r="D94" s="45"/>
    </row>
    <row r="95" spans="3:4" s="39" customFormat="1" ht="12.95" customHeight="1" x14ac:dyDescent="0.2">
      <c r="C95" s="45"/>
      <c r="D95" s="45"/>
    </row>
    <row r="96" spans="3:4" s="39" customFormat="1" ht="12.95" customHeight="1" x14ac:dyDescent="0.2">
      <c r="C96" s="45"/>
      <c r="D96" s="45"/>
    </row>
    <row r="97" spans="3:4" s="39" customFormat="1" ht="12.95" customHeight="1" x14ac:dyDescent="0.2">
      <c r="C97" s="45"/>
      <c r="D97" s="45"/>
    </row>
    <row r="98" spans="3:4" s="39" customFormat="1" ht="12.95" customHeight="1" x14ac:dyDescent="0.2">
      <c r="C98" s="45"/>
      <c r="D98" s="45"/>
    </row>
    <row r="99" spans="3:4" s="39" customFormat="1" ht="12.95" customHeight="1" x14ac:dyDescent="0.2">
      <c r="C99" s="45"/>
      <c r="D99" s="45"/>
    </row>
    <row r="100" spans="3:4" s="39" customFormat="1" ht="12.95" customHeight="1" x14ac:dyDescent="0.2">
      <c r="C100" s="45"/>
      <c r="D100" s="45"/>
    </row>
    <row r="101" spans="3:4" s="39" customFormat="1" ht="12.95" customHeight="1" x14ac:dyDescent="0.2">
      <c r="C101" s="45"/>
      <c r="D101" s="45"/>
    </row>
    <row r="102" spans="3:4" s="39" customFormat="1" ht="12.95" customHeight="1" x14ac:dyDescent="0.2">
      <c r="C102" s="45"/>
      <c r="D102" s="45"/>
    </row>
    <row r="103" spans="3:4" s="39" customFormat="1" ht="12.95" customHeight="1" x14ac:dyDescent="0.2">
      <c r="C103" s="45"/>
      <c r="D103" s="45"/>
    </row>
    <row r="104" spans="3:4" s="39" customFormat="1" ht="12.95" customHeight="1" x14ac:dyDescent="0.2">
      <c r="C104" s="45"/>
      <c r="D104" s="45"/>
    </row>
    <row r="105" spans="3:4" s="39" customFormat="1" ht="12.95" customHeight="1" x14ac:dyDescent="0.2">
      <c r="C105" s="45"/>
      <c r="D105" s="45"/>
    </row>
    <row r="106" spans="3:4" s="39" customFormat="1" ht="12.95" customHeight="1" x14ac:dyDescent="0.2">
      <c r="C106" s="45"/>
      <c r="D106" s="45"/>
    </row>
    <row r="107" spans="3:4" s="39" customFormat="1" ht="12.95" customHeight="1" x14ac:dyDescent="0.2">
      <c r="C107" s="45"/>
      <c r="D107" s="45"/>
    </row>
    <row r="108" spans="3:4" s="39" customFormat="1" ht="12.95" customHeight="1" x14ac:dyDescent="0.2">
      <c r="C108" s="45"/>
      <c r="D108" s="45"/>
    </row>
    <row r="109" spans="3:4" s="39" customFormat="1" ht="12.95" customHeight="1" x14ac:dyDescent="0.2">
      <c r="C109" s="45"/>
      <c r="D109" s="45"/>
    </row>
    <row r="110" spans="3:4" s="39" customFormat="1" ht="12.95" customHeight="1" x14ac:dyDescent="0.2">
      <c r="C110" s="45"/>
      <c r="D110" s="45"/>
    </row>
    <row r="111" spans="3:4" s="39" customFormat="1" ht="12.95" customHeight="1" x14ac:dyDescent="0.2">
      <c r="C111" s="45"/>
      <c r="D111" s="45"/>
    </row>
    <row r="112" spans="3:4" s="39" customFormat="1" ht="12.95" customHeight="1" x14ac:dyDescent="0.2">
      <c r="C112" s="45"/>
      <c r="D112" s="45"/>
    </row>
    <row r="113" spans="3:4" s="39" customFormat="1" ht="12.95" customHeight="1" x14ac:dyDescent="0.2">
      <c r="C113" s="45"/>
      <c r="D113" s="45"/>
    </row>
    <row r="114" spans="3:4" s="39" customFormat="1" ht="12.95" customHeight="1" x14ac:dyDescent="0.2">
      <c r="C114" s="45"/>
      <c r="D114" s="45"/>
    </row>
    <row r="115" spans="3:4" s="39" customFormat="1" ht="12.95" customHeight="1" x14ac:dyDescent="0.2">
      <c r="C115" s="45"/>
      <c r="D115" s="45"/>
    </row>
    <row r="116" spans="3:4" s="39" customFormat="1" ht="12.95" customHeight="1" x14ac:dyDescent="0.2">
      <c r="C116" s="45"/>
      <c r="D116" s="45"/>
    </row>
    <row r="117" spans="3:4" s="39" customFormat="1" ht="12.95" customHeight="1" x14ac:dyDescent="0.2">
      <c r="C117" s="45"/>
      <c r="D117" s="45"/>
    </row>
    <row r="118" spans="3:4" s="39" customFormat="1" ht="12.95" customHeight="1" x14ac:dyDescent="0.2">
      <c r="C118" s="45"/>
      <c r="D118" s="45"/>
    </row>
    <row r="119" spans="3:4" s="39" customFormat="1" ht="12.95" customHeight="1" x14ac:dyDescent="0.2">
      <c r="C119" s="45"/>
      <c r="D119" s="45"/>
    </row>
    <row r="120" spans="3:4" s="39" customFormat="1" ht="12.95" customHeight="1" x14ac:dyDescent="0.2">
      <c r="C120" s="45"/>
      <c r="D120" s="45"/>
    </row>
    <row r="121" spans="3:4" s="39" customFormat="1" ht="12.95" customHeight="1" x14ac:dyDescent="0.2">
      <c r="C121" s="45"/>
      <c r="D121" s="45"/>
    </row>
    <row r="122" spans="3:4" s="39" customFormat="1" ht="12.95" customHeight="1" x14ac:dyDescent="0.2">
      <c r="C122" s="45"/>
      <c r="D122" s="45"/>
    </row>
    <row r="123" spans="3:4" s="39" customFormat="1" ht="12.95" customHeight="1" x14ac:dyDescent="0.2">
      <c r="C123" s="45"/>
      <c r="D123" s="45"/>
    </row>
    <row r="124" spans="3:4" s="39" customFormat="1" ht="12.95" customHeight="1" x14ac:dyDescent="0.2">
      <c r="C124" s="45"/>
      <c r="D124" s="45"/>
    </row>
    <row r="125" spans="3:4" s="39" customFormat="1" ht="12.95" customHeight="1" x14ac:dyDescent="0.2">
      <c r="C125" s="45"/>
      <c r="D125" s="45"/>
    </row>
    <row r="126" spans="3:4" s="39" customFormat="1" ht="12.95" customHeight="1" x14ac:dyDescent="0.2">
      <c r="C126" s="45"/>
      <c r="D126" s="45"/>
    </row>
    <row r="127" spans="3:4" s="39" customFormat="1" ht="12.95" customHeight="1" x14ac:dyDescent="0.2">
      <c r="C127" s="45"/>
      <c r="D127" s="45"/>
    </row>
    <row r="128" spans="3:4" s="39" customFormat="1" ht="12.95" customHeight="1" x14ac:dyDescent="0.2">
      <c r="C128" s="45"/>
      <c r="D128" s="45"/>
    </row>
    <row r="129" spans="3:4" s="39" customFormat="1" ht="12.95" customHeight="1" x14ac:dyDescent="0.2">
      <c r="C129" s="45"/>
      <c r="D129" s="45"/>
    </row>
    <row r="130" spans="3:4" s="39" customFormat="1" ht="12.95" customHeight="1" x14ac:dyDescent="0.2">
      <c r="C130" s="45"/>
      <c r="D130" s="45"/>
    </row>
    <row r="131" spans="3:4" s="39" customFormat="1" ht="12.95" customHeight="1" x14ac:dyDescent="0.2">
      <c r="C131" s="45"/>
      <c r="D131" s="45"/>
    </row>
    <row r="132" spans="3:4" s="39" customFormat="1" ht="12.95" customHeight="1" x14ac:dyDescent="0.2">
      <c r="C132" s="45"/>
      <c r="D132" s="45"/>
    </row>
    <row r="133" spans="3:4" s="39" customFormat="1" ht="12.95" customHeight="1" x14ac:dyDescent="0.2">
      <c r="C133" s="45"/>
      <c r="D133" s="45"/>
    </row>
    <row r="134" spans="3:4" s="39" customFormat="1" ht="12.95" customHeight="1" x14ac:dyDescent="0.2">
      <c r="C134" s="45"/>
      <c r="D134" s="45"/>
    </row>
    <row r="135" spans="3:4" s="39" customFormat="1" ht="12.95" customHeight="1" x14ac:dyDescent="0.2">
      <c r="C135" s="45"/>
      <c r="D135" s="45"/>
    </row>
    <row r="136" spans="3:4" s="39" customFormat="1" ht="12.95" customHeight="1" x14ac:dyDescent="0.2">
      <c r="C136" s="45"/>
      <c r="D136" s="45"/>
    </row>
    <row r="137" spans="3:4" s="39" customFormat="1" ht="12.95" customHeight="1" x14ac:dyDescent="0.2">
      <c r="C137" s="45"/>
      <c r="D137" s="45"/>
    </row>
    <row r="138" spans="3:4" s="39" customFormat="1" ht="12.95" customHeight="1" x14ac:dyDescent="0.2">
      <c r="C138" s="45"/>
      <c r="D138" s="45"/>
    </row>
    <row r="139" spans="3:4" s="39" customFormat="1" ht="12.95" customHeight="1" x14ac:dyDescent="0.2">
      <c r="C139" s="45"/>
      <c r="D139" s="45"/>
    </row>
    <row r="140" spans="3:4" s="39" customFormat="1" ht="12.95" customHeight="1" x14ac:dyDescent="0.2">
      <c r="C140" s="45"/>
      <c r="D140" s="45"/>
    </row>
    <row r="141" spans="3:4" s="39" customFormat="1" ht="12.95" customHeight="1" x14ac:dyDescent="0.2">
      <c r="C141" s="45"/>
      <c r="D141" s="45"/>
    </row>
    <row r="142" spans="3:4" s="39" customFormat="1" ht="12.95" customHeight="1" x14ac:dyDescent="0.2">
      <c r="C142" s="45"/>
      <c r="D142" s="45"/>
    </row>
    <row r="143" spans="3:4" s="39" customFormat="1" ht="12.95" customHeight="1" x14ac:dyDescent="0.2">
      <c r="C143" s="45"/>
      <c r="D143" s="45"/>
    </row>
    <row r="144" spans="3:4" s="39" customFormat="1" ht="12.95" customHeight="1" x14ac:dyDescent="0.2">
      <c r="C144" s="45"/>
      <c r="D144" s="45"/>
    </row>
    <row r="145" spans="3:4" s="39" customFormat="1" ht="12.95" customHeight="1" x14ac:dyDescent="0.2">
      <c r="C145" s="45"/>
      <c r="D145" s="45"/>
    </row>
    <row r="146" spans="3:4" s="39" customFormat="1" ht="12.95" customHeight="1" x14ac:dyDescent="0.2">
      <c r="C146" s="45"/>
      <c r="D146" s="45"/>
    </row>
    <row r="147" spans="3:4" s="39" customFormat="1" ht="12.95" customHeight="1" x14ac:dyDescent="0.2">
      <c r="C147" s="45"/>
      <c r="D147" s="45"/>
    </row>
    <row r="148" spans="3:4" s="39" customFormat="1" ht="12.95" customHeight="1" x14ac:dyDescent="0.2">
      <c r="C148" s="45"/>
      <c r="D148" s="45"/>
    </row>
    <row r="149" spans="3:4" s="39" customFormat="1" ht="12.95" customHeight="1" x14ac:dyDescent="0.2">
      <c r="C149" s="45"/>
      <c r="D149" s="45"/>
    </row>
    <row r="150" spans="3:4" s="39" customFormat="1" ht="12.95" customHeight="1" x14ac:dyDescent="0.2">
      <c r="C150" s="45"/>
      <c r="D150" s="45"/>
    </row>
    <row r="151" spans="3:4" s="39" customFormat="1" ht="12.95" customHeight="1" x14ac:dyDescent="0.2">
      <c r="C151" s="45"/>
      <c r="D151" s="45"/>
    </row>
    <row r="152" spans="3:4" s="39" customFormat="1" ht="12.95" customHeight="1" x14ac:dyDescent="0.2">
      <c r="C152" s="45"/>
      <c r="D152" s="45"/>
    </row>
    <row r="153" spans="3:4" s="39" customFormat="1" ht="12.95" customHeight="1" x14ac:dyDescent="0.2">
      <c r="C153" s="45"/>
      <c r="D153" s="45"/>
    </row>
    <row r="154" spans="3:4" s="39" customFormat="1" ht="12.95" customHeight="1" x14ac:dyDescent="0.2">
      <c r="C154" s="45"/>
      <c r="D154" s="45"/>
    </row>
    <row r="155" spans="3:4" s="39" customFormat="1" ht="12.95" customHeight="1" x14ac:dyDescent="0.2">
      <c r="C155" s="45"/>
      <c r="D155" s="45"/>
    </row>
    <row r="156" spans="3:4" s="39" customFormat="1" ht="12.95" customHeight="1" x14ac:dyDescent="0.2">
      <c r="C156" s="45"/>
      <c r="D156" s="45"/>
    </row>
    <row r="157" spans="3:4" s="39" customFormat="1" ht="12.95" customHeight="1" x14ac:dyDescent="0.2">
      <c r="C157" s="45"/>
      <c r="D157" s="45"/>
    </row>
    <row r="158" spans="3:4" s="39" customFormat="1" ht="12.95" customHeight="1" x14ac:dyDescent="0.2">
      <c r="C158" s="45"/>
      <c r="D158" s="45"/>
    </row>
    <row r="159" spans="3:4" s="39" customFormat="1" ht="12.95" customHeight="1" x14ac:dyDescent="0.2">
      <c r="C159" s="45"/>
      <c r="D159" s="45"/>
    </row>
    <row r="160" spans="3:4" s="39" customFormat="1" ht="12.95" customHeight="1" x14ac:dyDescent="0.2">
      <c r="C160" s="45"/>
      <c r="D160" s="45"/>
    </row>
    <row r="161" spans="3:4" s="39" customFormat="1" ht="12.95" customHeight="1" x14ac:dyDescent="0.2">
      <c r="C161" s="45"/>
      <c r="D161" s="45"/>
    </row>
    <row r="162" spans="3:4" s="39" customFormat="1" ht="12.95" customHeight="1" x14ac:dyDescent="0.2">
      <c r="C162" s="45"/>
      <c r="D162" s="45"/>
    </row>
    <row r="163" spans="3:4" s="39" customFormat="1" ht="12.95" customHeight="1" x14ac:dyDescent="0.2">
      <c r="C163" s="45"/>
      <c r="D163" s="45"/>
    </row>
    <row r="164" spans="3:4" s="39" customFormat="1" ht="12.95" customHeight="1" x14ac:dyDescent="0.2">
      <c r="C164" s="45"/>
      <c r="D164" s="45"/>
    </row>
    <row r="165" spans="3:4" s="39" customFormat="1" ht="12.95" customHeight="1" x14ac:dyDescent="0.2">
      <c r="C165" s="45"/>
      <c r="D165" s="45"/>
    </row>
    <row r="166" spans="3:4" s="39" customFormat="1" ht="12.95" customHeight="1" x14ac:dyDescent="0.2">
      <c r="C166" s="45"/>
      <c r="D166" s="45"/>
    </row>
    <row r="167" spans="3:4" s="39" customFormat="1" ht="12.95" customHeight="1" x14ac:dyDescent="0.2">
      <c r="C167" s="45"/>
      <c r="D167" s="45"/>
    </row>
    <row r="168" spans="3:4" s="39" customFormat="1" ht="12.95" customHeight="1" x14ac:dyDescent="0.2">
      <c r="C168" s="45"/>
      <c r="D168" s="45"/>
    </row>
    <row r="169" spans="3:4" s="39" customFormat="1" ht="12.95" customHeight="1" x14ac:dyDescent="0.2">
      <c r="C169" s="45"/>
      <c r="D169" s="45"/>
    </row>
    <row r="170" spans="3:4" s="39" customFormat="1" ht="12.95" customHeight="1" x14ac:dyDescent="0.2">
      <c r="C170" s="45"/>
      <c r="D170" s="45"/>
    </row>
    <row r="171" spans="3:4" s="39" customFormat="1" ht="12.95" customHeight="1" x14ac:dyDescent="0.2">
      <c r="C171" s="45"/>
      <c r="D171" s="45"/>
    </row>
    <row r="172" spans="3:4" s="39" customFormat="1" ht="12.95" customHeight="1" x14ac:dyDescent="0.2">
      <c r="C172" s="45"/>
      <c r="D172" s="45"/>
    </row>
    <row r="173" spans="3:4" s="39" customFormat="1" ht="12.95" customHeight="1" x14ac:dyDescent="0.2">
      <c r="C173" s="45"/>
      <c r="D173" s="45"/>
    </row>
    <row r="174" spans="3:4" s="39" customFormat="1" ht="12.95" customHeight="1" x14ac:dyDescent="0.2">
      <c r="C174" s="45"/>
      <c r="D174" s="45"/>
    </row>
    <row r="175" spans="3:4" s="39" customFormat="1" ht="12.95" customHeight="1" x14ac:dyDescent="0.2">
      <c r="C175" s="45"/>
      <c r="D175" s="45"/>
    </row>
    <row r="176" spans="3:4" s="39" customFormat="1" ht="12.95" customHeight="1" x14ac:dyDescent="0.2">
      <c r="C176" s="45"/>
      <c r="D176" s="45"/>
    </row>
    <row r="177" spans="3:4" s="39" customFormat="1" ht="12.95" customHeight="1" x14ac:dyDescent="0.2">
      <c r="C177" s="45"/>
      <c r="D177" s="45"/>
    </row>
    <row r="178" spans="3:4" s="39" customFormat="1" ht="12.95" customHeight="1" x14ac:dyDescent="0.2">
      <c r="C178" s="45"/>
      <c r="D178" s="45"/>
    </row>
    <row r="179" spans="3:4" s="39" customFormat="1" ht="12.95" customHeight="1" x14ac:dyDescent="0.2">
      <c r="C179" s="45"/>
      <c r="D179" s="45"/>
    </row>
    <row r="180" spans="3:4" s="39" customFormat="1" ht="12.95" customHeight="1" x14ac:dyDescent="0.2">
      <c r="C180" s="45"/>
      <c r="D180" s="45"/>
    </row>
    <row r="181" spans="3:4" s="39" customFormat="1" ht="12.95" customHeight="1" x14ac:dyDescent="0.2">
      <c r="C181" s="45"/>
      <c r="D181" s="45"/>
    </row>
    <row r="182" spans="3:4" s="39" customFormat="1" ht="12.95" customHeight="1" x14ac:dyDescent="0.2">
      <c r="C182" s="45"/>
      <c r="D182" s="45"/>
    </row>
    <row r="183" spans="3:4" s="39" customFormat="1" ht="12.95" customHeight="1" x14ac:dyDescent="0.2">
      <c r="C183" s="45"/>
      <c r="D183" s="45"/>
    </row>
    <row r="184" spans="3:4" s="39" customFormat="1" ht="12.95" customHeight="1" x14ac:dyDescent="0.2">
      <c r="C184" s="45"/>
      <c r="D184" s="45"/>
    </row>
    <row r="185" spans="3:4" s="39" customFormat="1" ht="12.95" customHeight="1" x14ac:dyDescent="0.2">
      <c r="C185" s="45"/>
      <c r="D185" s="45"/>
    </row>
    <row r="186" spans="3:4" s="39" customFormat="1" ht="12.95" customHeight="1" x14ac:dyDescent="0.2">
      <c r="C186" s="45"/>
      <c r="D186" s="45"/>
    </row>
    <row r="187" spans="3:4" s="39" customFormat="1" ht="12.95" customHeight="1" x14ac:dyDescent="0.2">
      <c r="C187" s="45"/>
      <c r="D187" s="45"/>
    </row>
    <row r="188" spans="3:4" s="39" customFormat="1" ht="12.95" customHeight="1" x14ac:dyDescent="0.2">
      <c r="C188" s="45"/>
      <c r="D188" s="45"/>
    </row>
    <row r="189" spans="3:4" s="39" customFormat="1" ht="12.95" customHeight="1" x14ac:dyDescent="0.2">
      <c r="C189" s="45"/>
      <c r="D189" s="45"/>
    </row>
    <row r="190" spans="3:4" s="39" customFormat="1" ht="12.95" customHeight="1" x14ac:dyDescent="0.2">
      <c r="C190" s="45"/>
      <c r="D190" s="45"/>
    </row>
    <row r="191" spans="3:4" s="39" customFormat="1" ht="12.95" customHeight="1" x14ac:dyDescent="0.2">
      <c r="C191" s="45"/>
      <c r="D191" s="45"/>
    </row>
    <row r="192" spans="3:4" s="39" customFormat="1" ht="12.95" customHeight="1" x14ac:dyDescent="0.2">
      <c r="C192" s="45"/>
      <c r="D192" s="45"/>
    </row>
    <row r="193" spans="3:4" s="39" customFormat="1" ht="12.95" customHeight="1" x14ac:dyDescent="0.2">
      <c r="C193" s="45"/>
      <c r="D193" s="45"/>
    </row>
    <row r="194" spans="3:4" s="39" customFormat="1" ht="12.95" customHeight="1" x14ac:dyDescent="0.2">
      <c r="C194" s="45"/>
      <c r="D194" s="45"/>
    </row>
    <row r="195" spans="3:4" s="39" customFormat="1" ht="12.95" customHeight="1" x14ac:dyDescent="0.2">
      <c r="C195" s="45"/>
      <c r="D195" s="45"/>
    </row>
    <row r="196" spans="3:4" s="39" customFormat="1" ht="12.95" customHeight="1" x14ac:dyDescent="0.2">
      <c r="C196" s="45"/>
      <c r="D196" s="45"/>
    </row>
    <row r="197" spans="3:4" s="39" customFormat="1" ht="12.95" customHeight="1" x14ac:dyDescent="0.2">
      <c r="C197" s="45"/>
      <c r="D197" s="45"/>
    </row>
    <row r="198" spans="3:4" s="39" customFormat="1" ht="12.95" customHeight="1" x14ac:dyDescent="0.2">
      <c r="C198" s="45"/>
      <c r="D198" s="45"/>
    </row>
    <row r="199" spans="3:4" s="39" customFormat="1" ht="12.95" customHeight="1" x14ac:dyDescent="0.2">
      <c r="C199" s="45"/>
      <c r="D199" s="45"/>
    </row>
    <row r="200" spans="3:4" s="39" customFormat="1" ht="12.95" customHeight="1" x14ac:dyDescent="0.2">
      <c r="C200" s="45"/>
      <c r="D200" s="45"/>
    </row>
    <row r="201" spans="3:4" s="39" customFormat="1" ht="12.95" customHeight="1" x14ac:dyDescent="0.2">
      <c r="C201" s="45"/>
      <c r="D201" s="45"/>
    </row>
    <row r="202" spans="3:4" s="39" customFormat="1" ht="12.95" customHeight="1" x14ac:dyDescent="0.2">
      <c r="C202" s="45"/>
      <c r="D202" s="45"/>
    </row>
    <row r="203" spans="3:4" s="39" customFormat="1" ht="12.95" customHeight="1" x14ac:dyDescent="0.2">
      <c r="C203" s="45"/>
      <c r="D203" s="45"/>
    </row>
    <row r="204" spans="3:4" s="39" customFormat="1" ht="12.95" customHeight="1" x14ac:dyDescent="0.2">
      <c r="C204" s="45"/>
      <c r="D204" s="45"/>
    </row>
    <row r="205" spans="3:4" s="39" customFormat="1" ht="12.95" customHeight="1" x14ac:dyDescent="0.2">
      <c r="C205" s="45"/>
      <c r="D205" s="45"/>
    </row>
    <row r="206" spans="3:4" s="39" customFormat="1" ht="12.95" customHeight="1" x14ac:dyDescent="0.2">
      <c r="C206" s="45"/>
      <c r="D206" s="45"/>
    </row>
    <row r="207" spans="3:4" s="39" customFormat="1" ht="12.95" customHeight="1" x14ac:dyDescent="0.2">
      <c r="C207" s="45"/>
      <c r="D207" s="45"/>
    </row>
    <row r="208" spans="3:4" s="39" customFormat="1" ht="12.95" customHeight="1" x14ac:dyDescent="0.2">
      <c r="C208" s="45"/>
      <c r="D208" s="45"/>
    </row>
    <row r="209" spans="3:4" s="39" customFormat="1" ht="12.95" customHeight="1" x14ac:dyDescent="0.2">
      <c r="C209" s="45"/>
      <c r="D209" s="45"/>
    </row>
    <row r="210" spans="3:4" s="39" customFormat="1" ht="12.95" customHeight="1" x14ac:dyDescent="0.2">
      <c r="C210" s="45"/>
      <c r="D210" s="45"/>
    </row>
    <row r="211" spans="3:4" s="39" customFormat="1" ht="12.95" customHeight="1" x14ac:dyDescent="0.2">
      <c r="C211" s="45"/>
      <c r="D211" s="45"/>
    </row>
    <row r="212" spans="3:4" s="39" customFormat="1" ht="12.95" customHeight="1" x14ac:dyDescent="0.2">
      <c r="C212" s="45"/>
      <c r="D212" s="45"/>
    </row>
    <row r="213" spans="3:4" s="39" customFormat="1" ht="12.95" customHeight="1" x14ac:dyDescent="0.2">
      <c r="C213" s="45"/>
      <c r="D213" s="45"/>
    </row>
    <row r="214" spans="3:4" s="39" customFormat="1" ht="12.95" customHeight="1" x14ac:dyDescent="0.2">
      <c r="C214" s="45"/>
      <c r="D214" s="45"/>
    </row>
    <row r="215" spans="3:4" s="39" customFormat="1" ht="12.95" customHeight="1" x14ac:dyDescent="0.2">
      <c r="C215" s="45"/>
      <c r="D215" s="45"/>
    </row>
    <row r="216" spans="3:4" s="39" customFormat="1" ht="12.95" customHeight="1" x14ac:dyDescent="0.2">
      <c r="C216" s="45"/>
      <c r="D216" s="45"/>
    </row>
    <row r="217" spans="3:4" s="39" customFormat="1" ht="12.95" customHeight="1" x14ac:dyDescent="0.2">
      <c r="C217" s="45"/>
      <c r="D217" s="45"/>
    </row>
    <row r="218" spans="3:4" s="39" customFormat="1" ht="12.95" customHeight="1" x14ac:dyDescent="0.2">
      <c r="C218" s="45"/>
      <c r="D218" s="45"/>
    </row>
    <row r="219" spans="3:4" s="39" customFormat="1" ht="12.95" customHeight="1" x14ac:dyDescent="0.2">
      <c r="C219" s="45"/>
      <c r="D219" s="45"/>
    </row>
    <row r="220" spans="3:4" s="39" customFormat="1" ht="12.95" customHeight="1" x14ac:dyDescent="0.2">
      <c r="C220" s="45"/>
      <c r="D220" s="45"/>
    </row>
    <row r="221" spans="3:4" s="39" customFormat="1" ht="12.95" customHeight="1" x14ac:dyDescent="0.2">
      <c r="C221" s="45"/>
      <c r="D221" s="45"/>
    </row>
    <row r="222" spans="3:4" s="39" customFormat="1" ht="12.95" customHeight="1" x14ac:dyDescent="0.2">
      <c r="C222" s="45"/>
      <c r="D222" s="45"/>
    </row>
    <row r="223" spans="3:4" s="39" customFormat="1" ht="12.95" customHeight="1" x14ac:dyDescent="0.2">
      <c r="C223" s="45"/>
      <c r="D223" s="45"/>
    </row>
    <row r="224" spans="3:4" s="39" customFormat="1" ht="12.95" customHeight="1" x14ac:dyDescent="0.2">
      <c r="C224" s="45"/>
      <c r="D224" s="45"/>
    </row>
    <row r="225" spans="3:4" s="39" customFormat="1" ht="12.95" customHeight="1" x14ac:dyDescent="0.2">
      <c r="C225" s="45"/>
      <c r="D225" s="45"/>
    </row>
    <row r="226" spans="3:4" s="39" customFormat="1" ht="12.95" customHeight="1" x14ac:dyDescent="0.2">
      <c r="C226" s="45"/>
      <c r="D226" s="45"/>
    </row>
    <row r="227" spans="3:4" s="39" customFormat="1" ht="12.95" customHeight="1" x14ac:dyDescent="0.2">
      <c r="C227" s="45"/>
      <c r="D227" s="45"/>
    </row>
    <row r="228" spans="3:4" s="39" customFormat="1" ht="12.95" customHeight="1" x14ac:dyDescent="0.2">
      <c r="C228" s="45"/>
      <c r="D228" s="45"/>
    </row>
    <row r="229" spans="3:4" s="39" customFormat="1" ht="12.95" customHeight="1" x14ac:dyDescent="0.2">
      <c r="C229" s="45"/>
      <c r="D229" s="45"/>
    </row>
    <row r="230" spans="3:4" s="39" customFormat="1" ht="12.95" customHeight="1" x14ac:dyDescent="0.2">
      <c r="C230" s="45"/>
      <c r="D230" s="45"/>
    </row>
    <row r="231" spans="3:4" s="39" customFormat="1" ht="12.95" customHeight="1" x14ac:dyDescent="0.2">
      <c r="C231" s="45"/>
      <c r="D231" s="45"/>
    </row>
    <row r="232" spans="3:4" s="39" customFormat="1" ht="12.95" customHeight="1" x14ac:dyDescent="0.2">
      <c r="C232" s="45"/>
      <c r="D232" s="45"/>
    </row>
    <row r="233" spans="3:4" s="39" customFormat="1" ht="12.95" customHeight="1" x14ac:dyDescent="0.2">
      <c r="C233" s="45"/>
      <c r="D233" s="45"/>
    </row>
    <row r="234" spans="3:4" s="39" customFormat="1" ht="12.95" customHeight="1" x14ac:dyDescent="0.2">
      <c r="C234" s="45"/>
      <c r="D234" s="45"/>
    </row>
    <row r="235" spans="3:4" s="39" customFormat="1" ht="12.95" customHeight="1" x14ac:dyDescent="0.2">
      <c r="C235" s="45"/>
      <c r="D235" s="45"/>
    </row>
    <row r="236" spans="3:4" s="39" customFormat="1" ht="12.95" customHeight="1" x14ac:dyDescent="0.2">
      <c r="C236" s="45"/>
      <c r="D236" s="45"/>
    </row>
    <row r="237" spans="3:4" s="39" customFormat="1" ht="12.95" customHeight="1" x14ac:dyDescent="0.2">
      <c r="C237" s="45"/>
      <c r="D237" s="45"/>
    </row>
    <row r="238" spans="3:4" s="39" customFormat="1" ht="12.95" customHeight="1" x14ac:dyDescent="0.2">
      <c r="C238" s="45"/>
      <c r="D238" s="45"/>
    </row>
    <row r="239" spans="3:4" s="39" customFormat="1" ht="12.95" customHeight="1" x14ac:dyDescent="0.2">
      <c r="C239" s="45"/>
      <c r="D239" s="45"/>
    </row>
    <row r="240" spans="3:4" s="39" customFormat="1" ht="12.95" customHeight="1" x14ac:dyDescent="0.2">
      <c r="C240" s="45"/>
      <c r="D240" s="45"/>
    </row>
    <row r="241" spans="3:4" s="39" customFormat="1" ht="12.95" customHeight="1" x14ac:dyDescent="0.2">
      <c r="C241" s="45"/>
      <c r="D241" s="45"/>
    </row>
    <row r="242" spans="3:4" s="39" customFormat="1" ht="12.95" customHeight="1" x14ac:dyDescent="0.2">
      <c r="C242" s="45"/>
      <c r="D242" s="45"/>
    </row>
    <row r="243" spans="3:4" s="39" customFormat="1" ht="12.95" customHeight="1" x14ac:dyDescent="0.2">
      <c r="C243" s="45"/>
      <c r="D243" s="45"/>
    </row>
    <row r="244" spans="3:4" s="39" customFormat="1" ht="12.95" customHeight="1" x14ac:dyDescent="0.2">
      <c r="C244" s="45"/>
      <c r="D244" s="45"/>
    </row>
    <row r="245" spans="3:4" s="39" customFormat="1" ht="12.95" customHeight="1" x14ac:dyDescent="0.2">
      <c r="C245" s="45"/>
      <c r="D245" s="45"/>
    </row>
    <row r="246" spans="3:4" s="39" customFormat="1" ht="12.95" customHeight="1" x14ac:dyDescent="0.2">
      <c r="C246" s="45"/>
      <c r="D246" s="45"/>
    </row>
    <row r="247" spans="3:4" s="39" customFormat="1" ht="12.95" customHeight="1" x14ac:dyDescent="0.2">
      <c r="C247" s="45"/>
      <c r="D247" s="45"/>
    </row>
    <row r="248" spans="3:4" s="39" customFormat="1" ht="12.95" customHeight="1" x14ac:dyDescent="0.2">
      <c r="C248" s="45"/>
      <c r="D248" s="45"/>
    </row>
    <row r="249" spans="3:4" s="39" customFormat="1" ht="12.95" customHeight="1" x14ac:dyDescent="0.2">
      <c r="C249" s="45"/>
      <c r="D249" s="45"/>
    </row>
    <row r="250" spans="3:4" s="39" customFormat="1" ht="12.95" customHeight="1" x14ac:dyDescent="0.2">
      <c r="C250" s="45"/>
      <c r="D250" s="45"/>
    </row>
    <row r="251" spans="3:4" s="39" customFormat="1" ht="12.95" customHeight="1" x14ac:dyDescent="0.2">
      <c r="C251" s="45"/>
      <c r="D251" s="45"/>
    </row>
    <row r="252" spans="3:4" s="39" customFormat="1" ht="12.95" customHeight="1" x14ac:dyDescent="0.2">
      <c r="C252" s="45"/>
      <c r="D252" s="45"/>
    </row>
    <row r="253" spans="3:4" s="39" customFormat="1" ht="12.95" customHeight="1" x14ac:dyDescent="0.2">
      <c r="C253" s="45"/>
      <c r="D253" s="45"/>
    </row>
    <row r="254" spans="3:4" s="39" customFormat="1" ht="12.95" customHeight="1" x14ac:dyDescent="0.2">
      <c r="C254" s="45"/>
      <c r="D254" s="45"/>
    </row>
    <row r="255" spans="3:4" s="39" customFormat="1" ht="12.95" customHeight="1" x14ac:dyDescent="0.2">
      <c r="C255" s="45"/>
      <c r="D255" s="45"/>
    </row>
    <row r="256" spans="3:4" s="39" customFormat="1" ht="12.95" customHeight="1" x14ac:dyDescent="0.2">
      <c r="C256" s="45"/>
      <c r="D256" s="45"/>
    </row>
    <row r="257" spans="3:4" s="39" customFormat="1" ht="12.95" customHeight="1" x14ac:dyDescent="0.2">
      <c r="C257" s="45"/>
      <c r="D257" s="45"/>
    </row>
    <row r="258" spans="3:4" s="39" customFormat="1" ht="12.95" customHeight="1" x14ac:dyDescent="0.2">
      <c r="C258" s="45"/>
      <c r="D258" s="45"/>
    </row>
    <row r="259" spans="3:4" s="39" customFormat="1" ht="12.95" customHeight="1" x14ac:dyDescent="0.2">
      <c r="C259" s="45"/>
      <c r="D259" s="45"/>
    </row>
    <row r="260" spans="3:4" s="39" customFormat="1" ht="12.95" customHeight="1" x14ac:dyDescent="0.2">
      <c r="C260" s="45"/>
      <c r="D260" s="45"/>
    </row>
    <row r="261" spans="3:4" s="39" customFormat="1" ht="12.95" customHeight="1" x14ac:dyDescent="0.2">
      <c r="C261" s="45"/>
      <c r="D261" s="45"/>
    </row>
    <row r="262" spans="3:4" s="39" customFormat="1" ht="12.95" customHeight="1" x14ac:dyDescent="0.2">
      <c r="C262" s="45"/>
      <c r="D262" s="45"/>
    </row>
    <row r="263" spans="3:4" s="39" customFormat="1" ht="12.95" customHeight="1" x14ac:dyDescent="0.2">
      <c r="C263" s="45"/>
      <c r="D263" s="45"/>
    </row>
    <row r="264" spans="3:4" s="39" customFormat="1" ht="12.95" customHeight="1" x14ac:dyDescent="0.2">
      <c r="C264" s="45"/>
      <c r="D264" s="45"/>
    </row>
    <row r="265" spans="3:4" s="39" customFormat="1" ht="12.95" customHeight="1" x14ac:dyDescent="0.2">
      <c r="C265" s="45"/>
      <c r="D265" s="45"/>
    </row>
    <row r="266" spans="3:4" s="39" customFormat="1" ht="12.95" customHeight="1" x14ac:dyDescent="0.2">
      <c r="C266" s="45"/>
      <c r="D266" s="45"/>
    </row>
    <row r="267" spans="3:4" s="39" customFormat="1" ht="12.95" customHeight="1" x14ac:dyDescent="0.2">
      <c r="C267" s="45"/>
      <c r="D267" s="45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</sheetData>
  <protectedRanges>
    <protectedRange sqref="A23:D24" name="Range1"/>
  </protectedRanges>
  <sortState xmlns:xlrd2="http://schemas.microsoft.com/office/spreadsheetml/2017/richdata2" ref="A21:Q31">
    <sortCondition ref="C21:C31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2025-01-04T07:20:44Z</dcterms:modified>
</cp:coreProperties>
</file>