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2B5C0C-B397-4529-AC9D-FA1059D11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7" i="1" l="1"/>
  <c r="F497" i="1" s="1"/>
  <c r="G497" i="1" s="1"/>
  <c r="K497" i="1" s="1"/>
  <c r="Q497" i="1"/>
  <c r="F14" i="1"/>
  <c r="E496" i="1"/>
  <c r="F496" i="1" s="1"/>
  <c r="G496" i="1" s="1"/>
  <c r="K496" i="1" s="1"/>
  <c r="Q496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 s="1"/>
  <c r="G495" i="1" s="1"/>
  <c r="K495" i="1" s="1"/>
  <c r="Q495" i="1"/>
  <c r="C17" i="1"/>
  <c r="E492" i="1"/>
  <c r="F492" i="1"/>
  <c r="G492" i="1" s="1"/>
  <c r="K492" i="1" s="1"/>
  <c r="Q492" i="1"/>
  <c r="E423" i="1"/>
  <c r="F423" i="1" s="1"/>
  <c r="E422" i="1"/>
  <c r="F422" i="1" s="1"/>
  <c r="G422" i="1" s="1"/>
  <c r="I422" i="1" s="1"/>
  <c r="E427" i="1"/>
  <c r="F427" i="1"/>
  <c r="E478" i="1"/>
  <c r="F478" i="1" s="1"/>
  <c r="E480" i="1"/>
  <c r="F480" i="1" s="1"/>
  <c r="G480" i="1" s="1"/>
  <c r="K480" i="1" s="1"/>
  <c r="D9" i="1"/>
  <c r="C9" i="1"/>
  <c r="Q484" i="1"/>
  <c r="Q485" i="1"/>
  <c r="Q464" i="1"/>
  <c r="Q468" i="1"/>
  <c r="Q471" i="1"/>
  <c r="Q474" i="1"/>
  <c r="Q476" i="1"/>
  <c r="Q479" i="1"/>
  <c r="Q487" i="1"/>
  <c r="Q245" i="1"/>
  <c r="Q276" i="1"/>
  <c r="Q290" i="1"/>
  <c r="Q299" i="1"/>
  <c r="Q305" i="1"/>
  <c r="Q316" i="1"/>
  <c r="Q325" i="1"/>
  <c r="Q334" i="1"/>
  <c r="Q348" i="1"/>
  <c r="Q362" i="1"/>
  <c r="Q386" i="1"/>
  <c r="Q388" i="1"/>
  <c r="Q395" i="1"/>
  <c r="Q396" i="1"/>
  <c r="Q397" i="1"/>
  <c r="Q399" i="1"/>
  <c r="Q407" i="1"/>
  <c r="Q415" i="1"/>
  <c r="Q423" i="1"/>
  <c r="Q425" i="1"/>
  <c r="Q436" i="1"/>
  <c r="Q439" i="1"/>
  <c r="Q441" i="1"/>
  <c r="Q446" i="1"/>
  <c r="Q451" i="1"/>
  <c r="Q456" i="1"/>
  <c r="Q458" i="1"/>
  <c r="Q483" i="1"/>
  <c r="Q486" i="1"/>
  <c r="Q488" i="1"/>
  <c r="Q489" i="1"/>
  <c r="Q490" i="1"/>
  <c r="Q491" i="1"/>
  <c r="Q481" i="1"/>
  <c r="Q482" i="1"/>
  <c r="Q475" i="1"/>
  <c r="Q477" i="1"/>
  <c r="Q480" i="1"/>
  <c r="Q473" i="1"/>
  <c r="Q478" i="1"/>
  <c r="E280" i="1"/>
  <c r="F280" i="1" s="1"/>
  <c r="E263" i="1"/>
  <c r="F263" i="1"/>
  <c r="E278" i="1"/>
  <c r="F278" i="1" s="1"/>
  <c r="G278" i="1" s="1"/>
  <c r="I278" i="1" s="1"/>
  <c r="E354" i="1"/>
  <c r="F354" i="1" s="1"/>
  <c r="G354" i="1" s="1"/>
  <c r="I354" i="1" s="1"/>
  <c r="E379" i="1"/>
  <c r="F379" i="1" s="1"/>
  <c r="G379" i="1" s="1"/>
  <c r="I379" i="1" s="1"/>
  <c r="E383" i="1"/>
  <c r="F383" i="1" s="1"/>
  <c r="G383" i="1" s="1"/>
  <c r="I383" i="1" s="1"/>
  <c r="E24" i="1"/>
  <c r="F24" i="1" s="1"/>
  <c r="G24" i="1" s="1"/>
  <c r="E28" i="1"/>
  <c r="E40" i="1"/>
  <c r="F40" i="1" s="1"/>
  <c r="G40" i="1" s="1"/>
  <c r="H40" i="1" s="1"/>
  <c r="E41" i="1"/>
  <c r="F41" i="1"/>
  <c r="G41" i="1" s="1"/>
  <c r="H41" i="1" s="1"/>
  <c r="E44" i="1"/>
  <c r="F44" i="1" s="1"/>
  <c r="G44" i="1" s="1"/>
  <c r="H44" i="1"/>
  <c r="E45" i="1"/>
  <c r="F45" i="1" s="1"/>
  <c r="G45" i="1" s="1"/>
  <c r="H45" i="1" s="1"/>
  <c r="E46" i="1"/>
  <c r="F46" i="1" s="1"/>
  <c r="G46" i="1" s="1"/>
  <c r="H46" i="1" s="1"/>
  <c r="E49" i="1"/>
  <c r="E50" i="1"/>
  <c r="F50" i="1" s="1"/>
  <c r="G50" i="1" s="1"/>
  <c r="H50" i="1" s="1"/>
  <c r="E53" i="1"/>
  <c r="F53" i="1"/>
  <c r="G53" i="1" s="1"/>
  <c r="H53" i="1" s="1"/>
  <c r="E54" i="1"/>
  <c r="F54" i="1"/>
  <c r="G54" i="1" s="1"/>
  <c r="H54" i="1" s="1"/>
  <c r="E55" i="1"/>
  <c r="F55" i="1" s="1"/>
  <c r="G55" i="1" s="1"/>
  <c r="H55" i="1" s="1"/>
  <c r="E57" i="1"/>
  <c r="F57" i="1" s="1"/>
  <c r="G57" i="1" s="1"/>
  <c r="H57" i="1" s="1"/>
  <c r="E58" i="1"/>
  <c r="F58" i="1" s="1"/>
  <c r="G58" i="1" s="1"/>
  <c r="E60" i="1"/>
  <c r="F60" i="1" s="1"/>
  <c r="G60" i="1" s="1"/>
  <c r="H60" i="1" s="1"/>
  <c r="E62" i="1"/>
  <c r="F62" i="1" s="1"/>
  <c r="G62" i="1" s="1"/>
  <c r="H62" i="1" s="1"/>
  <c r="E63" i="1"/>
  <c r="F63" i="1" s="1"/>
  <c r="G63" i="1" s="1"/>
  <c r="E68" i="1"/>
  <c r="F68" i="1" s="1"/>
  <c r="G68" i="1" s="1"/>
  <c r="E69" i="1"/>
  <c r="F69" i="1" s="1"/>
  <c r="G69" i="1" s="1"/>
  <c r="E71" i="1"/>
  <c r="F71" i="1" s="1"/>
  <c r="G71" i="1" s="1"/>
  <c r="H71" i="1" s="1"/>
  <c r="E73" i="1"/>
  <c r="F73" i="1" s="1"/>
  <c r="G73" i="1" s="1"/>
  <c r="H73" i="1" s="1"/>
  <c r="E74" i="1"/>
  <c r="F74" i="1" s="1"/>
  <c r="G74" i="1" s="1"/>
  <c r="H74" i="1" s="1"/>
  <c r="E76" i="1"/>
  <c r="F76" i="1"/>
  <c r="G76" i="1" s="1"/>
  <c r="H76" i="1" s="1"/>
  <c r="E77" i="1"/>
  <c r="F77" i="1" s="1"/>
  <c r="G77" i="1" s="1"/>
  <c r="E78" i="1"/>
  <c r="F78" i="1" s="1"/>
  <c r="G78" i="1" s="1"/>
  <c r="H78" i="1" s="1"/>
  <c r="E81" i="1"/>
  <c r="F81" i="1" s="1"/>
  <c r="G81" i="1" s="1"/>
  <c r="H81" i="1" s="1"/>
  <c r="E82" i="1"/>
  <c r="F82" i="1" s="1"/>
  <c r="G82" i="1" s="1"/>
  <c r="H82" i="1" s="1"/>
  <c r="E85" i="1"/>
  <c r="F85" i="1" s="1"/>
  <c r="G85" i="1" s="1"/>
  <c r="H85" i="1" s="1"/>
  <c r="E86" i="1"/>
  <c r="F86" i="1"/>
  <c r="G86" i="1" s="1"/>
  <c r="H86" i="1" s="1"/>
  <c r="E87" i="1"/>
  <c r="F87" i="1"/>
  <c r="G87" i="1" s="1"/>
  <c r="H87" i="1" s="1"/>
  <c r="E89" i="1"/>
  <c r="E90" i="1"/>
  <c r="F90" i="1" s="1"/>
  <c r="G90" i="1" s="1"/>
  <c r="H90" i="1" s="1"/>
  <c r="E92" i="1"/>
  <c r="F92" i="1" s="1"/>
  <c r="G92" i="1" s="1"/>
  <c r="H92" i="1"/>
  <c r="E94" i="1"/>
  <c r="F94" i="1" s="1"/>
  <c r="G94" i="1" s="1"/>
  <c r="H94" i="1" s="1"/>
  <c r="E95" i="1"/>
  <c r="F95" i="1" s="1"/>
  <c r="G95" i="1" s="1"/>
  <c r="E100" i="1"/>
  <c r="F100" i="1" s="1"/>
  <c r="G100" i="1" s="1"/>
  <c r="H100" i="1" s="1"/>
  <c r="E101" i="1"/>
  <c r="F101" i="1"/>
  <c r="G101" i="1" s="1"/>
  <c r="H101" i="1" s="1"/>
  <c r="E103" i="1"/>
  <c r="F103" i="1"/>
  <c r="G103" i="1" s="1"/>
  <c r="H103" i="1" s="1"/>
  <c r="E105" i="1"/>
  <c r="F105" i="1" s="1"/>
  <c r="G105" i="1" s="1"/>
  <c r="E106" i="1"/>
  <c r="F106" i="1" s="1"/>
  <c r="G106" i="1" s="1"/>
  <c r="I106" i="1" s="1"/>
  <c r="E109" i="1"/>
  <c r="F109" i="1" s="1"/>
  <c r="G109" i="1" s="1"/>
  <c r="I109" i="1" s="1"/>
  <c r="E110" i="1"/>
  <c r="E111" i="1"/>
  <c r="F111" i="1" s="1"/>
  <c r="G111" i="1" s="1"/>
  <c r="I111" i="1" s="1"/>
  <c r="E112" i="1"/>
  <c r="F112" i="1"/>
  <c r="G112" i="1" s="1"/>
  <c r="I112" i="1" s="1"/>
  <c r="E114" i="1"/>
  <c r="F114" i="1"/>
  <c r="G114" i="1" s="1"/>
  <c r="E115" i="1"/>
  <c r="F115" i="1" s="1"/>
  <c r="G115" i="1" s="1"/>
  <c r="I115" i="1" s="1"/>
  <c r="E117" i="1"/>
  <c r="F117" i="1" s="1"/>
  <c r="G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2" i="1"/>
  <c r="F122" i="1"/>
  <c r="G122" i="1" s="1"/>
  <c r="I122" i="1" s="1"/>
  <c r="E123" i="1"/>
  <c r="F123" i="1" s="1"/>
  <c r="G123" i="1" s="1"/>
  <c r="I123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E128" i="1"/>
  <c r="F128" i="1" s="1"/>
  <c r="G128" i="1" s="1"/>
  <c r="I128" i="1" s="1"/>
  <c r="E130" i="1"/>
  <c r="F130" i="1" s="1"/>
  <c r="G130" i="1" s="1"/>
  <c r="I130" i="1" s="1"/>
  <c r="E131" i="1"/>
  <c r="F131" i="1" s="1"/>
  <c r="G131" i="1" s="1"/>
  <c r="I131" i="1" s="1"/>
  <c r="E133" i="1"/>
  <c r="F133" i="1" s="1"/>
  <c r="G133" i="1" s="1"/>
  <c r="I133" i="1" s="1"/>
  <c r="E134" i="1"/>
  <c r="F134" i="1"/>
  <c r="G134" i="1" s="1"/>
  <c r="E135" i="1"/>
  <c r="F135" i="1" s="1"/>
  <c r="G135" i="1" s="1"/>
  <c r="I135" i="1" s="1"/>
  <c r="E136" i="1"/>
  <c r="F136" i="1" s="1"/>
  <c r="G136" i="1" s="1"/>
  <c r="I136" i="1" s="1"/>
  <c r="E138" i="1"/>
  <c r="F138" i="1" s="1"/>
  <c r="G138" i="1" s="1"/>
  <c r="H138" i="1" s="1"/>
  <c r="E139" i="1"/>
  <c r="F139" i="1" s="1"/>
  <c r="G139" i="1" s="1"/>
  <c r="E141" i="1"/>
  <c r="F141" i="1" s="1"/>
  <c r="G141" i="1" s="1"/>
  <c r="I141" i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E146" i="1"/>
  <c r="F146" i="1" s="1"/>
  <c r="G146" i="1" s="1"/>
  <c r="I146" i="1" s="1"/>
  <c r="E147" i="1"/>
  <c r="F147" i="1" s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1" i="1"/>
  <c r="F151" i="1"/>
  <c r="G151" i="1" s="1"/>
  <c r="I151" i="1" s="1"/>
  <c r="E152" i="1"/>
  <c r="E154" i="1"/>
  <c r="E155" i="1"/>
  <c r="F155" i="1"/>
  <c r="G155" i="1" s="1"/>
  <c r="H155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H159" i="1" s="1"/>
  <c r="E160" i="1"/>
  <c r="F160" i="1" s="1"/>
  <c r="G160" i="1" s="1"/>
  <c r="H160" i="1" s="1"/>
  <c r="E161" i="1"/>
  <c r="F161" i="1" s="1"/>
  <c r="G161" i="1" s="1"/>
  <c r="E162" i="1"/>
  <c r="F162" i="1" s="1"/>
  <c r="G162" i="1" s="1"/>
  <c r="H162" i="1" s="1"/>
  <c r="E163" i="1"/>
  <c r="F163" i="1"/>
  <c r="G163" i="1" s="1"/>
  <c r="I163" i="1" s="1"/>
  <c r="E164" i="1"/>
  <c r="E165" i="1"/>
  <c r="E166" i="1"/>
  <c r="F166" i="1" s="1"/>
  <c r="G166" i="1" s="1"/>
  <c r="I166" i="1" s="1"/>
  <c r="E167" i="1"/>
  <c r="F167" i="1"/>
  <c r="G167" i="1" s="1"/>
  <c r="H167" i="1" s="1"/>
  <c r="E168" i="1"/>
  <c r="F168" i="1"/>
  <c r="G168" i="1"/>
  <c r="H168" i="1" s="1"/>
  <c r="E169" i="1"/>
  <c r="F169" i="1"/>
  <c r="G169" i="1" s="1"/>
  <c r="H169" i="1" s="1"/>
  <c r="E170" i="1"/>
  <c r="F170" i="1" s="1"/>
  <c r="G170" i="1" s="1"/>
  <c r="I170" i="1" s="1"/>
  <c r="E171" i="1"/>
  <c r="F171" i="1"/>
  <c r="G171" i="1"/>
  <c r="H171" i="1" s="1"/>
  <c r="E172" i="1"/>
  <c r="F172" i="1" s="1"/>
  <c r="G172" i="1" s="1"/>
  <c r="E173" i="1"/>
  <c r="F173" i="1" s="1"/>
  <c r="G173" i="1" s="1"/>
  <c r="I173" i="1" s="1"/>
  <c r="E174" i="1"/>
  <c r="F174" i="1"/>
  <c r="G174" i="1" s="1"/>
  <c r="H174" i="1" s="1"/>
  <c r="E175" i="1"/>
  <c r="F175" i="1"/>
  <c r="G175" i="1"/>
  <c r="H175" i="1" s="1"/>
  <c r="E176" i="1"/>
  <c r="F176" i="1"/>
  <c r="G176" i="1" s="1"/>
  <c r="H176" i="1" s="1"/>
  <c r="E177" i="1"/>
  <c r="F177" i="1" s="1"/>
  <c r="G177" i="1" s="1"/>
  <c r="H177" i="1" s="1"/>
  <c r="E178" i="1"/>
  <c r="F178" i="1"/>
  <c r="G178" i="1" s="1"/>
  <c r="H178" i="1" s="1"/>
  <c r="E179" i="1"/>
  <c r="F179" i="1" s="1"/>
  <c r="G179" i="1" s="1"/>
  <c r="H179" i="1" s="1"/>
  <c r="E180" i="1"/>
  <c r="F180" i="1" s="1"/>
  <c r="G180" i="1" s="1"/>
  <c r="H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H183" i="1" s="1"/>
  <c r="E184" i="1"/>
  <c r="F184" i="1" s="1"/>
  <c r="G184" i="1" s="1"/>
  <c r="H184" i="1" s="1"/>
  <c r="E185" i="1"/>
  <c r="F185" i="1" s="1"/>
  <c r="G185" i="1" s="1"/>
  <c r="H185" i="1" s="1"/>
  <c r="E186" i="1"/>
  <c r="F186" i="1"/>
  <c r="G186" i="1" s="1"/>
  <c r="H186" i="1" s="1"/>
  <c r="E187" i="1"/>
  <c r="F187" i="1" s="1"/>
  <c r="G187" i="1" s="1"/>
  <c r="E188" i="1"/>
  <c r="F188" i="1"/>
  <c r="G188" i="1" s="1"/>
  <c r="H188" i="1" s="1"/>
  <c r="E189" i="1"/>
  <c r="F189" i="1"/>
  <c r="G189" i="1" s="1"/>
  <c r="H189" i="1" s="1"/>
  <c r="E190" i="1"/>
  <c r="F190" i="1"/>
  <c r="G190" i="1" s="1"/>
  <c r="H190" i="1" s="1"/>
  <c r="E191" i="1"/>
  <c r="F191" i="1" s="1"/>
  <c r="G191" i="1" s="1"/>
  <c r="H191" i="1"/>
  <c r="E192" i="1"/>
  <c r="F192" i="1" s="1"/>
  <c r="G192" i="1" s="1"/>
  <c r="H192" i="1" s="1"/>
  <c r="E193" i="1"/>
  <c r="F193" i="1" s="1"/>
  <c r="G193" i="1" s="1"/>
  <c r="H193" i="1"/>
  <c r="E194" i="1"/>
  <c r="F194" i="1" s="1"/>
  <c r="G194" i="1" s="1"/>
  <c r="E195" i="1"/>
  <c r="F195" i="1" s="1"/>
  <c r="G195" i="1" s="1"/>
  <c r="H195" i="1" s="1"/>
  <c r="E196" i="1"/>
  <c r="F196" i="1" s="1"/>
  <c r="G196" i="1" s="1"/>
  <c r="H196" i="1" s="1"/>
  <c r="E197" i="1"/>
  <c r="F197" i="1" s="1"/>
  <c r="G197" i="1" s="1"/>
  <c r="H197" i="1" s="1"/>
  <c r="E198" i="1"/>
  <c r="F198" i="1" s="1"/>
  <c r="G198" i="1" s="1"/>
  <c r="E199" i="1"/>
  <c r="F199" i="1" s="1"/>
  <c r="G199" i="1" s="1"/>
  <c r="I199" i="1" s="1"/>
  <c r="E200" i="1"/>
  <c r="F200" i="1" s="1"/>
  <c r="G200" i="1" s="1"/>
  <c r="H200" i="1" s="1"/>
  <c r="E201" i="1"/>
  <c r="F201" i="1" s="1"/>
  <c r="G201" i="1" s="1"/>
  <c r="H201" i="1" s="1"/>
  <c r="E202" i="1"/>
  <c r="F202" i="1" s="1"/>
  <c r="G202" i="1" s="1"/>
  <c r="H202" i="1" s="1"/>
  <c r="E203" i="1"/>
  <c r="F203" i="1" s="1"/>
  <c r="G203" i="1" s="1"/>
  <c r="H203" i="1" s="1"/>
  <c r="E204" i="1"/>
  <c r="F204" i="1"/>
  <c r="G204" i="1"/>
  <c r="H204" i="1" s="1"/>
  <c r="E205" i="1"/>
  <c r="F205" i="1"/>
  <c r="G205" i="1" s="1"/>
  <c r="H205" i="1" s="1"/>
  <c r="E206" i="1"/>
  <c r="F206" i="1" s="1"/>
  <c r="G206" i="1" s="1"/>
  <c r="H206" i="1" s="1"/>
  <c r="E207" i="1"/>
  <c r="F207" i="1" s="1"/>
  <c r="G207" i="1" s="1"/>
  <c r="H207" i="1" s="1"/>
  <c r="E208" i="1"/>
  <c r="F208" i="1"/>
  <c r="G208" i="1" s="1"/>
  <c r="H208" i="1" s="1"/>
  <c r="E209" i="1"/>
  <c r="F209" i="1"/>
  <c r="G209" i="1" s="1"/>
  <c r="H209" i="1" s="1"/>
  <c r="E210" i="1"/>
  <c r="F210" i="1" s="1"/>
  <c r="G210" i="1" s="1"/>
  <c r="I210" i="1" s="1"/>
  <c r="E211" i="1"/>
  <c r="F211" i="1" s="1"/>
  <c r="G211" i="1" s="1"/>
  <c r="H211" i="1" s="1"/>
  <c r="E212" i="1"/>
  <c r="F212" i="1" s="1"/>
  <c r="G212" i="1" s="1"/>
  <c r="I212" i="1"/>
  <c r="E213" i="1"/>
  <c r="F213" i="1" s="1"/>
  <c r="G213" i="1" s="1"/>
  <c r="H213" i="1" s="1"/>
  <c r="E214" i="1"/>
  <c r="F214" i="1" s="1"/>
  <c r="G214" i="1" s="1"/>
  <c r="H214" i="1" s="1"/>
  <c r="E215" i="1"/>
  <c r="F215" i="1" s="1"/>
  <c r="G215" i="1" s="1"/>
  <c r="H215" i="1" s="1"/>
  <c r="E216" i="1"/>
  <c r="F216" i="1"/>
  <c r="G216" i="1" s="1"/>
  <c r="H216" i="1" s="1"/>
  <c r="E217" i="1"/>
  <c r="F217" i="1" s="1"/>
  <c r="G217" i="1" s="1"/>
  <c r="H217" i="1" s="1"/>
  <c r="E218" i="1"/>
  <c r="F218" i="1"/>
  <c r="G218" i="1" s="1"/>
  <c r="H218" i="1" s="1"/>
  <c r="E220" i="1"/>
  <c r="F220" i="1"/>
  <c r="G220" i="1" s="1"/>
  <c r="I220" i="1" s="1"/>
  <c r="E221" i="1"/>
  <c r="F221" i="1" s="1"/>
  <c r="G221" i="1" s="1"/>
  <c r="H221" i="1" s="1"/>
  <c r="E222" i="1"/>
  <c r="F222" i="1"/>
  <c r="G222" i="1" s="1"/>
  <c r="E223" i="1"/>
  <c r="F223" i="1" s="1"/>
  <c r="G223" i="1" s="1"/>
  <c r="I223" i="1" s="1"/>
  <c r="E224" i="1"/>
  <c r="F224" i="1"/>
  <c r="G224" i="1" s="1"/>
  <c r="I224" i="1" s="1"/>
  <c r="E225" i="1"/>
  <c r="F225" i="1"/>
  <c r="G225" i="1" s="1"/>
  <c r="I225" i="1" s="1"/>
  <c r="E226" i="1"/>
  <c r="F226" i="1" s="1"/>
  <c r="G226" i="1" s="1"/>
  <c r="I226" i="1" s="1"/>
  <c r="E227" i="1"/>
  <c r="F227" i="1"/>
  <c r="G227" i="1"/>
  <c r="I227" i="1" s="1"/>
  <c r="E228" i="1"/>
  <c r="F228" i="1" s="1"/>
  <c r="G228" i="1" s="1"/>
  <c r="I228" i="1" s="1"/>
  <c r="E229" i="1"/>
  <c r="F229" i="1" s="1"/>
  <c r="G229" i="1" s="1"/>
  <c r="H229" i="1" s="1"/>
  <c r="E230" i="1"/>
  <c r="F230" i="1"/>
  <c r="G230" i="1" s="1"/>
  <c r="H230" i="1" s="1"/>
  <c r="E231" i="1"/>
  <c r="F231" i="1"/>
  <c r="G231" i="1" s="1"/>
  <c r="I231" i="1" s="1"/>
  <c r="E232" i="1"/>
  <c r="F232" i="1" s="1"/>
  <c r="G232" i="1" s="1"/>
  <c r="I232" i="1"/>
  <c r="E233" i="1"/>
  <c r="F233" i="1" s="1"/>
  <c r="G233" i="1" s="1"/>
  <c r="H233" i="1" s="1"/>
  <c r="E234" i="1"/>
  <c r="F234" i="1" s="1"/>
  <c r="G234" i="1" s="1"/>
  <c r="H234" i="1" s="1"/>
  <c r="E235" i="1"/>
  <c r="F235" i="1" s="1"/>
  <c r="G235" i="1" s="1"/>
  <c r="H235" i="1" s="1"/>
  <c r="E236" i="1"/>
  <c r="E237" i="1"/>
  <c r="F237" i="1" s="1"/>
  <c r="G237" i="1" s="1"/>
  <c r="J237" i="1" s="1"/>
  <c r="E238" i="1"/>
  <c r="E239" i="1"/>
  <c r="F239" i="1" s="1"/>
  <c r="G239" i="1" s="1"/>
  <c r="E240" i="1"/>
  <c r="F240" i="1" s="1"/>
  <c r="G240" i="1" s="1"/>
  <c r="I240" i="1" s="1"/>
  <c r="E241" i="1"/>
  <c r="E242" i="1"/>
  <c r="F242" i="1" s="1"/>
  <c r="G242" i="1" s="1"/>
  <c r="I242" i="1" s="1"/>
  <c r="E243" i="1"/>
  <c r="F243" i="1" s="1"/>
  <c r="G243" i="1" s="1"/>
  <c r="I243" i="1" s="1"/>
  <c r="E247" i="1"/>
  <c r="F247" i="1"/>
  <c r="G247" i="1" s="1"/>
  <c r="I247" i="1" s="1"/>
  <c r="E249" i="1"/>
  <c r="F249" i="1" s="1"/>
  <c r="G249" i="1" s="1"/>
  <c r="I249" i="1" s="1"/>
  <c r="E253" i="1"/>
  <c r="F253" i="1"/>
  <c r="G253" i="1" s="1"/>
  <c r="I253" i="1" s="1"/>
  <c r="E255" i="1"/>
  <c r="F255" i="1" s="1"/>
  <c r="G255" i="1" s="1"/>
  <c r="I255" i="1" s="1"/>
  <c r="E266" i="1"/>
  <c r="F266" i="1"/>
  <c r="G266" i="1" s="1"/>
  <c r="I266" i="1" s="1"/>
  <c r="E267" i="1"/>
  <c r="E271" i="1"/>
  <c r="F271" i="1" s="1"/>
  <c r="G271" i="1" s="1"/>
  <c r="I271" i="1" s="1"/>
  <c r="E277" i="1"/>
  <c r="F277" i="1" s="1"/>
  <c r="G277" i="1" s="1"/>
  <c r="I277" i="1" s="1"/>
  <c r="E282" i="1"/>
  <c r="F282" i="1" s="1"/>
  <c r="G282" i="1" s="1"/>
  <c r="I282" i="1" s="1"/>
  <c r="E283" i="1"/>
  <c r="F283" i="1" s="1"/>
  <c r="G283" i="1" s="1"/>
  <c r="I283" i="1" s="1"/>
  <c r="E286" i="1"/>
  <c r="F286" i="1" s="1"/>
  <c r="G286" i="1" s="1"/>
  <c r="E289" i="1"/>
  <c r="F289" i="1" s="1"/>
  <c r="G289" i="1" s="1"/>
  <c r="I289" i="1" s="1"/>
  <c r="E291" i="1"/>
  <c r="F291" i="1" s="1"/>
  <c r="G291" i="1" s="1"/>
  <c r="I291" i="1" s="1"/>
  <c r="E292" i="1"/>
  <c r="F292" i="1" s="1"/>
  <c r="G292" i="1" s="1"/>
  <c r="J292" i="1" s="1"/>
  <c r="E309" i="1"/>
  <c r="F309" i="1" s="1"/>
  <c r="G309" i="1" s="1"/>
  <c r="H309" i="1" s="1"/>
  <c r="E311" i="1"/>
  <c r="F311" i="1"/>
  <c r="G311" i="1" s="1"/>
  <c r="I311" i="1" s="1"/>
  <c r="E323" i="1"/>
  <c r="F323" i="1" s="1"/>
  <c r="G323" i="1" s="1"/>
  <c r="J323" i="1" s="1"/>
  <c r="E327" i="1"/>
  <c r="E340" i="1"/>
  <c r="F340" i="1"/>
  <c r="G340" i="1" s="1"/>
  <c r="J340" i="1" s="1"/>
  <c r="E345" i="1"/>
  <c r="F345" i="1" s="1"/>
  <c r="G345" i="1" s="1"/>
  <c r="I345" i="1" s="1"/>
  <c r="E368" i="1"/>
  <c r="F368" i="1" s="1"/>
  <c r="G368" i="1" s="1"/>
  <c r="H368" i="1" s="1"/>
  <c r="E419" i="1"/>
  <c r="F419" i="1" s="1"/>
  <c r="G419" i="1" s="1"/>
  <c r="I419" i="1" s="1"/>
  <c r="E219" i="1"/>
  <c r="F219" i="1"/>
  <c r="G219" i="1" s="1"/>
  <c r="H219" i="1" s="1"/>
  <c r="E312" i="1"/>
  <c r="F312" i="1" s="1"/>
  <c r="G312" i="1" s="1"/>
  <c r="I312" i="1" s="1"/>
  <c r="E313" i="1"/>
  <c r="F313" i="1" s="1"/>
  <c r="G313" i="1" s="1"/>
  <c r="E314" i="1"/>
  <c r="F314" i="1" s="1"/>
  <c r="G314" i="1" s="1"/>
  <c r="E317" i="1"/>
  <c r="F317" i="1"/>
  <c r="G317" i="1" s="1"/>
  <c r="I317" i="1" s="1"/>
  <c r="E319" i="1"/>
  <c r="E324" i="1"/>
  <c r="F324" i="1" s="1"/>
  <c r="G324" i="1" s="1"/>
  <c r="I324" i="1" s="1"/>
  <c r="E335" i="1"/>
  <c r="F335" i="1" s="1"/>
  <c r="G335" i="1" s="1"/>
  <c r="E347" i="1"/>
  <c r="F347" i="1" s="1"/>
  <c r="G347" i="1" s="1"/>
  <c r="I347" i="1" s="1"/>
  <c r="E352" i="1"/>
  <c r="F352" i="1" s="1"/>
  <c r="G352" i="1" s="1"/>
  <c r="I352" i="1" s="1"/>
  <c r="E353" i="1"/>
  <c r="F353" i="1" s="1"/>
  <c r="G353" i="1" s="1"/>
  <c r="I353" i="1" s="1"/>
  <c r="E361" i="1"/>
  <c r="F361" i="1" s="1"/>
  <c r="G361" i="1" s="1"/>
  <c r="I361" i="1" s="1"/>
  <c r="E366" i="1"/>
  <c r="F366" i="1" s="1"/>
  <c r="G366" i="1" s="1"/>
  <c r="I366" i="1" s="1"/>
  <c r="E367" i="1"/>
  <c r="F367" i="1" s="1"/>
  <c r="G367" i="1" s="1"/>
  <c r="I367" i="1" s="1"/>
  <c r="E371" i="1"/>
  <c r="F371" i="1" s="1"/>
  <c r="G371" i="1" s="1"/>
  <c r="E372" i="1"/>
  <c r="F372" i="1" s="1"/>
  <c r="G372" i="1" s="1"/>
  <c r="I372" i="1" s="1"/>
  <c r="E374" i="1"/>
  <c r="E387" i="1"/>
  <c r="F387" i="1" s="1"/>
  <c r="G387" i="1" s="1"/>
  <c r="I387" i="1" s="1"/>
  <c r="E389" i="1"/>
  <c r="F389" i="1"/>
  <c r="G389" i="1" s="1"/>
  <c r="I389" i="1" s="1"/>
  <c r="E390" i="1"/>
  <c r="F390" i="1"/>
  <c r="G390" i="1" s="1"/>
  <c r="E393" i="1"/>
  <c r="E394" i="1"/>
  <c r="F394" i="1"/>
  <c r="G394" i="1" s="1"/>
  <c r="I394" i="1" s="1"/>
  <c r="E398" i="1"/>
  <c r="F398" i="1"/>
  <c r="G398" i="1"/>
  <c r="I398" i="1" s="1"/>
  <c r="E400" i="1"/>
  <c r="F400" i="1" s="1"/>
  <c r="G400" i="1" s="1"/>
  <c r="E406" i="1"/>
  <c r="F406" i="1" s="1"/>
  <c r="G406" i="1" s="1"/>
  <c r="I406" i="1" s="1"/>
  <c r="E408" i="1"/>
  <c r="F408" i="1" s="1"/>
  <c r="G408" i="1" s="1"/>
  <c r="E409" i="1"/>
  <c r="F409" i="1"/>
  <c r="G409" i="1" s="1"/>
  <c r="I409" i="1" s="1"/>
  <c r="E410" i="1"/>
  <c r="F410" i="1" s="1"/>
  <c r="G410" i="1" s="1"/>
  <c r="I410" i="1" s="1"/>
  <c r="E413" i="1"/>
  <c r="F413" i="1" s="1"/>
  <c r="G413" i="1" s="1"/>
  <c r="I413" i="1" s="1"/>
  <c r="E414" i="1"/>
  <c r="F414" i="1" s="1"/>
  <c r="G414" i="1"/>
  <c r="I414" i="1" s="1"/>
  <c r="E416" i="1"/>
  <c r="F416" i="1" s="1"/>
  <c r="G416" i="1" s="1"/>
  <c r="E301" i="1"/>
  <c r="F301" i="1"/>
  <c r="G301" i="1" s="1"/>
  <c r="I301" i="1" s="1"/>
  <c r="E322" i="1"/>
  <c r="F322" i="1" s="1"/>
  <c r="G322" i="1" s="1"/>
  <c r="E315" i="1"/>
  <c r="F315" i="1" s="1"/>
  <c r="G315" i="1" s="1"/>
  <c r="I315" i="1" s="1"/>
  <c r="E336" i="1"/>
  <c r="F336" i="1" s="1"/>
  <c r="G336" i="1" s="1"/>
  <c r="I336" i="1" s="1"/>
  <c r="E343" i="1"/>
  <c r="F343" i="1" s="1"/>
  <c r="G343" i="1" s="1"/>
  <c r="I343" i="1" s="1"/>
  <c r="E369" i="1"/>
  <c r="F369" i="1" s="1"/>
  <c r="G369" i="1"/>
  <c r="I369" i="1" s="1"/>
  <c r="E363" i="1"/>
  <c r="F363" i="1" s="1"/>
  <c r="G363" i="1" s="1"/>
  <c r="E364" i="1"/>
  <c r="F364" i="1"/>
  <c r="G364" i="1" s="1"/>
  <c r="I364" i="1" s="1"/>
  <c r="E365" i="1"/>
  <c r="F365" i="1"/>
  <c r="G365" i="1" s="1"/>
  <c r="I365" i="1" s="1"/>
  <c r="E373" i="1"/>
  <c r="F373" i="1" s="1"/>
  <c r="G373" i="1" s="1"/>
  <c r="I373" i="1" s="1"/>
  <c r="E392" i="1"/>
  <c r="F392" i="1"/>
  <c r="G392" i="1"/>
  <c r="I392" i="1" s="1"/>
  <c r="E402" i="1"/>
  <c r="F402" i="1" s="1"/>
  <c r="G402" i="1" s="1"/>
  <c r="E403" i="1"/>
  <c r="E404" i="1"/>
  <c r="F404" i="1" s="1"/>
  <c r="G404" i="1" s="1"/>
  <c r="I404" i="1" s="1"/>
  <c r="E411" i="1"/>
  <c r="F411" i="1" s="1"/>
  <c r="G411" i="1" s="1"/>
  <c r="I411" i="1" s="1"/>
  <c r="E244" i="1"/>
  <c r="E246" i="1"/>
  <c r="E13" i="2" s="1"/>
  <c r="E257" i="1"/>
  <c r="F257" i="1"/>
  <c r="G257" i="1" s="1"/>
  <c r="E274" i="1"/>
  <c r="E275" i="1"/>
  <c r="F275" i="1"/>
  <c r="G275" i="1" s="1"/>
  <c r="J275" i="1" s="1"/>
  <c r="E303" i="1"/>
  <c r="F303" i="1"/>
  <c r="G303" i="1" s="1"/>
  <c r="J303" i="1" s="1"/>
  <c r="E318" i="1"/>
  <c r="F318" i="1" s="1"/>
  <c r="G318" i="1" s="1"/>
  <c r="I318" i="1" s="1"/>
  <c r="E320" i="1"/>
  <c r="F320" i="1" s="1"/>
  <c r="G320" i="1" s="1"/>
  <c r="I320" i="1" s="1"/>
  <c r="E326" i="1"/>
  <c r="F326" i="1" s="1"/>
  <c r="G326" i="1" s="1"/>
  <c r="I326" i="1" s="1"/>
  <c r="E256" i="1"/>
  <c r="E339" i="1"/>
  <c r="F339" i="1"/>
  <c r="G339" i="1" s="1"/>
  <c r="J339" i="1" s="1"/>
  <c r="E328" i="1"/>
  <c r="F328" i="1" s="1"/>
  <c r="G328" i="1" s="1"/>
  <c r="J328" i="1" s="1"/>
  <c r="E341" i="1"/>
  <c r="F341" i="1" s="1"/>
  <c r="G341" i="1" s="1"/>
  <c r="E342" i="1"/>
  <c r="F342" i="1" s="1"/>
  <c r="G342" i="1" s="1"/>
  <c r="J342" i="1" s="1"/>
  <c r="E344" i="1"/>
  <c r="F344" i="1" s="1"/>
  <c r="G344" i="1" s="1"/>
  <c r="J344" i="1" s="1"/>
  <c r="E346" i="1"/>
  <c r="F346" i="1" s="1"/>
  <c r="G346" i="1" s="1"/>
  <c r="J346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/>
  <c r="I298" i="1" s="1"/>
  <c r="E304" i="1"/>
  <c r="F304" i="1" s="1"/>
  <c r="G304" i="1" s="1"/>
  <c r="I304" i="1" s="1"/>
  <c r="E308" i="1"/>
  <c r="F308" i="1" s="1"/>
  <c r="G308" i="1"/>
  <c r="I308" i="1" s="1"/>
  <c r="E360" i="1"/>
  <c r="F360" i="1" s="1"/>
  <c r="G360" i="1" s="1"/>
  <c r="I360" i="1" s="1"/>
  <c r="E337" i="1"/>
  <c r="F337" i="1" s="1"/>
  <c r="G337" i="1"/>
  <c r="I337" i="1" s="1"/>
  <c r="E338" i="1"/>
  <c r="F338" i="1" s="1"/>
  <c r="G338" i="1" s="1"/>
  <c r="I338" i="1" s="1"/>
  <c r="E329" i="1"/>
  <c r="F329" i="1" s="1"/>
  <c r="G329" i="1"/>
  <c r="J329" i="1" s="1"/>
  <c r="E330" i="1"/>
  <c r="F330" i="1" s="1"/>
  <c r="G330" i="1" s="1"/>
  <c r="J330" i="1" s="1"/>
  <c r="E332" i="1"/>
  <c r="F332" i="1" s="1"/>
  <c r="G332" i="1" s="1"/>
  <c r="J332" i="1" s="1"/>
  <c r="E107" i="1"/>
  <c r="F107" i="1" s="1"/>
  <c r="E359" i="1"/>
  <c r="F359" i="1" s="1"/>
  <c r="E412" i="1"/>
  <c r="F412" i="1" s="1"/>
  <c r="Q459" i="1"/>
  <c r="Q457" i="1"/>
  <c r="Q455" i="1"/>
  <c r="Q454" i="1"/>
  <c r="Q450" i="1"/>
  <c r="Q449" i="1"/>
  <c r="Q448" i="1"/>
  <c r="Q447" i="1"/>
  <c r="Q445" i="1"/>
  <c r="Q444" i="1"/>
  <c r="Q443" i="1"/>
  <c r="Q442" i="1"/>
  <c r="Q440" i="1"/>
  <c r="Q438" i="1"/>
  <c r="Q437" i="1"/>
  <c r="Q435" i="1"/>
  <c r="Q434" i="1"/>
  <c r="Q433" i="1"/>
  <c r="Q432" i="1"/>
  <c r="Q431" i="1"/>
  <c r="Q430" i="1"/>
  <c r="Q429" i="1"/>
  <c r="Q428" i="1"/>
  <c r="Q427" i="1"/>
  <c r="Q426" i="1"/>
  <c r="Q419" i="1"/>
  <c r="Q368" i="1"/>
  <c r="Q345" i="1"/>
  <c r="Q340" i="1"/>
  <c r="Q327" i="1"/>
  <c r="Q323" i="1"/>
  <c r="Q311" i="1"/>
  <c r="Q309" i="1"/>
  <c r="Q292" i="1"/>
  <c r="Q291" i="1"/>
  <c r="Q289" i="1"/>
  <c r="Q286" i="1"/>
  <c r="I286" i="1"/>
  <c r="Q283" i="1"/>
  <c r="Q282" i="1"/>
  <c r="Q281" i="1"/>
  <c r="Q280" i="1"/>
  <c r="Q277" i="1"/>
  <c r="Q271" i="1"/>
  <c r="Q267" i="1"/>
  <c r="Q266" i="1"/>
  <c r="Q255" i="1"/>
  <c r="Q253" i="1"/>
  <c r="Q249" i="1"/>
  <c r="Q247" i="1"/>
  <c r="Q243" i="1"/>
  <c r="Q242" i="1"/>
  <c r="Q241" i="1"/>
  <c r="Q240" i="1"/>
  <c r="Q239" i="1"/>
  <c r="I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I222" i="1"/>
  <c r="Q221" i="1"/>
  <c r="Q220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H198" i="1"/>
  <c r="Q197" i="1"/>
  <c r="Q196" i="1"/>
  <c r="Q195" i="1"/>
  <c r="Q194" i="1"/>
  <c r="H194" i="1"/>
  <c r="Q193" i="1"/>
  <c r="Q192" i="1"/>
  <c r="Q191" i="1"/>
  <c r="Q190" i="1"/>
  <c r="Q189" i="1"/>
  <c r="Q188" i="1"/>
  <c r="Q187" i="1"/>
  <c r="H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I172" i="1"/>
  <c r="Q171" i="1"/>
  <c r="Q170" i="1"/>
  <c r="Q169" i="1"/>
  <c r="Q168" i="1"/>
  <c r="Q167" i="1"/>
  <c r="Q166" i="1"/>
  <c r="Q165" i="1"/>
  <c r="Q164" i="1"/>
  <c r="Q163" i="1"/>
  <c r="Q162" i="1"/>
  <c r="Q161" i="1"/>
  <c r="H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I144" i="1"/>
  <c r="Q143" i="1"/>
  <c r="Q142" i="1"/>
  <c r="Q141" i="1"/>
  <c r="Q140" i="1"/>
  <c r="Q139" i="1"/>
  <c r="H139" i="1"/>
  <c r="Q138" i="1"/>
  <c r="Q137" i="1"/>
  <c r="Q136" i="1"/>
  <c r="Q135" i="1"/>
  <c r="Q134" i="1"/>
  <c r="I134" i="1"/>
  <c r="Q133" i="1"/>
  <c r="Q132" i="1"/>
  <c r="Q131" i="1"/>
  <c r="Q130" i="1"/>
  <c r="Q129" i="1"/>
  <c r="Q128" i="1"/>
  <c r="Q127" i="1"/>
  <c r="I127" i="1"/>
  <c r="Q126" i="1"/>
  <c r="Q125" i="1"/>
  <c r="Q124" i="1"/>
  <c r="Q123" i="1"/>
  <c r="Q122" i="1"/>
  <c r="Q121" i="1"/>
  <c r="Q120" i="1"/>
  <c r="Q119" i="1"/>
  <c r="Q118" i="1"/>
  <c r="Q117" i="1"/>
  <c r="I117" i="1"/>
  <c r="Q116" i="1"/>
  <c r="Q115" i="1"/>
  <c r="Q114" i="1"/>
  <c r="I114" i="1"/>
  <c r="Q113" i="1"/>
  <c r="Q112" i="1"/>
  <c r="Q111" i="1"/>
  <c r="Q110" i="1"/>
  <c r="Q109" i="1"/>
  <c r="Q108" i="1"/>
  <c r="Q106" i="1"/>
  <c r="I105" i="1"/>
  <c r="H95" i="1"/>
  <c r="H77" i="1"/>
  <c r="H69" i="1"/>
  <c r="H68" i="1"/>
  <c r="H63" i="1"/>
  <c r="H58" i="1"/>
  <c r="H24" i="1"/>
  <c r="G156" i="2"/>
  <c r="C156" i="2"/>
  <c r="G155" i="2"/>
  <c r="C155" i="2"/>
  <c r="G428" i="2"/>
  <c r="C428" i="2"/>
  <c r="E428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427" i="2"/>
  <c r="C427" i="2"/>
  <c r="G426" i="2"/>
  <c r="C426" i="2"/>
  <c r="G425" i="2"/>
  <c r="C425" i="2"/>
  <c r="G424" i="2"/>
  <c r="C424" i="2"/>
  <c r="G146" i="2"/>
  <c r="C146" i="2"/>
  <c r="G145" i="2"/>
  <c r="C145" i="2"/>
  <c r="G423" i="2"/>
  <c r="C423" i="2"/>
  <c r="G422" i="2"/>
  <c r="C422" i="2"/>
  <c r="G421" i="2"/>
  <c r="C421" i="2"/>
  <c r="G420" i="2"/>
  <c r="C420" i="2"/>
  <c r="G419" i="2"/>
  <c r="C419" i="2"/>
  <c r="G418" i="2"/>
  <c r="C418" i="2"/>
  <c r="G417" i="2"/>
  <c r="C417" i="2"/>
  <c r="G416" i="2"/>
  <c r="C416" i="2"/>
  <c r="G415" i="2"/>
  <c r="C415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E404" i="2"/>
  <c r="G403" i="2"/>
  <c r="C403" i="2"/>
  <c r="G144" i="2"/>
  <c r="C144" i="2"/>
  <c r="G143" i="2"/>
  <c r="C143" i="2"/>
  <c r="G142" i="2"/>
  <c r="C142" i="2"/>
  <c r="G141" i="2"/>
  <c r="C141" i="2"/>
  <c r="G402" i="2"/>
  <c r="C402" i="2"/>
  <c r="E402" i="2"/>
  <c r="G140" i="2"/>
  <c r="C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E133" i="2"/>
  <c r="G132" i="2"/>
  <c r="C132" i="2"/>
  <c r="E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E125" i="2"/>
  <c r="G124" i="2"/>
  <c r="C124" i="2"/>
  <c r="E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G114" i="2"/>
  <c r="C114" i="2"/>
  <c r="E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100" i="2"/>
  <c r="C100" i="2"/>
  <c r="E100" i="2"/>
  <c r="G401" i="2"/>
  <c r="C401" i="2"/>
  <c r="E401" i="2"/>
  <c r="G99" i="2"/>
  <c r="C99" i="2"/>
  <c r="E99" i="2"/>
  <c r="G98" i="2"/>
  <c r="C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E85" i="2"/>
  <c r="G84" i="2"/>
  <c r="C84" i="2"/>
  <c r="G83" i="2"/>
  <c r="C83" i="2"/>
  <c r="G82" i="2"/>
  <c r="C82" i="2"/>
  <c r="G81" i="2"/>
  <c r="C81" i="2"/>
  <c r="E81" i="2"/>
  <c r="G80" i="2"/>
  <c r="C80" i="2"/>
  <c r="G400" i="2"/>
  <c r="C400" i="2"/>
  <c r="G79" i="2"/>
  <c r="C79" i="2"/>
  <c r="G78" i="2"/>
  <c r="C78" i="2"/>
  <c r="G77" i="2"/>
  <c r="C77" i="2"/>
  <c r="E77" i="2"/>
  <c r="G399" i="2"/>
  <c r="C399" i="2"/>
  <c r="E399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G70" i="2"/>
  <c r="C70" i="2"/>
  <c r="G69" i="2"/>
  <c r="C69" i="2"/>
  <c r="E69" i="2"/>
  <c r="G398" i="2"/>
  <c r="C398" i="2"/>
  <c r="G68" i="2"/>
  <c r="C68" i="2"/>
  <c r="E68" i="2"/>
  <c r="G67" i="2"/>
  <c r="C67" i="2"/>
  <c r="E67" i="2"/>
  <c r="G397" i="2"/>
  <c r="C397" i="2"/>
  <c r="E39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396" i="2"/>
  <c r="C396" i="2"/>
  <c r="E396" i="2"/>
  <c r="G56" i="2"/>
  <c r="C56" i="2"/>
  <c r="G395" i="2"/>
  <c r="C395" i="2"/>
  <c r="E395" i="2"/>
  <c r="G55" i="2"/>
  <c r="C55" i="2"/>
  <c r="E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394" i="2"/>
  <c r="C394" i="2"/>
  <c r="E394" i="2"/>
  <c r="G43" i="2"/>
  <c r="C43" i="2"/>
  <c r="G42" i="2"/>
  <c r="C42" i="2"/>
  <c r="G393" i="2"/>
  <c r="C393" i="2"/>
  <c r="E393" i="2"/>
  <c r="G392" i="2"/>
  <c r="C392" i="2"/>
  <c r="G391" i="2"/>
  <c r="C391" i="2"/>
  <c r="E391" i="2"/>
  <c r="G41" i="2"/>
  <c r="C41" i="2"/>
  <c r="G40" i="2"/>
  <c r="C40" i="2"/>
  <c r="G390" i="2"/>
  <c r="C390" i="2"/>
  <c r="E390" i="2"/>
  <c r="G39" i="2"/>
  <c r="C39" i="2"/>
  <c r="G38" i="2"/>
  <c r="C38" i="2"/>
  <c r="G389" i="2"/>
  <c r="C389" i="2"/>
  <c r="E389" i="2"/>
  <c r="G388" i="2"/>
  <c r="C388" i="2"/>
  <c r="E388" i="2"/>
  <c r="G387" i="2"/>
  <c r="C387" i="2"/>
  <c r="G386" i="2"/>
  <c r="C386" i="2"/>
  <c r="E386" i="2"/>
  <c r="G37" i="2"/>
  <c r="C37" i="2"/>
  <c r="G36" i="2"/>
  <c r="C36" i="2"/>
  <c r="E36" i="2"/>
  <c r="G385" i="2"/>
  <c r="C385" i="2"/>
  <c r="G35" i="2"/>
  <c r="C35" i="2"/>
  <c r="E35" i="2"/>
  <c r="G34" i="2"/>
  <c r="C34" i="2"/>
  <c r="G33" i="2"/>
  <c r="C33" i="2"/>
  <c r="G32" i="2"/>
  <c r="C32" i="2"/>
  <c r="G384" i="2"/>
  <c r="C384" i="2"/>
  <c r="E384" i="2"/>
  <c r="G31" i="2"/>
  <c r="C31" i="2"/>
  <c r="G30" i="2"/>
  <c r="C30" i="2"/>
  <c r="G29" i="2"/>
  <c r="C29" i="2"/>
  <c r="G383" i="2"/>
  <c r="C383" i="2"/>
  <c r="G382" i="2"/>
  <c r="C382" i="2"/>
  <c r="E382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381" i="2"/>
  <c r="C381" i="2"/>
  <c r="E381" i="2"/>
  <c r="G18" i="2"/>
  <c r="C18" i="2"/>
  <c r="G380" i="2"/>
  <c r="C380" i="2"/>
  <c r="E380" i="2"/>
  <c r="G17" i="2"/>
  <c r="C17" i="2"/>
  <c r="G16" i="2"/>
  <c r="C16" i="2"/>
  <c r="G15" i="2"/>
  <c r="C15" i="2"/>
  <c r="G379" i="2"/>
  <c r="C379" i="2"/>
  <c r="G14" i="2"/>
  <c r="C14" i="2"/>
  <c r="G378" i="2"/>
  <c r="C378" i="2"/>
  <c r="E378" i="2"/>
  <c r="G13" i="2"/>
  <c r="C13" i="2"/>
  <c r="G12" i="2"/>
  <c r="C12" i="2"/>
  <c r="G377" i="2"/>
  <c r="C377" i="2"/>
  <c r="E377" i="2"/>
  <c r="G376" i="2"/>
  <c r="C376" i="2"/>
  <c r="E376" i="2"/>
  <c r="G375" i="2"/>
  <c r="C375" i="2"/>
  <c r="G374" i="2"/>
  <c r="C374" i="2"/>
  <c r="G373" i="2"/>
  <c r="C373" i="2"/>
  <c r="E373" i="2"/>
  <c r="G372" i="2"/>
  <c r="C372" i="2"/>
  <c r="G371" i="2"/>
  <c r="C371" i="2"/>
  <c r="E371" i="2"/>
  <c r="G370" i="2"/>
  <c r="C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G356" i="2"/>
  <c r="C356" i="2"/>
  <c r="E356" i="2"/>
  <c r="G355" i="2"/>
  <c r="C355" i="2"/>
  <c r="E355" i="2"/>
  <c r="G354" i="2"/>
  <c r="C354" i="2"/>
  <c r="E354" i="2"/>
  <c r="G11" i="2"/>
  <c r="C11" i="2"/>
  <c r="E11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G336" i="2"/>
  <c r="C336" i="2"/>
  <c r="G335" i="2"/>
  <c r="C335" i="2"/>
  <c r="E335" i="2"/>
  <c r="G334" i="2"/>
  <c r="C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G299" i="2"/>
  <c r="C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G293" i="2"/>
  <c r="C293" i="2"/>
  <c r="E293" i="2"/>
  <c r="G292" i="2"/>
  <c r="C292" i="2"/>
  <c r="E292" i="2"/>
  <c r="G291" i="2"/>
  <c r="C291" i="2"/>
  <c r="G290" i="2"/>
  <c r="C290" i="2"/>
  <c r="E290" i="2"/>
  <c r="G289" i="2"/>
  <c r="C289" i="2"/>
  <c r="G288" i="2"/>
  <c r="C288" i="2"/>
  <c r="G287" i="2"/>
  <c r="C287" i="2"/>
  <c r="G286" i="2"/>
  <c r="C286" i="2"/>
  <c r="E286" i="2"/>
  <c r="G285" i="2"/>
  <c r="C285" i="2"/>
  <c r="G284" i="2"/>
  <c r="C284" i="2"/>
  <c r="G283" i="2"/>
  <c r="C283" i="2"/>
  <c r="G282" i="2"/>
  <c r="C282" i="2"/>
  <c r="E282" i="2"/>
  <c r="G281" i="2"/>
  <c r="C281" i="2"/>
  <c r="E281" i="2"/>
  <c r="G280" i="2"/>
  <c r="C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G274" i="2"/>
  <c r="C274" i="2"/>
  <c r="E274" i="2"/>
  <c r="G273" i="2"/>
  <c r="C273" i="2"/>
  <c r="E273" i="2"/>
  <c r="G272" i="2"/>
  <c r="C272" i="2"/>
  <c r="G271" i="2"/>
  <c r="C271" i="2"/>
  <c r="E271" i="2"/>
  <c r="G270" i="2"/>
  <c r="C270" i="2"/>
  <c r="G269" i="2"/>
  <c r="C269" i="2"/>
  <c r="E269" i="2"/>
  <c r="G268" i="2"/>
  <c r="C268" i="2"/>
  <c r="E268" i="2"/>
  <c r="G267" i="2"/>
  <c r="C267" i="2"/>
  <c r="G266" i="2"/>
  <c r="C266" i="2"/>
  <c r="E266" i="2"/>
  <c r="G265" i="2"/>
  <c r="C265" i="2"/>
  <c r="E265" i="2"/>
  <c r="G264" i="2"/>
  <c r="C264" i="2"/>
  <c r="G263" i="2"/>
  <c r="C263" i="2"/>
  <c r="G262" i="2"/>
  <c r="C262" i="2"/>
  <c r="E262" i="2"/>
  <c r="G261" i="2"/>
  <c r="C261" i="2"/>
  <c r="E261" i="2"/>
  <c r="G260" i="2"/>
  <c r="C260" i="2"/>
  <c r="E260" i="2"/>
  <c r="G259" i="2"/>
  <c r="C259" i="2"/>
  <c r="G258" i="2"/>
  <c r="C258" i="2"/>
  <c r="E258" i="2"/>
  <c r="G257" i="2"/>
  <c r="C257" i="2"/>
  <c r="E257" i="2"/>
  <c r="G256" i="2"/>
  <c r="C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G249" i="2"/>
  <c r="C249" i="2"/>
  <c r="E249" i="2"/>
  <c r="G248" i="2"/>
  <c r="C248" i="2"/>
  <c r="G247" i="2"/>
  <c r="C247" i="2"/>
  <c r="E247" i="2"/>
  <c r="G246" i="2"/>
  <c r="C246" i="2"/>
  <c r="E246" i="2"/>
  <c r="G245" i="2"/>
  <c r="C245" i="2"/>
  <c r="G244" i="2"/>
  <c r="C244" i="2"/>
  <c r="E244" i="2"/>
  <c r="G243" i="2"/>
  <c r="C243" i="2"/>
  <c r="G242" i="2"/>
  <c r="C242" i="2"/>
  <c r="G241" i="2"/>
  <c r="C241" i="2"/>
  <c r="E241" i="2"/>
  <c r="G240" i="2"/>
  <c r="C240" i="2"/>
  <c r="G239" i="2"/>
  <c r="C239" i="2"/>
  <c r="E239" i="2"/>
  <c r="G238" i="2"/>
  <c r="C238" i="2"/>
  <c r="G237" i="2"/>
  <c r="C237" i="2"/>
  <c r="E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E231" i="2"/>
  <c r="G230" i="2"/>
  <c r="C230" i="2"/>
  <c r="E230" i="2"/>
  <c r="G229" i="2"/>
  <c r="C229" i="2"/>
  <c r="G228" i="2"/>
  <c r="C228" i="2"/>
  <c r="E228" i="2"/>
  <c r="G227" i="2"/>
  <c r="C227" i="2"/>
  <c r="G226" i="2"/>
  <c r="C226" i="2"/>
  <c r="E226" i="2"/>
  <c r="G225" i="2"/>
  <c r="C225" i="2"/>
  <c r="G224" i="2"/>
  <c r="C224" i="2"/>
  <c r="G223" i="2"/>
  <c r="C223" i="2"/>
  <c r="E223" i="2"/>
  <c r="G222" i="2"/>
  <c r="C222" i="2"/>
  <c r="E222" i="2"/>
  <c r="G221" i="2"/>
  <c r="C221" i="2"/>
  <c r="E221" i="2"/>
  <c r="G220" i="2"/>
  <c r="C220" i="2"/>
  <c r="G219" i="2"/>
  <c r="C219" i="2"/>
  <c r="G218" i="2"/>
  <c r="C218" i="2"/>
  <c r="G217" i="2"/>
  <c r="C217" i="2"/>
  <c r="E217" i="2"/>
  <c r="G216" i="2"/>
  <c r="C216" i="2"/>
  <c r="G215" i="2"/>
  <c r="C215" i="2"/>
  <c r="G214" i="2"/>
  <c r="C214" i="2"/>
  <c r="E214" i="2"/>
  <c r="G213" i="2"/>
  <c r="C213" i="2"/>
  <c r="E213" i="2"/>
  <c r="G212" i="2"/>
  <c r="C212" i="2"/>
  <c r="E212" i="2"/>
  <c r="G211" i="2"/>
  <c r="C211" i="2"/>
  <c r="G210" i="2"/>
  <c r="C210" i="2"/>
  <c r="G209" i="2"/>
  <c r="C209" i="2"/>
  <c r="E209" i="2"/>
  <c r="G208" i="2"/>
  <c r="C208" i="2"/>
  <c r="G207" i="2"/>
  <c r="C207" i="2"/>
  <c r="E207" i="2"/>
  <c r="G206" i="2"/>
  <c r="C206" i="2"/>
  <c r="G205" i="2"/>
  <c r="C205" i="2"/>
  <c r="E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E198" i="2"/>
  <c r="G197" i="2"/>
  <c r="C197" i="2"/>
  <c r="G196" i="2"/>
  <c r="C196" i="2"/>
  <c r="E196" i="2"/>
  <c r="G195" i="2"/>
  <c r="C195" i="2"/>
  <c r="G194" i="2"/>
  <c r="C194" i="2"/>
  <c r="E194" i="2"/>
  <c r="G193" i="2"/>
  <c r="C193" i="2"/>
  <c r="G192" i="2"/>
  <c r="C192" i="2"/>
  <c r="G191" i="2"/>
  <c r="C191" i="2"/>
  <c r="E191" i="2"/>
  <c r="G190" i="2"/>
  <c r="C190" i="2"/>
  <c r="E190" i="2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E157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11" i="2"/>
  <c r="H11" i="2"/>
  <c r="B11" i="2"/>
  <c r="D11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12" i="2"/>
  <c r="H12" i="2"/>
  <c r="B12" i="2"/>
  <c r="D12" i="2"/>
  <c r="A13" i="2"/>
  <c r="H13" i="2"/>
  <c r="B13" i="2"/>
  <c r="D13" i="2"/>
  <c r="A378" i="2"/>
  <c r="H378" i="2"/>
  <c r="B378" i="2"/>
  <c r="D378" i="2"/>
  <c r="A14" i="2"/>
  <c r="H14" i="2"/>
  <c r="B14" i="2"/>
  <c r="D14" i="2"/>
  <c r="A379" i="2"/>
  <c r="H379" i="2"/>
  <c r="B379" i="2"/>
  <c r="D379" i="2"/>
  <c r="A15" i="2"/>
  <c r="H15" i="2"/>
  <c r="B15" i="2"/>
  <c r="D15" i="2"/>
  <c r="A16" i="2"/>
  <c r="H16" i="2"/>
  <c r="B16" i="2"/>
  <c r="D16" i="2"/>
  <c r="A17" i="2"/>
  <c r="H17" i="2"/>
  <c r="B17" i="2"/>
  <c r="D17" i="2"/>
  <c r="A380" i="2"/>
  <c r="H380" i="2"/>
  <c r="B380" i="2"/>
  <c r="D380" i="2"/>
  <c r="A18" i="2"/>
  <c r="H18" i="2"/>
  <c r="B18" i="2"/>
  <c r="D18" i="2"/>
  <c r="A381" i="2"/>
  <c r="H381" i="2"/>
  <c r="B381" i="2"/>
  <c r="D381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382" i="2"/>
  <c r="H382" i="2"/>
  <c r="B382" i="2"/>
  <c r="D382" i="2"/>
  <c r="A383" i="2"/>
  <c r="H383" i="2"/>
  <c r="B383" i="2"/>
  <c r="D383" i="2"/>
  <c r="A29" i="2"/>
  <c r="H29" i="2"/>
  <c r="B29" i="2"/>
  <c r="D29" i="2"/>
  <c r="A30" i="2"/>
  <c r="H30" i="2"/>
  <c r="B30" i="2"/>
  <c r="D30" i="2"/>
  <c r="A31" i="2"/>
  <c r="H31" i="2"/>
  <c r="B31" i="2"/>
  <c r="D31" i="2"/>
  <c r="A384" i="2"/>
  <c r="H384" i="2"/>
  <c r="B384" i="2"/>
  <c r="D384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85" i="2"/>
  <c r="H385" i="2"/>
  <c r="B385" i="2"/>
  <c r="D385" i="2"/>
  <c r="A36" i="2"/>
  <c r="H36" i="2"/>
  <c r="B36" i="2"/>
  <c r="D36" i="2"/>
  <c r="A37" i="2"/>
  <c r="H37" i="2"/>
  <c r="B37" i="2"/>
  <c r="D37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8" i="2"/>
  <c r="H38" i="2"/>
  <c r="B38" i="2"/>
  <c r="D38" i="2"/>
  <c r="A39" i="2"/>
  <c r="H39" i="2"/>
  <c r="B39" i="2"/>
  <c r="D39" i="2"/>
  <c r="A390" i="2"/>
  <c r="H390" i="2"/>
  <c r="B390" i="2"/>
  <c r="D390" i="2"/>
  <c r="A40" i="2"/>
  <c r="H40" i="2"/>
  <c r="B40" i="2"/>
  <c r="D40" i="2"/>
  <c r="A41" i="2"/>
  <c r="H41" i="2"/>
  <c r="B41" i="2"/>
  <c r="D41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42" i="2"/>
  <c r="H42" i="2"/>
  <c r="B42" i="2"/>
  <c r="D42" i="2"/>
  <c r="A43" i="2"/>
  <c r="H43" i="2"/>
  <c r="B43" i="2"/>
  <c r="D43" i="2"/>
  <c r="A394" i="2"/>
  <c r="H394" i="2"/>
  <c r="B394" i="2"/>
  <c r="D394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395" i="2"/>
  <c r="H395" i="2"/>
  <c r="B395" i="2"/>
  <c r="D395" i="2"/>
  <c r="A56" i="2"/>
  <c r="H56" i="2"/>
  <c r="B56" i="2"/>
  <c r="D56" i="2"/>
  <c r="A396" i="2"/>
  <c r="H396" i="2"/>
  <c r="B396" i="2"/>
  <c r="D39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397" i="2"/>
  <c r="H397" i="2"/>
  <c r="B397" i="2"/>
  <c r="D397" i="2"/>
  <c r="A67" i="2"/>
  <c r="H67" i="2"/>
  <c r="B67" i="2"/>
  <c r="D67" i="2"/>
  <c r="A68" i="2"/>
  <c r="H68" i="2"/>
  <c r="B68" i="2"/>
  <c r="D68" i="2"/>
  <c r="A398" i="2"/>
  <c r="H398" i="2"/>
  <c r="B398" i="2"/>
  <c r="D39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399" i="2"/>
  <c r="H399" i="2"/>
  <c r="B399" i="2"/>
  <c r="D399" i="2"/>
  <c r="A77" i="2"/>
  <c r="H77" i="2"/>
  <c r="B77" i="2"/>
  <c r="D77" i="2"/>
  <c r="A78" i="2"/>
  <c r="H78" i="2"/>
  <c r="B78" i="2"/>
  <c r="D78" i="2"/>
  <c r="A79" i="2"/>
  <c r="H79" i="2"/>
  <c r="B79" i="2"/>
  <c r="D79" i="2"/>
  <c r="A400" i="2"/>
  <c r="H400" i="2"/>
  <c r="B400" i="2"/>
  <c r="D400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401" i="2"/>
  <c r="H401" i="2"/>
  <c r="B401" i="2"/>
  <c r="D401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402" i="2"/>
  <c r="H402" i="2"/>
  <c r="B402" i="2"/>
  <c r="D402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145" i="2"/>
  <c r="H145" i="2"/>
  <c r="B145" i="2"/>
  <c r="D145" i="2"/>
  <c r="A146" i="2"/>
  <c r="H146" i="2"/>
  <c r="B146" i="2"/>
  <c r="D146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428" i="2"/>
  <c r="H428" i="2"/>
  <c r="B428" i="2"/>
  <c r="D428" i="2"/>
  <c r="A155" i="2"/>
  <c r="H155" i="2"/>
  <c r="B155" i="2"/>
  <c r="D155" i="2"/>
  <c r="A156" i="2"/>
  <c r="H156" i="2"/>
  <c r="B156" i="2"/>
  <c r="D156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D329" i="2"/>
  <c r="B329" i="2"/>
  <c r="A329" i="2"/>
  <c r="H328" i="2"/>
  <c r="B328" i="2"/>
  <c r="D328" i="2"/>
  <c r="A328" i="2"/>
  <c r="H327" i="2"/>
  <c r="D327" i="2"/>
  <c r="B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D321" i="2"/>
  <c r="B321" i="2"/>
  <c r="A321" i="2"/>
  <c r="H320" i="2"/>
  <c r="B320" i="2"/>
  <c r="D320" i="2"/>
  <c r="A320" i="2"/>
  <c r="H319" i="2"/>
  <c r="D319" i="2"/>
  <c r="B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D313" i="2"/>
  <c r="B313" i="2"/>
  <c r="A313" i="2"/>
  <c r="H312" i="2"/>
  <c r="B312" i="2"/>
  <c r="D312" i="2"/>
  <c r="A312" i="2"/>
  <c r="H311" i="2"/>
  <c r="D311" i="2"/>
  <c r="B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D305" i="2"/>
  <c r="B305" i="2"/>
  <c r="A305" i="2"/>
  <c r="H304" i="2"/>
  <c r="B304" i="2"/>
  <c r="D304" i="2"/>
  <c r="A304" i="2"/>
  <c r="H303" i="2"/>
  <c r="D303" i="2"/>
  <c r="B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D297" i="2"/>
  <c r="B297" i="2"/>
  <c r="A297" i="2"/>
  <c r="H296" i="2"/>
  <c r="B296" i="2"/>
  <c r="D296" i="2"/>
  <c r="A296" i="2"/>
  <c r="H295" i="2"/>
  <c r="D295" i="2"/>
  <c r="B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D289" i="2"/>
  <c r="B289" i="2"/>
  <c r="A289" i="2"/>
  <c r="H288" i="2"/>
  <c r="B288" i="2"/>
  <c r="D288" i="2"/>
  <c r="A288" i="2"/>
  <c r="H287" i="2"/>
  <c r="D287" i="2"/>
  <c r="B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D281" i="2"/>
  <c r="B281" i="2"/>
  <c r="A281" i="2"/>
  <c r="H280" i="2"/>
  <c r="B280" i="2"/>
  <c r="D280" i="2"/>
  <c r="A280" i="2"/>
  <c r="H279" i="2"/>
  <c r="D279" i="2"/>
  <c r="B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D273" i="2"/>
  <c r="B273" i="2"/>
  <c r="A273" i="2"/>
  <c r="H272" i="2"/>
  <c r="B272" i="2"/>
  <c r="D272" i="2"/>
  <c r="A272" i="2"/>
  <c r="H271" i="2"/>
  <c r="D271" i="2"/>
  <c r="B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D265" i="2"/>
  <c r="B265" i="2"/>
  <c r="A265" i="2"/>
  <c r="H264" i="2"/>
  <c r="B264" i="2"/>
  <c r="D264" i="2"/>
  <c r="A264" i="2"/>
  <c r="H263" i="2"/>
  <c r="D263" i="2"/>
  <c r="B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D257" i="2"/>
  <c r="B257" i="2"/>
  <c r="A257" i="2"/>
  <c r="H256" i="2"/>
  <c r="B256" i="2"/>
  <c r="D256" i="2"/>
  <c r="A256" i="2"/>
  <c r="H255" i="2"/>
  <c r="D255" i="2"/>
  <c r="B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D249" i="2"/>
  <c r="B249" i="2"/>
  <c r="A249" i="2"/>
  <c r="H248" i="2"/>
  <c r="B248" i="2"/>
  <c r="D248" i="2"/>
  <c r="A248" i="2"/>
  <c r="H247" i="2"/>
  <c r="D247" i="2"/>
  <c r="B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D241" i="2"/>
  <c r="B241" i="2"/>
  <c r="A241" i="2"/>
  <c r="H240" i="2"/>
  <c r="B240" i="2"/>
  <c r="D240" i="2"/>
  <c r="A240" i="2"/>
  <c r="H239" i="2"/>
  <c r="D239" i="2"/>
  <c r="B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D233" i="2"/>
  <c r="B233" i="2"/>
  <c r="A233" i="2"/>
  <c r="H232" i="2"/>
  <c r="B232" i="2"/>
  <c r="D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F228" i="2"/>
  <c r="D228" i="2"/>
  <c r="B228" i="2"/>
  <c r="A228" i="2"/>
  <c r="H227" i="2"/>
  <c r="B227" i="2"/>
  <c r="F227" i="2"/>
  <c r="D227" i="2"/>
  <c r="A227" i="2"/>
  <c r="H226" i="2"/>
  <c r="B226" i="2"/>
  <c r="F226" i="2"/>
  <c r="D226" i="2"/>
  <c r="A226" i="2"/>
  <c r="H225" i="2"/>
  <c r="B225" i="2"/>
  <c r="F225" i="2"/>
  <c r="D225" i="2"/>
  <c r="A225" i="2"/>
  <c r="H224" i="2"/>
  <c r="F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Q472" i="1"/>
  <c r="Q461" i="1"/>
  <c r="Q460" i="1"/>
  <c r="Q467" i="1"/>
  <c r="Q463" i="1"/>
  <c r="Q256" i="1"/>
  <c r="Q342" i="1"/>
  <c r="Q462" i="1"/>
  <c r="Q465" i="1"/>
  <c r="Q466" i="1"/>
  <c r="Q452" i="1"/>
  <c r="Q470" i="1"/>
  <c r="Q469" i="1"/>
  <c r="Q219" i="1"/>
  <c r="Q412" i="1"/>
  <c r="Q453" i="1"/>
  <c r="Q346" i="1"/>
  <c r="Q344" i="1"/>
  <c r="Q341" i="1"/>
  <c r="J341" i="1"/>
  <c r="Q339" i="1"/>
  <c r="Q328" i="1"/>
  <c r="Q326" i="1"/>
  <c r="Q320" i="1"/>
  <c r="Q318" i="1"/>
  <c r="Q303" i="1"/>
  <c r="Q275" i="1"/>
  <c r="Q274" i="1"/>
  <c r="Q257" i="1"/>
  <c r="J257" i="1"/>
  <c r="Q246" i="1"/>
  <c r="Q244" i="1"/>
  <c r="Q312" i="1"/>
  <c r="Q313" i="1"/>
  <c r="Q314" i="1"/>
  <c r="Q317" i="1"/>
  <c r="Q319" i="1"/>
  <c r="Q324" i="1"/>
  <c r="Q335" i="1"/>
  <c r="Q347" i="1"/>
  <c r="Q352" i="1"/>
  <c r="Q353" i="1"/>
  <c r="Q361" i="1"/>
  <c r="Q366" i="1"/>
  <c r="Q367" i="1"/>
  <c r="Q371" i="1"/>
  <c r="Q372" i="1"/>
  <c r="Q374" i="1"/>
  <c r="Q387" i="1"/>
  <c r="Q389" i="1"/>
  <c r="Q390" i="1"/>
  <c r="Q393" i="1"/>
  <c r="Q394" i="1"/>
  <c r="Q398" i="1"/>
  <c r="Q400" i="1"/>
  <c r="Q406" i="1"/>
  <c r="Q408" i="1"/>
  <c r="Q409" i="1"/>
  <c r="Q410" i="1"/>
  <c r="Q413" i="1"/>
  <c r="Q414" i="1"/>
  <c r="Q416" i="1"/>
  <c r="Q422" i="1"/>
  <c r="Q301" i="1"/>
  <c r="Q322" i="1"/>
  <c r="Q315" i="1"/>
  <c r="Q336" i="1"/>
  <c r="Q343" i="1"/>
  <c r="Q369" i="1"/>
  <c r="Q363" i="1"/>
  <c r="Q364" i="1"/>
  <c r="Q365" i="1"/>
  <c r="Q373" i="1"/>
  <c r="Q392" i="1"/>
  <c r="Q402" i="1"/>
  <c r="Q403" i="1"/>
  <c r="Q404" i="1"/>
  <c r="Q411" i="1"/>
  <c r="Q248" i="1"/>
  <c r="Q250" i="1"/>
  <c r="Q251" i="1"/>
  <c r="Q252" i="1"/>
  <c r="Q254" i="1"/>
  <c r="Q258" i="1"/>
  <c r="Q259" i="1"/>
  <c r="Q260" i="1"/>
  <c r="Q261" i="1"/>
  <c r="Q262" i="1"/>
  <c r="Q263" i="1"/>
  <c r="Q264" i="1"/>
  <c r="Q265" i="1"/>
  <c r="Q268" i="1"/>
  <c r="Q269" i="1"/>
  <c r="Q270" i="1"/>
  <c r="Q272" i="1"/>
  <c r="Q273" i="1"/>
  <c r="Q278" i="1"/>
  <c r="Q279" i="1"/>
  <c r="Q293" i="1"/>
  <c r="Q405" i="1"/>
  <c r="Q424" i="1"/>
  <c r="Q294" i="1"/>
  <c r="Q295" i="1"/>
  <c r="Q300" i="1"/>
  <c r="Q302" i="1"/>
  <c r="Q306" i="1"/>
  <c r="Q307" i="1"/>
  <c r="Q310" i="1"/>
  <c r="Q321" i="1"/>
  <c r="Q333" i="1"/>
  <c r="Q349" i="1"/>
  <c r="Q284" i="1"/>
  <c r="Q285" i="1"/>
  <c r="Q350" i="1"/>
  <c r="Q351" i="1"/>
  <c r="Q355" i="1"/>
  <c r="Q356" i="1"/>
  <c r="Q354" i="1"/>
  <c r="Q357" i="1"/>
  <c r="Q358" i="1"/>
  <c r="Q370" i="1"/>
  <c r="Q384" i="1"/>
  <c r="Q287" i="1"/>
  <c r="Q288" i="1"/>
  <c r="Q331" i="1"/>
  <c r="Q375" i="1"/>
  <c r="Q376" i="1"/>
  <c r="Q377" i="1"/>
  <c r="Q378" i="1"/>
  <c r="Q379" i="1"/>
  <c r="Q380" i="1"/>
  <c r="Q381" i="1"/>
  <c r="Q382" i="1"/>
  <c r="Q383" i="1"/>
  <c r="Q385" i="1"/>
  <c r="Q391" i="1"/>
  <c r="Q401" i="1"/>
  <c r="Q417" i="1"/>
  <c r="Q418" i="1"/>
  <c r="Q420" i="1"/>
  <c r="Q421" i="1"/>
  <c r="Q359" i="1"/>
  <c r="Q296" i="1"/>
  <c r="Q297" i="1"/>
  <c r="Q298" i="1"/>
  <c r="Q304" i="1"/>
  <c r="Q308" i="1"/>
  <c r="Q360" i="1"/>
  <c r="Q337" i="1"/>
  <c r="Q338" i="1"/>
  <c r="Q329" i="1"/>
  <c r="Q330" i="1"/>
  <c r="Q332" i="1"/>
  <c r="I313" i="1"/>
  <c r="I314" i="1"/>
  <c r="I322" i="1"/>
  <c r="I335" i="1"/>
  <c r="I363" i="1"/>
  <c r="I371" i="1"/>
  <c r="I390" i="1"/>
  <c r="I400" i="1"/>
  <c r="I402" i="1"/>
  <c r="I408" i="1"/>
  <c r="I416" i="1"/>
  <c r="Q107" i="1"/>
  <c r="E362" i="2"/>
  <c r="E285" i="2"/>
  <c r="E280" i="2"/>
  <c r="E336" i="2"/>
  <c r="E26" i="1"/>
  <c r="F26" i="1"/>
  <c r="G26" i="1" s="1"/>
  <c r="H26" i="1" s="1"/>
  <c r="E34" i="1"/>
  <c r="F34" i="1" s="1"/>
  <c r="G34" i="1" s="1"/>
  <c r="H34" i="1" s="1"/>
  <c r="E42" i="1"/>
  <c r="F42" i="1" s="1"/>
  <c r="G42" i="1" s="1"/>
  <c r="H42" i="1" s="1"/>
  <c r="E21" i="1"/>
  <c r="F21" i="1" s="1"/>
  <c r="G21" i="1"/>
  <c r="H21" i="1"/>
  <c r="E29" i="1"/>
  <c r="E37" i="1"/>
  <c r="E295" i="1"/>
  <c r="F295" i="1" s="1"/>
  <c r="G295" i="1" s="1"/>
  <c r="I295" i="1" s="1"/>
  <c r="E302" i="1"/>
  <c r="F302" i="1" s="1"/>
  <c r="G302" i="1" s="1"/>
  <c r="I302" i="1" s="1"/>
  <c r="E307" i="1"/>
  <c r="F307" i="1" s="1"/>
  <c r="G307" i="1" s="1"/>
  <c r="I307" i="1" s="1"/>
  <c r="E321" i="1"/>
  <c r="E65" i="2" s="1"/>
  <c r="F321" i="1"/>
  <c r="G321" i="1" s="1"/>
  <c r="I321" i="1" s="1"/>
  <c r="E349" i="1"/>
  <c r="F349" i="1" s="1"/>
  <c r="G349" i="1" s="1"/>
  <c r="I349" i="1" s="1"/>
  <c r="E285" i="1"/>
  <c r="F285" i="1" s="1"/>
  <c r="G285" i="1" s="1"/>
  <c r="I285" i="1" s="1"/>
  <c r="E351" i="1"/>
  <c r="F351" i="1" s="1"/>
  <c r="G351" i="1" s="1"/>
  <c r="I351" i="1" s="1"/>
  <c r="E356" i="1"/>
  <c r="F356" i="1" s="1"/>
  <c r="G356" i="1" s="1"/>
  <c r="I356" i="1" s="1"/>
  <c r="E357" i="1"/>
  <c r="E90" i="2" s="1"/>
  <c r="E370" i="1"/>
  <c r="F370" i="1" s="1"/>
  <c r="G370" i="1" s="1"/>
  <c r="I370" i="1" s="1"/>
  <c r="E287" i="1"/>
  <c r="F287" i="1"/>
  <c r="G287" i="1" s="1"/>
  <c r="I287" i="1" s="1"/>
  <c r="E331" i="1"/>
  <c r="F331" i="1" s="1"/>
  <c r="G331" i="1" s="1"/>
  <c r="I331" i="1" s="1"/>
  <c r="E376" i="1"/>
  <c r="E107" i="2" s="1"/>
  <c r="F376" i="1"/>
  <c r="G376" i="1" s="1"/>
  <c r="I376" i="1"/>
  <c r="E378" i="1"/>
  <c r="F378" i="1" s="1"/>
  <c r="G378" i="1"/>
  <c r="I378" i="1"/>
  <c r="E380" i="1"/>
  <c r="E111" i="2" s="1"/>
  <c r="E382" i="1"/>
  <c r="E385" i="1"/>
  <c r="F385" i="1" s="1"/>
  <c r="G385" i="1" s="1"/>
  <c r="I385" i="1" s="1"/>
  <c r="E116" i="2"/>
  <c r="E401" i="1"/>
  <c r="F401" i="1"/>
  <c r="G401" i="1"/>
  <c r="I401" i="1" s="1"/>
  <c r="E418" i="1"/>
  <c r="F418" i="1" s="1"/>
  <c r="G418" i="1" s="1"/>
  <c r="I418" i="1" s="1"/>
  <c r="E27" i="1"/>
  <c r="E163" i="2" s="1"/>
  <c r="F27" i="1"/>
  <c r="G27" i="1" s="1"/>
  <c r="H27" i="1" s="1"/>
  <c r="E35" i="1"/>
  <c r="E43" i="1"/>
  <c r="F43" i="1"/>
  <c r="G43" i="1" s="1"/>
  <c r="H43" i="1" s="1"/>
  <c r="E22" i="1"/>
  <c r="F22" i="1" s="1"/>
  <c r="G22" i="1" s="1"/>
  <c r="H22" i="1" s="1"/>
  <c r="E30" i="1"/>
  <c r="F30" i="1"/>
  <c r="G30" i="1"/>
  <c r="H30" i="1" s="1"/>
  <c r="E38" i="1"/>
  <c r="E464" i="1"/>
  <c r="F464" i="1" s="1"/>
  <c r="E276" i="1"/>
  <c r="F276" i="1" s="1"/>
  <c r="G276" i="1" s="1"/>
  <c r="K276" i="1" s="1"/>
  <c r="E362" i="1"/>
  <c r="F362" i="1" s="1"/>
  <c r="G362" i="1" s="1"/>
  <c r="K362" i="1" s="1"/>
  <c r="E415" i="1"/>
  <c r="F415" i="1" s="1"/>
  <c r="G415" i="1" s="1"/>
  <c r="K415" i="1" s="1"/>
  <c r="E456" i="1"/>
  <c r="F456" i="1"/>
  <c r="E420" i="1"/>
  <c r="F420" i="1"/>
  <c r="G420" i="1" s="1"/>
  <c r="I420" i="1" s="1"/>
  <c r="E430" i="1"/>
  <c r="E407" i="2" s="1"/>
  <c r="E440" i="1"/>
  <c r="E415" i="2" s="1"/>
  <c r="E453" i="1"/>
  <c r="F453" i="1" s="1"/>
  <c r="G453" i="1" s="1"/>
  <c r="J453" i="1" s="1"/>
  <c r="E465" i="1"/>
  <c r="F465" i="1"/>
  <c r="G465" i="1"/>
  <c r="J465" i="1" s="1"/>
  <c r="E477" i="1"/>
  <c r="F477" i="1" s="1"/>
  <c r="G477" i="1" s="1"/>
  <c r="K477" i="1" s="1"/>
  <c r="E455" i="1"/>
  <c r="F455" i="1" s="1"/>
  <c r="U455" i="1" s="1"/>
  <c r="E479" i="1"/>
  <c r="F479" i="1"/>
  <c r="G479" i="1" s="1"/>
  <c r="K479" i="1" s="1"/>
  <c r="E483" i="1"/>
  <c r="F483" i="1"/>
  <c r="G483" i="1" s="1"/>
  <c r="K483" i="1" s="1"/>
  <c r="E421" i="1"/>
  <c r="F421" i="1" s="1"/>
  <c r="G421" i="1" s="1"/>
  <c r="I421" i="1" s="1"/>
  <c r="E461" i="1"/>
  <c r="E281" i="1"/>
  <c r="E252" i="1"/>
  <c r="F252" i="1" s="1"/>
  <c r="G252" i="1" s="1"/>
  <c r="I252" i="1" s="1"/>
  <c r="E260" i="1"/>
  <c r="F260" i="1" s="1"/>
  <c r="G260" i="1"/>
  <c r="I260" i="1" s="1"/>
  <c r="E325" i="1"/>
  <c r="F325" i="1" s="1"/>
  <c r="G325" i="1" s="1"/>
  <c r="K325" i="1" s="1"/>
  <c r="E397" i="1"/>
  <c r="F397" i="1" s="1"/>
  <c r="G397" i="1" s="1"/>
  <c r="K397" i="1" s="1"/>
  <c r="E432" i="1"/>
  <c r="E442" i="1"/>
  <c r="F442" i="1" s="1"/>
  <c r="G442" i="1"/>
  <c r="I442" i="1" s="1"/>
  <c r="E248" i="1"/>
  <c r="F248" i="1" s="1"/>
  <c r="G248" i="1" s="1"/>
  <c r="I248" i="1" s="1"/>
  <c r="E254" i="1"/>
  <c r="F254" i="1" s="1"/>
  <c r="G254" i="1" s="1"/>
  <c r="I254" i="1" s="1"/>
  <c r="E261" i="1"/>
  <c r="F261" i="1"/>
  <c r="G261" i="1" s="1"/>
  <c r="I261" i="1" s="1"/>
  <c r="E265" i="1"/>
  <c r="F265" i="1" s="1"/>
  <c r="G265" i="1" s="1"/>
  <c r="I265" i="1" s="1"/>
  <c r="E272" i="1"/>
  <c r="F272" i="1" s="1"/>
  <c r="G272" i="1"/>
  <c r="I272" i="1" s="1"/>
  <c r="E293" i="1"/>
  <c r="E468" i="1"/>
  <c r="F468" i="1"/>
  <c r="G468" i="1" s="1"/>
  <c r="K468" i="1" s="1"/>
  <c r="E441" i="1"/>
  <c r="F441" i="1" s="1"/>
  <c r="G441" i="1" s="1"/>
  <c r="K441" i="1" s="1"/>
  <c r="E443" i="1"/>
  <c r="E417" i="2" s="1"/>
  <c r="E454" i="1"/>
  <c r="F454" i="1" s="1"/>
  <c r="G454" i="1" s="1"/>
  <c r="K454" i="1" s="1"/>
  <c r="E300" i="1"/>
  <c r="F300" i="1" s="1"/>
  <c r="G300" i="1" s="1"/>
  <c r="I300" i="1" s="1"/>
  <c r="E310" i="1"/>
  <c r="E284" i="1"/>
  <c r="F284" i="1" s="1"/>
  <c r="G284" i="1" s="1"/>
  <c r="I284" i="1" s="1"/>
  <c r="E355" i="1"/>
  <c r="F355" i="1" s="1"/>
  <c r="G355" i="1" s="1"/>
  <c r="I355" i="1" s="1"/>
  <c r="E88" i="2"/>
  <c r="E358" i="1"/>
  <c r="F358" i="1" s="1"/>
  <c r="G358" i="1" s="1"/>
  <c r="I358" i="1" s="1"/>
  <c r="E288" i="1"/>
  <c r="E41" i="2" s="1"/>
  <c r="E377" i="1"/>
  <c r="F377" i="1" s="1"/>
  <c r="G377" i="1" s="1"/>
  <c r="I377" i="1" s="1"/>
  <c r="E381" i="1"/>
  <c r="F381" i="1" s="1"/>
  <c r="G381" i="1" s="1"/>
  <c r="I381" i="1" s="1"/>
  <c r="E391" i="1"/>
  <c r="F391" i="1" s="1"/>
  <c r="G391" i="1" s="1"/>
  <c r="I391" i="1" s="1"/>
  <c r="E31" i="1"/>
  <c r="F31" i="1" s="1"/>
  <c r="G31" i="1"/>
  <c r="H31" i="1" s="1"/>
  <c r="E48" i="1"/>
  <c r="F48" i="1" s="1"/>
  <c r="G48" i="1" s="1"/>
  <c r="H48" i="1" s="1"/>
  <c r="E56" i="1"/>
  <c r="F56" i="1" s="1"/>
  <c r="G56" i="1"/>
  <c r="H56" i="1" s="1"/>
  <c r="E64" i="1"/>
  <c r="F64" i="1" s="1"/>
  <c r="G64" i="1" s="1"/>
  <c r="H64" i="1" s="1"/>
  <c r="E72" i="1"/>
  <c r="F72" i="1" s="1"/>
  <c r="G72" i="1" s="1"/>
  <c r="H72" i="1" s="1"/>
  <c r="E80" i="1"/>
  <c r="F80" i="1"/>
  <c r="G80" i="1" s="1"/>
  <c r="H80" i="1" s="1"/>
  <c r="E88" i="1"/>
  <c r="E224" i="2" s="1"/>
  <c r="E96" i="1"/>
  <c r="E232" i="2" s="1"/>
  <c r="E104" i="1"/>
  <c r="F104" i="1" s="1"/>
  <c r="G104" i="1" s="1"/>
  <c r="I104" i="1" s="1"/>
  <c r="E113" i="1"/>
  <c r="E248" i="2" s="1"/>
  <c r="E121" i="1"/>
  <c r="F121" i="1" s="1"/>
  <c r="G121" i="1" s="1"/>
  <c r="I121" i="1" s="1"/>
  <c r="E129" i="1"/>
  <c r="F129" i="1" s="1"/>
  <c r="G129" i="1" s="1"/>
  <c r="I129" i="1" s="1"/>
  <c r="E137" i="1"/>
  <c r="F137" i="1"/>
  <c r="G137" i="1" s="1"/>
  <c r="I137" i="1" s="1"/>
  <c r="E145" i="1"/>
  <c r="F145" i="1"/>
  <c r="G145" i="1" s="1"/>
  <c r="I145" i="1" s="1"/>
  <c r="E153" i="1"/>
  <c r="F153" i="1" s="1"/>
  <c r="G153" i="1" s="1"/>
  <c r="I153" i="1" s="1"/>
  <c r="E471" i="1"/>
  <c r="F471" i="1"/>
  <c r="G471" i="1" s="1"/>
  <c r="K471" i="1" s="1"/>
  <c r="E290" i="1"/>
  <c r="F290" i="1"/>
  <c r="G290" i="1" s="1"/>
  <c r="K290" i="1"/>
  <c r="E489" i="1"/>
  <c r="F489" i="1" s="1"/>
  <c r="G489" i="1" s="1"/>
  <c r="K489" i="1" s="1"/>
  <c r="E457" i="1"/>
  <c r="F457" i="1" s="1"/>
  <c r="G457" i="1" s="1"/>
  <c r="K457" i="1" s="1"/>
  <c r="E466" i="1"/>
  <c r="E152" i="2" s="1"/>
  <c r="E250" i="1"/>
  <c r="E258" i="1"/>
  <c r="F258" i="1" s="1"/>
  <c r="G258" i="1" s="1"/>
  <c r="I258" i="1" s="1"/>
  <c r="E262" i="1"/>
  <c r="F262" i="1" s="1"/>
  <c r="G262" i="1" s="1"/>
  <c r="I262" i="1" s="1"/>
  <c r="E268" i="1"/>
  <c r="F268" i="1" s="1"/>
  <c r="G268" i="1" s="1"/>
  <c r="I268" i="1" s="1"/>
  <c r="E273" i="1"/>
  <c r="E33" i="2" s="1"/>
  <c r="E405" i="1"/>
  <c r="F405" i="1" s="1"/>
  <c r="G405" i="1" s="1"/>
  <c r="I405" i="1" s="1"/>
  <c r="E32" i="1"/>
  <c r="F32" i="1" s="1"/>
  <c r="G32" i="1" s="1"/>
  <c r="H32" i="1" s="1"/>
  <c r="E51" i="1"/>
  <c r="F51" i="1" s="1"/>
  <c r="G51" i="1"/>
  <c r="H51" i="1" s="1"/>
  <c r="E59" i="1"/>
  <c r="E195" i="2" s="1"/>
  <c r="E67" i="1"/>
  <c r="F67" i="1" s="1"/>
  <c r="G67" i="1" s="1"/>
  <c r="H67" i="1" s="1"/>
  <c r="E75" i="1"/>
  <c r="F75" i="1" s="1"/>
  <c r="G75" i="1" s="1"/>
  <c r="H75" i="1" s="1"/>
  <c r="E83" i="1"/>
  <c r="E91" i="1"/>
  <c r="F91" i="1"/>
  <c r="G91" i="1" s="1"/>
  <c r="H91" i="1" s="1"/>
  <c r="E99" i="1"/>
  <c r="F99" i="1" s="1"/>
  <c r="G99" i="1" s="1"/>
  <c r="I99" i="1" s="1"/>
  <c r="E108" i="1"/>
  <c r="F108" i="1"/>
  <c r="G108" i="1"/>
  <c r="I108" i="1" s="1"/>
  <c r="E116" i="1"/>
  <c r="F116" i="1" s="1"/>
  <c r="G116" i="1" s="1"/>
  <c r="H116" i="1" s="1"/>
  <c r="E124" i="1"/>
  <c r="F124" i="1"/>
  <c r="G124" i="1" s="1"/>
  <c r="I124" i="1" s="1"/>
  <c r="E132" i="1"/>
  <c r="E267" i="2" s="1"/>
  <c r="E140" i="1"/>
  <c r="F140" i="1" s="1"/>
  <c r="G140" i="1" s="1"/>
  <c r="H140" i="1" s="1"/>
  <c r="E148" i="1"/>
  <c r="F148" i="1" s="1"/>
  <c r="G148" i="1" s="1"/>
  <c r="I148" i="1" s="1"/>
  <c r="E156" i="1"/>
  <c r="F156" i="1"/>
  <c r="G156" i="1"/>
  <c r="I156" i="1" s="1"/>
  <c r="E425" i="1"/>
  <c r="F425" i="1" s="1"/>
  <c r="G425" i="1" s="1"/>
  <c r="K425" i="1" s="1"/>
  <c r="E458" i="1"/>
  <c r="F458" i="1" s="1"/>
  <c r="G458" i="1" s="1"/>
  <c r="K458" i="1" s="1"/>
  <c r="E447" i="1"/>
  <c r="E420" i="2" s="1"/>
  <c r="E294" i="1"/>
  <c r="E43" i="2" s="1"/>
  <c r="E306" i="1"/>
  <c r="F306" i="1" s="1"/>
  <c r="G306" i="1" s="1"/>
  <c r="I306" i="1" s="1"/>
  <c r="E333" i="1"/>
  <c r="F333" i="1" s="1"/>
  <c r="G333" i="1" s="1"/>
  <c r="I333" i="1" s="1"/>
  <c r="E472" i="1"/>
  <c r="E156" i="2" s="1"/>
  <c r="E388" i="1"/>
  <c r="F388" i="1"/>
  <c r="G388" i="1" s="1"/>
  <c r="K388" i="1" s="1"/>
  <c r="E270" i="1"/>
  <c r="E31" i="2" s="1"/>
  <c r="F270" i="1"/>
  <c r="G270" i="1" s="1"/>
  <c r="I270" i="1" s="1"/>
  <c r="E259" i="1"/>
  <c r="E386" i="1"/>
  <c r="F386" i="1"/>
  <c r="G386" i="1" s="1"/>
  <c r="E102" i="1"/>
  <c r="E238" i="2" s="1"/>
  <c r="E98" i="1"/>
  <c r="F98" i="1" s="1"/>
  <c r="G98" i="1" s="1"/>
  <c r="H98" i="1" s="1"/>
  <c r="E84" i="1"/>
  <c r="F84" i="1" s="1"/>
  <c r="G84" i="1" s="1"/>
  <c r="H84" i="1" s="1"/>
  <c r="E70" i="1"/>
  <c r="E206" i="2" s="1"/>
  <c r="E66" i="1"/>
  <c r="E202" i="2" s="1"/>
  <c r="E52" i="1"/>
  <c r="F52" i="1" s="1"/>
  <c r="G52" i="1" s="1"/>
  <c r="H52" i="1" s="1"/>
  <c r="E39" i="1"/>
  <c r="E175" i="2" s="1"/>
  <c r="E33" i="1"/>
  <c r="F33" i="1"/>
  <c r="G33" i="1" s="1"/>
  <c r="H33" i="1" s="1"/>
  <c r="E25" i="1"/>
  <c r="E161" i="2" s="1"/>
  <c r="F25" i="1"/>
  <c r="G25" i="1" s="1"/>
  <c r="H25" i="1" s="1"/>
  <c r="E417" i="1"/>
  <c r="E140" i="2" s="1"/>
  <c r="E384" i="1"/>
  <c r="F384" i="1" s="1"/>
  <c r="G384" i="1" s="1"/>
  <c r="J384" i="1" s="1"/>
  <c r="E269" i="1"/>
  <c r="E30" i="2" s="1"/>
  <c r="F269" i="1"/>
  <c r="G269" i="1" s="1"/>
  <c r="I269" i="1" s="1"/>
  <c r="E467" i="1"/>
  <c r="F467" i="1" s="1"/>
  <c r="G467" i="1" s="1"/>
  <c r="K467" i="1" s="1"/>
  <c r="E435" i="1"/>
  <c r="E412" i="2" s="1"/>
  <c r="E299" i="1"/>
  <c r="F299" i="1" s="1"/>
  <c r="G299" i="1"/>
  <c r="K299" i="1" s="1"/>
  <c r="E23" i="1"/>
  <c r="F23" i="1" s="1"/>
  <c r="G23" i="1" s="1"/>
  <c r="H23" i="1" s="1"/>
  <c r="E375" i="1"/>
  <c r="F375" i="1" s="1"/>
  <c r="G375" i="1" s="1"/>
  <c r="I375" i="1" s="1"/>
  <c r="E251" i="1"/>
  <c r="F251" i="1" s="1"/>
  <c r="G251" i="1" s="1"/>
  <c r="I251" i="1" s="1"/>
  <c r="E431" i="1"/>
  <c r="F431" i="1" s="1"/>
  <c r="G431" i="1" s="1"/>
  <c r="I431" i="1" s="1"/>
  <c r="E97" i="1"/>
  <c r="F97" i="1"/>
  <c r="G97" i="1" s="1"/>
  <c r="H97" i="1" s="1"/>
  <c r="E93" i="1"/>
  <c r="E229" i="2" s="1"/>
  <c r="E79" i="1"/>
  <c r="F79" i="1" s="1"/>
  <c r="G79" i="1" s="1"/>
  <c r="H79" i="1" s="1"/>
  <c r="E65" i="1"/>
  <c r="E201" i="2"/>
  <c r="E61" i="1"/>
  <c r="E47" i="1"/>
  <c r="F47" i="1" s="1"/>
  <c r="G47" i="1"/>
  <c r="H47" i="1" s="1"/>
  <c r="E36" i="1"/>
  <c r="F36" i="1" s="1"/>
  <c r="G36" i="1" s="1"/>
  <c r="H36" i="1" s="1"/>
  <c r="E350" i="1"/>
  <c r="F350" i="1" s="1"/>
  <c r="G350" i="1" s="1"/>
  <c r="I350" i="1" s="1"/>
  <c r="E279" i="1"/>
  <c r="F279" i="1"/>
  <c r="G279" i="1" s="1"/>
  <c r="I279" i="1" s="1"/>
  <c r="E264" i="1"/>
  <c r="F264" i="1" s="1"/>
  <c r="G264" i="1" s="1"/>
  <c r="I264" i="1" s="1"/>
  <c r="E450" i="1"/>
  <c r="F450" i="1" s="1"/>
  <c r="U450" i="1" s="1"/>
  <c r="E484" i="1"/>
  <c r="F484" i="1"/>
  <c r="G484" i="1" s="1"/>
  <c r="K484" i="1" s="1"/>
  <c r="G478" i="1"/>
  <c r="K478" i="1" s="1"/>
  <c r="E475" i="1"/>
  <c r="F475" i="1" s="1"/>
  <c r="G475" i="1" s="1"/>
  <c r="K475" i="1" s="1"/>
  <c r="E463" i="1"/>
  <c r="F463" i="1" s="1"/>
  <c r="G463" i="1"/>
  <c r="K463" i="1"/>
  <c r="E452" i="1"/>
  <c r="F452" i="1" s="1"/>
  <c r="G452" i="1" s="1"/>
  <c r="I452" i="1" s="1"/>
  <c r="E438" i="1"/>
  <c r="F438" i="1" s="1"/>
  <c r="G438" i="1"/>
  <c r="I438" i="1" s="1"/>
  <c r="E429" i="1"/>
  <c r="E406" i="2" s="1"/>
  <c r="E491" i="1"/>
  <c r="F491" i="1" s="1"/>
  <c r="G491" i="1"/>
  <c r="K491" i="1"/>
  <c r="E451" i="1"/>
  <c r="F451" i="1" s="1"/>
  <c r="G451" i="1" s="1"/>
  <c r="K451" i="1" s="1"/>
  <c r="G423" i="1"/>
  <c r="K423" i="1" s="1"/>
  <c r="E407" i="1"/>
  <c r="F407" i="1" s="1"/>
  <c r="G407" i="1" s="1"/>
  <c r="K407" i="1" s="1"/>
  <c r="K386" i="1"/>
  <c r="E348" i="1"/>
  <c r="F348" i="1" s="1"/>
  <c r="G348" i="1" s="1"/>
  <c r="K348" i="1" s="1"/>
  <c r="E245" i="1"/>
  <c r="F245" i="1" s="1"/>
  <c r="G245" i="1" s="1"/>
  <c r="K245" i="1" s="1"/>
  <c r="E485" i="1"/>
  <c r="F485" i="1" s="1"/>
  <c r="G485" i="1" s="1"/>
  <c r="K485" i="1" s="1"/>
  <c r="E448" i="1"/>
  <c r="E421" i="2" s="1"/>
  <c r="F448" i="1"/>
  <c r="U448" i="1" s="1"/>
  <c r="E470" i="1"/>
  <c r="F470" i="1" s="1"/>
  <c r="G470" i="1" s="1"/>
  <c r="J470" i="1" s="1"/>
  <c r="E460" i="1"/>
  <c r="F460" i="1" s="1"/>
  <c r="G460" i="1" s="1"/>
  <c r="K460" i="1" s="1"/>
  <c r="E445" i="1"/>
  <c r="E419" i="2" s="1"/>
  <c r="E434" i="1"/>
  <c r="E411" i="2" s="1"/>
  <c r="E426" i="1"/>
  <c r="F426" i="1" s="1"/>
  <c r="G426" i="1" s="1"/>
  <c r="I426" i="1" s="1"/>
  <c r="E488" i="1"/>
  <c r="F488" i="1" s="1"/>
  <c r="G488" i="1" s="1"/>
  <c r="K488" i="1" s="1"/>
  <c r="E439" i="1"/>
  <c r="F439" i="1"/>
  <c r="G439" i="1" s="1"/>
  <c r="K439" i="1" s="1"/>
  <c r="E396" i="1"/>
  <c r="F396" i="1" s="1"/>
  <c r="G396" i="1" s="1"/>
  <c r="K396" i="1" s="1"/>
  <c r="E316" i="1"/>
  <c r="F316" i="1"/>
  <c r="G316" i="1" s="1"/>
  <c r="K316" i="1" s="1"/>
  <c r="E476" i="1"/>
  <c r="F476" i="1" s="1"/>
  <c r="G476" i="1" s="1"/>
  <c r="K476" i="1" s="1"/>
  <c r="E481" i="1"/>
  <c r="F481" i="1" s="1"/>
  <c r="U481" i="1" s="1"/>
  <c r="E473" i="1"/>
  <c r="F473" i="1" s="1"/>
  <c r="G473" i="1"/>
  <c r="K473" i="1" s="1"/>
  <c r="E462" i="1"/>
  <c r="E149" i="2" s="1"/>
  <c r="F462" i="1"/>
  <c r="G462" i="1" s="1"/>
  <c r="J462" i="1" s="1"/>
  <c r="E449" i="1"/>
  <c r="E422" i="2" s="1"/>
  <c r="E437" i="1"/>
  <c r="E413" i="2" s="1"/>
  <c r="E428" i="1"/>
  <c r="F428" i="1"/>
  <c r="G428" i="1" s="1"/>
  <c r="J428" i="1" s="1"/>
  <c r="E490" i="1"/>
  <c r="F490" i="1" s="1"/>
  <c r="G490" i="1" s="1"/>
  <c r="K490" i="1" s="1"/>
  <c r="G456" i="1"/>
  <c r="K456" i="1" s="1"/>
  <c r="E446" i="1"/>
  <c r="F446" i="1" s="1"/>
  <c r="G446" i="1" s="1"/>
  <c r="K446" i="1" s="1"/>
  <c r="E399" i="1"/>
  <c r="F399" i="1"/>
  <c r="G399" i="1" s="1"/>
  <c r="K399" i="1" s="1"/>
  <c r="E334" i="1"/>
  <c r="F334" i="1" s="1"/>
  <c r="G334" i="1" s="1"/>
  <c r="K334" i="1" s="1"/>
  <c r="E487" i="1"/>
  <c r="F487" i="1" s="1"/>
  <c r="G487" i="1" s="1"/>
  <c r="K487" i="1" s="1"/>
  <c r="G464" i="1"/>
  <c r="K464" i="1" s="1"/>
  <c r="G263" i="1"/>
  <c r="I263" i="1"/>
  <c r="G280" i="1"/>
  <c r="J280" i="1" s="1"/>
  <c r="E482" i="1"/>
  <c r="F482" i="1" s="1"/>
  <c r="G482" i="1" s="1"/>
  <c r="K482" i="1" s="1"/>
  <c r="E469" i="1"/>
  <c r="F469" i="1"/>
  <c r="G469" i="1"/>
  <c r="K469" i="1" s="1"/>
  <c r="E459" i="1"/>
  <c r="E427" i="2" s="1"/>
  <c r="E444" i="1"/>
  <c r="E433" i="1"/>
  <c r="F433" i="1" s="1"/>
  <c r="G433" i="1" s="1"/>
  <c r="J433" i="1" s="1"/>
  <c r="G427" i="1"/>
  <c r="J427" i="1" s="1"/>
  <c r="E424" i="1"/>
  <c r="F424" i="1"/>
  <c r="G424" i="1" s="1"/>
  <c r="I424" i="1" s="1"/>
  <c r="E486" i="1"/>
  <c r="F486" i="1" s="1"/>
  <c r="G486" i="1" s="1"/>
  <c r="K486" i="1" s="1"/>
  <c r="E436" i="1"/>
  <c r="F436" i="1" s="1"/>
  <c r="G436" i="1" s="1"/>
  <c r="K436" i="1" s="1"/>
  <c r="E395" i="1"/>
  <c r="F395" i="1" s="1"/>
  <c r="G395" i="1" s="1"/>
  <c r="K395" i="1" s="1"/>
  <c r="E305" i="1"/>
  <c r="F305" i="1" s="1"/>
  <c r="G305" i="1" s="1"/>
  <c r="K305" i="1" s="1"/>
  <c r="E474" i="1"/>
  <c r="F474" i="1"/>
  <c r="G474" i="1" s="1"/>
  <c r="K474" i="1" s="1"/>
  <c r="F310" i="1"/>
  <c r="G310" i="1" s="1"/>
  <c r="I310" i="1" s="1"/>
  <c r="E56" i="2"/>
  <c r="E82" i="2"/>
  <c r="E144" i="2"/>
  <c r="E291" i="2"/>
  <c r="E166" i="2"/>
  <c r="E21" i="2"/>
  <c r="E179" i="2"/>
  <c r="E37" i="2"/>
  <c r="E89" i="2"/>
  <c r="E126" i="2"/>
  <c r="E220" i="2"/>
  <c r="E192" i="2"/>
  <c r="E40" i="2"/>
  <c r="E167" i="2"/>
  <c r="E216" i="2"/>
  <c r="E264" i="2"/>
  <c r="E235" i="2"/>
  <c r="F281" i="1"/>
  <c r="G281" i="1"/>
  <c r="J281" i="1" s="1"/>
  <c r="E387" i="2"/>
  <c r="E155" i="2"/>
  <c r="F444" i="1"/>
  <c r="G444" i="1" s="1"/>
  <c r="I444" i="1" s="1"/>
  <c r="E418" i="2"/>
  <c r="F443" i="1"/>
  <c r="G443" i="1" s="1"/>
  <c r="I443" i="1" s="1"/>
  <c r="F38" i="1"/>
  <c r="G38" i="1" s="1"/>
  <c r="H38" i="1" s="1"/>
  <c r="E174" i="2"/>
  <c r="E145" i="2"/>
  <c r="E272" i="2"/>
  <c r="E28" i="2"/>
  <c r="E288" i="2"/>
  <c r="E24" i="2"/>
  <c r="E91" i="2"/>
  <c r="E101" i="2"/>
  <c r="E259" i="2"/>
  <c r="E243" i="2"/>
  <c r="F37" i="1"/>
  <c r="G37" i="1"/>
  <c r="H37" i="1" s="1"/>
  <c r="E173" i="2"/>
  <c r="E17" i="2"/>
  <c r="E18" i="2"/>
  <c r="E170" i="2"/>
  <c r="E240" i="2"/>
  <c r="E227" i="2"/>
  <c r="E83" i="2"/>
  <c r="F459" i="1"/>
  <c r="G459" i="1" s="1"/>
  <c r="I459" i="1" s="1"/>
  <c r="F61" i="1"/>
  <c r="G61" i="1" s="1"/>
  <c r="H61" i="1" s="1"/>
  <c r="E197" i="2"/>
  <c r="F447" i="1"/>
  <c r="G447" i="1" s="1"/>
  <c r="K447" i="1" s="1"/>
  <c r="E153" i="2"/>
  <c r="F432" i="1"/>
  <c r="G432" i="1" s="1"/>
  <c r="J432" i="1" s="1"/>
  <c r="E409" i="2"/>
  <c r="F29" i="1"/>
  <c r="G29" i="1" s="1"/>
  <c r="H29" i="1" s="1"/>
  <c r="E165" i="2"/>
  <c r="E151" i="2"/>
  <c r="E162" i="2"/>
  <c r="E183" i="2"/>
  <c r="E233" i="2"/>
  <c r="E159" i="2"/>
  <c r="F435" i="1"/>
  <c r="G435" i="1" s="1"/>
  <c r="I435" i="1" s="1"/>
  <c r="F35" i="1"/>
  <c r="G35" i="1" s="1"/>
  <c r="H35" i="1" s="1"/>
  <c r="E171" i="2"/>
  <c r="F83" i="1"/>
  <c r="G83" i="1" s="1"/>
  <c r="H83" i="1" s="1"/>
  <c r="E219" i="2"/>
  <c r="F259" i="1"/>
  <c r="G259" i="1"/>
  <c r="I259" i="1" s="1"/>
  <c r="E22" i="2"/>
  <c r="E405" i="2"/>
  <c r="E141" i="2"/>
  <c r="E426" i="2"/>
  <c r="E16" i="2"/>
  <c r="E38" i="2"/>
  <c r="E169" i="2"/>
  <c r="E48" i="2"/>
  <c r="F374" i="1"/>
  <c r="G374" i="1" s="1"/>
  <c r="I374" i="1" s="1"/>
  <c r="E105" i="2"/>
  <c r="F327" i="1"/>
  <c r="G327" i="1" s="1"/>
  <c r="J327" i="1" s="1"/>
  <c r="E398" i="2"/>
  <c r="E150" i="2"/>
  <c r="E29" i="2"/>
  <c r="E15" i="2"/>
  <c r="F250" i="1"/>
  <c r="G250" i="1" s="1"/>
  <c r="I250" i="1" s="1"/>
  <c r="F88" i="1"/>
  <c r="G88" i="1"/>
  <c r="H88" i="1" s="1"/>
  <c r="F152" i="1"/>
  <c r="G152" i="1" s="1"/>
  <c r="H152" i="1" s="1"/>
  <c r="E287" i="2"/>
  <c r="E115" i="2"/>
  <c r="F393" i="1"/>
  <c r="G393" i="1"/>
  <c r="I393" i="1" s="1"/>
  <c r="E122" i="2"/>
  <c r="E208" i="2"/>
  <c r="E32" i="2"/>
  <c r="F403" i="1"/>
  <c r="G403" i="1" s="1"/>
  <c r="I403" i="1" s="1"/>
  <c r="E128" i="2"/>
  <c r="F319" i="1"/>
  <c r="G319" i="1" s="1"/>
  <c r="I319" i="1" s="1"/>
  <c r="E63" i="2"/>
  <c r="F267" i="1"/>
  <c r="G267" i="1"/>
  <c r="I267" i="1" s="1"/>
  <c r="E383" i="2"/>
  <c r="E300" i="2"/>
  <c r="F165" i="1"/>
  <c r="G165" i="1"/>
  <c r="I165" i="1" s="1"/>
  <c r="E410" i="2"/>
  <c r="E283" i="2"/>
  <c r="F294" i="1"/>
  <c r="G294" i="1" s="1"/>
  <c r="I294" i="1" s="1"/>
  <c r="F89" i="1"/>
  <c r="G89" i="1"/>
  <c r="H89" i="1" s="1"/>
  <c r="E225" i="2"/>
  <c r="F461" i="1"/>
  <c r="G461" i="1" s="1"/>
  <c r="K461" i="1" s="1"/>
  <c r="E148" i="2"/>
  <c r="F246" i="1"/>
  <c r="G246" i="1" s="1"/>
  <c r="I246" i="1" s="1"/>
  <c r="F65" i="1"/>
  <c r="G65" i="1" s="1"/>
  <c r="H65" i="1" s="1"/>
  <c r="E42" i="2"/>
  <c r="F293" i="1"/>
  <c r="G293" i="1" s="1"/>
  <c r="I293" i="1" s="1"/>
  <c r="E109" i="2"/>
  <c r="C11" i="1"/>
  <c r="C12" i="1"/>
  <c r="O497" i="1" l="1"/>
  <c r="E200" i="2"/>
  <c r="E203" i="2"/>
  <c r="E275" i="2"/>
  <c r="E71" i="2"/>
  <c r="E210" i="2"/>
  <c r="E320" i="2"/>
  <c r="E400" i="2"/>
  <c r="E168" i="2"/>
  <c r="E108" i="2"/>
  <c r="F466" i="1"/>
  <c r="G466" i="1" s="1"/>
  <c r="J466" i="1" s="1"/>
  <c r="E27" i="2"/>
  <c r="E251" i="2"/>
  <c r="E106" i="2"/>
  <c r="E184" i="2"/>
  <c r="F445" i="1"/>
  <c r="G445" i="1" s="1"/>
  <c r="I445" i="1" s="1"/>
  <c r="F66" i="1"/>
  <c r="G66" i="1" s="1"/>
  <c r="H66" i="1" s="1"/>
  <c r="F102" i="1"/>
  <c r="G102" i="1" s="1"/>
  <c r="I102" i="1" s="1"/>
  <c r="F132" i="1"/>
  <c r="G132" i="1" s="1"/>
  <c r="I132" i="1" s="1"/>
  <c r="F59" i="1"/>
  <c r="G59" i="1" s="1"/>
  <c r="H59" i="1" s="1"/>
  <c r="F273" i="1"/>
  <c r="G273" i="1" s="1"/>
  <c r="I273" i="1" s="1"/>
  <c r="F113" i="1"/>
  <c r="G113" i="1" s="1"/>
  <c r="I113" i="1" s="1"/>
  <c r="E236" i="2"/>
  <c r="E242" i="2"/>
  <c r="E342" i="2"/>
  <c r="E357" i="2"/>
  <c r="E374" i="2"/>
  <c r="E134" i="2"/>
  <c r="E263" i="2"/>
  <c r="E334" i="2"/>
  <c r="E337" i="2"/>
  <c r="E98" i="2"/>
  <c r="E172" i="2"/>
  <c r="E188" i="2"/>
  <c r="E414" i="2"/>
  <c r="E215" i="2"/>
  <c r="E178" i="2"/>
  <c r="E53" i="2"/>
  <c r="E186" i="2"/>
  <c r="E284" i="2"/>
  <c r="E385" i="2"/>
  <c r="E78" i="2"/>
  <c r="E80" i="2"/>
  <c r="E408" i="2"/>
  <c r="E423" i="2"/>
  <c r="E130" i="2"/>
  <c r="E256" i="2"/>
  <c r="E234" i="2"/>
  <c r="E120" i="2"/>
  <c r="E424" i="2"/>
  <c r="E50" i="2"/>
  <c r="F39" i="1"/>
  <c r="G39" i="1" s="1"/>
  <c r="H39" i="1" s="1"/>
  <c r="F472" i="1"/>
  <c r="G472" i="1" s="1"/>
  <c r="K472" i="1" s="1"/>
  <c r="F288" i="1"/>
  <c r="G288" i="1" s="1"/>
  <c r="I288" i="1" s="1"/>
  <c r="F440" i="1"/>
  <c r="G440" i="1" s="1"/>
  <c r="I440" i="1" s="1"/>
  <c r="E294" i="2"/>
  <c r="E392" i="2"/>
  <c r="E143" i="2"/>
  <c r="E14" i="2"/>
  <c r="E142" i="2"/>
  <c r="E154" i="2"/>
  <c r="E39" i="2"/>
  <c r="E25" i="2"/>
  <c r="F429" i="1"/>
  <c r="G429" i="1" s="1"/>
  <c r="J429" i="1" s="1"/>
  <c r="F417" i="1"/>
  <c r="G417" i="1" s="1"/>
  <c r="I417" i="1" s="1"/>
  <c r="F380" i="1"/>
  <c r="G380" i="1" s="1"/>
  <c r="I380" i="1" s="1"/>
  <c r="E84" i="2"/>
  <c r="E193" i="2"/>
  <c r="E199" i="2"/>
  <c r="E218" i="2"/>
  <c r="E270" i="2"/>
  <c r="E379" i="2"/>
  <c r="E87" i="2"/>
  <c r="F96" i="1"/>
  <c r="G96" i="1" s="1"/>
  <c r="H96" i="1" s="1"/>
  <c r="F430" i="1"/>
  <c r="G430" i="1" s="1"/>
  <c r="J430" i="1" s="1"/>
  <c r="E250" i="2"/>
  <c r="E52" i="2"/>
  <c r="F244" i="1"/>
  <c r="G244" i="1" s="1"/>
  <c r="I244" i="1" s="1"/>
  <c r="E12" i="2"/>
  <c r="F49" i="1"/>
  <c r="G49" i="1" s="1"/>
  <c r="H49" i="1" s="1"/>
  <c r="E185" i="2"/>
  <c r="E54" i="2"/>
  <c r="F256" i="1"/>
  <c r="G256" i="1" s="1"/>
  <c r="J256" i="1" s="1"/>
  <c r="E19" i="2"/>
  <c r="F238" i="1"/>
  <c r="G238" i="1" s="1"/>
  <c r="I238" i="1" s="1"/>
  <c r="E372" i="2"/>
  <c r="F154" i="1"/>
  <c r="G154" i="1" s="1"/>
  <c r="H154" i="1" s="1"/>
  <c r="E289" i="2"/>
  <c r="E403" i="2"/>
  <c r="F434" i="1"/>
  <c r="G434" i="1" s="1"/>
  <c r="I434" i="1" s="1"/>
  <c r="E147" i="2"/>
  <c r="E187" i="2"/>
  <c r="E158" i="2"/>
  <c r="F382" i="1"/>
  <c r="G382" i="1" s="1"/>
  <c r="I382" i="1" s="1"/>
  <c r="E113" i="2"/>
  <c r="F236" i="1"/>
  <c r="G236" i="1" s="1"/>
  <c r="H236" i="1" s="1"/>
  <c r="E370" i="2"/>
  <c r="F28" i="1"/>
  <c r="G28" i="1" s="1"/>
  <c r="H28" i="1" s="1"/>
  <c r="E164" i="2"/>
  <c r="E70" i="2"/>
  <c r="F274" i="1"/>
  <c r="G274" i="1" s="1"/>
  <c r="I274" i="1" s="1"/>
  <c r="E34" i="2"/>
  <c r="F164" i="1"/>
  <c r="G164" i="1" s="1"/>
  <c r="I164" i="1" s="1"/>
  <c r="E299" i="2"/>
  <c r="E146" i="2"/>
  <c r="E425" i="2"/>
  <c r="E23" i="2"/>
  <c r="F437" i="1"/>
  <c r="G437" i="1" s="1"/>
  <c r="I437" i="1" s="1"/>
  <c r="E211" i="2"/>
  <c r="F70" i="1"/>
  <c r="G70" i="1" s="1"/>
  <c r="H70" i="1" s="1"/>
  <c r="F93" i="1"/>
  <c r="G93" i="1" s="1"/>
  <c r="H93" i="1" s="1"/>
  <c r="F449" i="1"/>
  <c r="G449" i="1" s="1"/>
  <c r="I449" i="1" s="1"/>
  <c r="E112" i="2"/>
  <c r="E44" i="2"/>
  <c r="E79" i="2"/>
  <c r="F241" i="1"/>
  <c r="G241" i="1" s="1"/>
  <c r="I241" i="1" s="1"/>
  <c r="E375" i="2"/>
  <c r="F110" i="1"/>
  <c r="G110" i="1" s="1"/>
  <c r="I110" i="1" s="1"/>
  <c r="E245" i="2"/>
  <c r="E416" i="2"/>
  <c r="F357" i="1"/>
  <c r="G357" i="1" s="1"/>
  <c r="I357" i="1" s="1"/>
  <c r="F15" i="1"/>
  <c r="O496" i="1"/>
  <c r="O495" i="1"/>
  <c r="O494" i="1"/>
  <c r="O493" i="1"/>
  <c r="C16" i="1"/>
  <c r="D18" i="1" s="1"/>
  <c r="O469" i="1"/>
  <c r="O472" i="1"/>
  <c r="O399" i="1"/>
  <c r="O488" i="1"/>
  <c r="O425" i="1"/>
  <c r="O449" i="1"/>
  <c r="O245" i="1"/>
  <c r="O482" i="1"/>
  <c r="O444" i="1"/>
  <c r="O466" i="1"/>
  <c r="O481" i="1"/>
  <c r="O397" i="1"/>
  <c r="O450" i="1"/>
  <c r="O474" i="1"/>
  <c r="O388" i="1"/>
  <c r="O476" i="1"/>
  <c r="O462" i="1"/>
  <c r="O455" i="1"/>
  <c r="O452" i="1"/>
  <c r="O448" i="1"/>
  <c r="O460" i="1"/>
  <c r="O316" i="1"/>
  <c r="O453" i="1"/>
  <c r="O478" i="1"/>
  <c r="O446" i="1"/>
  <c r="O484" i="1"/>
  <c r="O483" i="1"/>
  <c r="O468" i="1"/>
  <c r="O436" i="1"/>
  <c r="O423" i="1"/>
  <c r="O470" i="1"/>
  <c r="O487" i="1"/>
  <c r="O463" i="1"/>
  <c r="O362" i="1"/>
  <c r="O457" i="1"/>
  <c r="O334" i="1"/>
  <c r="O396" i="1"/>
  <c r="O459" i="1"/>
  <c r="O442" i="1"/>
  <c r="O276" i="1"/>
  <c r="O471" i="1"/>
  <c r="O451" i="1"/>
  <c r="O473" i="1"/>
  <c r="O305" i="1"/>
  <c r="O461" i="1"/>
  <c r="O443" i="1"/>
  <c r="O485" i="1"/>
  <c r="O290" i="1"/>
  <c r="O490" i="1"/>
  <c r="O447" i="1"/>
  <c r="O439" i="1"/>
  <c r="O299" i="1"/>
  <c r="O415" i="1"/>
  <c r="O479" i="1"/>
  <c r="O467" i="1"/>
  <c r="O475" i="1"/>
  <c r="O486" i="1"/>
  <c r="O441" i="1"/>
  <c r="O480" i="1"/>
  <c r="O348" i="1"/>
  <c r="O464" i="1"/>
  <c r="O458" i="1"/>
  <c r="O456" i="1"/>
  <c r="O395" i="1"/>
  <c r="O465" i="1"/>
  <c r="O491" i="1"/>
  <c r="O325" i="1"/>
  <c r="O386" i="1"/>
  <c r="O454" i="1"/>
  <c r="O407" i="1"/>
  <c r="O489" i="1"/>
  <c r="O492" i="1"/>
  <c r="O477" i="1"/>
  <c r="O445" i="1" l="1"/>
  <c r="C15" i="1"/>
  <c r="F16" i="1" s="1"/>
  <c r="F18" i="1" s="1"/>
  <c r="C18" i="1" l="1"/>
  <c r="F17" i="1"/>
</calcChain>
</file>

<file path=xl/sharedStrings.xml><?xml version="1.0" encoding="utf-8"?>
<sst xmlns="http://schemas.openxmlformats.org/spreadsheetml/2006/main" count="4516" uniqueCount="1564">
  <si>
    <t>IBVS 6244</t>
  </si>
  <si>
    <t>OEJV 0191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</si>
  <si>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</si>
  <si>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</si>
  <si>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</si>
  <si>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</si>
  <si>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</si>
  <si>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</si>
  <si>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</si>
  <si>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</si>
  <si>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</si>
  <si>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</si>
  <si>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</si>
  <si>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</si>
  <si>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</si>
  <si>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</si>
  <si>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</si>
  <si>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</si>
  <si>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</si>
  <si>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</si>
  <si>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</si>
  <si>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</si>
  <si>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</si>
  <si>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</si>
  <si>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</si>
  <si>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</si>
  <si>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</si>
  <si>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</si>
  <si>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</si>
  <si>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</si>
  <si>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Bull....7</t>
  </si>
  <si>
    <t>B</t>
  </si>
  <si>
    <t>Germann R</t>
  </si>
  <si>
    <t>BBSAG Bull...14</t>
  </si>
  <si>
    <t>Diethelm R</t>
  </si>
  <si>
    <t>BBSAG Bull...17</t>
  </si>
  <si>
    <t>Peter H</t>
  </si>
  <si>
    <t>BBSAG Bull...18</t>
  </si>
  <si>
    <t>BBSAG Bull...19</t>
  </si>
  <si>
    <t>BBSAG Bull...20</t>
  </si>
  <si>
    <t>BBSAG Bull...24</t>
  </si>
  <si>
    <t>BBSAG Bull...28</t>
  </si>
  <si>
    <t>BBSAG Bull...29</t>
  </si>
  <si>
    <t>BBSAG Bull...30</t>
  </si>
  <si>
    <t>Isles J</t>
  </si>
  <si>
    <t>BBSAG Bull...31</t>
  </si>
  <si>
    <t>BBSAG Bull.5</t>
  </si>
  <si>
    <t>Mallama A</t>
  </si>
  <si>
    <t>BBSAG Bull.9</t>
  </si>
  <si>
    <t>BBSAG Bull.10</t>
  </si>
  <si>
    <t>BBSAG Bull.13</t>
  </si>
  <si>
    <t>phe</t>
  </si>
  <si>
    <t>K</t>
  </si>
  <si>
    <t>v</t>
  </si>
  <si>
    <t>Remis J</t>
  </si>
  <si>
    <t>BBSAG Bull.21</t>
  </si>
  <si>
    <t>JAAVSO 7,1,28</t>
  </si>
  <si>
    <t>BBSAG Bull.22</t>
  </si>
  <si>
    <t>AN 300,3,166</t>
  </si>
  <si>
    <t>IBVS 1065</t>
  </si>
  <si>
    <t>BBSAG Bull.23</t>
  </si>
  <si>
    <t>BBSAG Bull.27</t>
  </si>
  <si>
    <t>W. Farrar</t>
  </si>
  <si>
    <t>AAVSO 2</t>
  </si>
  <si>
    <t>A</t>
  </si>
  <si>
    <t>W. Vollmann</t>
  </si>
  <si>
    <t>BAAVSS 58,11</t>
  </si>
  <si>
    <t>C. Stephan</t>
  </si>
  <si>
    <t>IBVS 1502</t>
  </si>
  <si>
    <t>BBSAG Bull.33</t>
  </si>
  <si>
    <t>AN 302,1,54</t>
  </si>
  <si>
    <t>IBVS 1840</t>
  </si>
  <si>
    <t>PRIV. INF.</t>
  </si>
  <si>
    <t>BRNO 23</t>
  </si>
  <si>
    <t>BBSAG Bull.43</t>
  </si>
  <si>
    <t>M. Wesolowski</t>
  </si>
  <si>
    <t>BAAVSS 59,16</t>
  </si>
  <si>
    <t>MVS 9,10,192</t>
  </si>
  <si>
    <t>IBVS 1777</t>
  </si>
  <si>
    <t>G. Hanson</t>
  </si>
  <si>
    <t>BBSAG Bull.49</t>
  </si>
  <si>
    <t>BBSAG Bull.50</t>
  </si>
  <si>
    <t>BBSAG Bull.54</t>
  </si>
  <si>
    <t>G. Samolyk</t>
  </si>
  <si>
    <t>E. Halbach</t>
  </si>
  <si>
    <t>Elias D</t>
  </si>
  <si>
    <t>BBSAG Bull.61</t>
  </si>
  <si>
    <t>Mavrofridis G</t>
  </si>
  <si>
    <t>BBSAG Bull.60</t>
  </si>
  <si>
    <t>Stefanopoulos G</t>
  </si>
  <si>
    <t>phe  Y</t>
  </si>
  <si>
    <t>JAAVSO 11,2,57</t>
  </si>
  <si>
    <t>MVS 10,4,104</t>
  </si>
  <si>
    <t>D. Williams</t>
  </si>
  <si>
    <t>BAV-M 328</t>
  </si>
  <si>
    <t>BAV-M 38</t>
  </si>
  <si>
    <t>pg</t>
  </si>
  <si>
    <t>BAV-M 39</t>
  </si>
  <si>
    <t>BAAVSS 61,14</t>
  </si>
  <si>
    <t>BBSAG Bull.77</t>
  </si>
  <si>
    <t>P. Atwood</t>
  </si>
  <si>
    <t>S. Cook</t>
  </si>
  <si>
    <t>BAV-M 43</t>
  </si>
  <si>
    <t>BRNO 28</t>
  </si>
  <si>
    <t>BBSAG Bull.80</t>
  </si>
  <si>
    <t>B. Lux</t>
  </si>
  <si>
    <t>BRNO 30</t>
  </si>
  <si>
    <t>BAV-M 50</t>
  </si>
  <si>
    <t>T. Lubbers</t>
  </si>
  <si>
    <t>R. Hill</t>
  </si>
  <si>
    <t>BRNO 31</t>
  </si>
  <si>
    <t>BAV-M 59</t>
  </si>
  <si>
    <t>BAV-M 60</t>
  </si>
  <si>
    <t>BAV-M 62</t>
  </si>
  <si>
    <t>Blaettler E</t>
  </si>
  <si>
    <t>BBSAG Bull.101</t>
  </si>
  <si>
    <t>N. Simmons</t>
  </si>
  <si>
    <t>BAV-M 68</t>
  </si>
  <si>
    <t>M. Nall</t>
  </si>
  <si>
    <t>O. Gabzo</t>
  </si>
  <si>
    <t>Martignoni M</t>
  </si>
  <si>
    <t>BBSAG Bull.113</t>
  </si>
  <si>
    <t>EA/SD</t>
  </si>
  <si>
    <t>IBVS 0111</t>
  </si>
  <si>
    <t>IBVS 0456</t>
  </si>
  <si>
    <t>IBVS 0573</t>
  </si>
  <si>
    <t>IBVS 0844</t>
  </si>
  <si>
    <t>I</t>
  </si>
  <si>
    <t>IBVS 1350</t>
  </si>
  <si>
    <t>U CrB / GSC 2563-0234</t>
  </si>
  <si>
    <t>IBVS 5657</t>
  </si>
  <si>
    <t>OEJV 0060</t>
  </si>
  <si>
    <t>vis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</si>
  <si>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</si>
  <si>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</si>
  <si>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</si>
  <si>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</si>
  <si>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</si>
  <si>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</si>
  <si>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1964AJ.....69..316F</t>
  </si>
  <si>
    <t>?</t>
  </si>
  <si>
    <t>Add cycle</t>
  </si>
  <si>
    <t>Old Cycle</t>
  </si>
  <si>
    <t>OEJV 0137</t>
  </si>
  <si>
    <t>IBVS 1507</t>
  </si>
  <si>
    <t>IBVS 5918</t>
  </si>
  <si>
    <t>IBVS 5959</t>
  </si>
  <si>
    <t>IBVS 6010</t>
  </si>
  <si>
    <t>OEJV 0001</t>
  </si>
  <si>
    <t>JAVSO..38...85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</si>
  <si>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</si>
  <si>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</si>
  <si>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</si>
  <si>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</si>
  <si>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</si>
  <si>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</si>
  <si>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</si>
  <si>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</si>
  <si>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</si>
  <si>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</si>
  <si>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</si>
  <si>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</si>
  <si>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</si>
  <si>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</si>
  <si>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2399041.546 </t>
  </si>
  <si>
    <t> 02.04.1856 01:06 </t>
  </si>
  <si>
    <t> -0.085 </t>
  </si>
  <si>
    <t>V </t>
  </si>
  <si>
    <t> A.Winnecke </t>
  </si>
  <si>
    <t> AN 77.171 </t>
  </si>
  <si>
    <t>2401420.246 </t>
  </si>
  <si>
    <t> 06.10.1862 17:54 </t>
  </si>
  <si>
    <t> 0.048 </t>
  </si>
  <si>
    <t> AN 76.249 </t>
  </si>
  <si>
    <t>2401720.436 </t>
  </si>
  <si>
    <t> 02.08.1863 22:27 </t>
  </si>
  <si>
    <t> -0.103 </t>
  </si>
  <si>
    <t>2403933.454 </t>
  </si>
  <si>
    <t> 23.08.1869 22:53 </t>
  </si>
  <si>
    <t> 0.054 </t>
  </si>
  <si>
    <t>2403978.260 </t>
  </si>
  <si>
    <t> 07.10.1869 18:14 </t>
  </si>
  <si>
    <t> -0.019 </t>
  </si>
  <si>
    <t>2404147.439 </t>
  </si>
  <si>
    <t> 25.03.1870 22:32 </t>
  </si>
  <si>
    <t> 0.002 </t>
  </si>
  <si>
    <t>2404147.460 </t>
  </si>
  <si>
    <t> 25.03.1870 23:02 </t>
  </si>
  <si>
    <t> 0.023 </t>
  </si>
  <si>
    <t> E.Schönfeld </t>
  </si>
  <si>
    <t> AN 83.353 </t>
  </si>
  <si>
    <t>2404209.568 </t>
  </si>
  <si>
    <t> 27.05.1870 01:37 </t>
  </si>
  <si>
    <t> -0.009 </t>
  </si>
  <si>
    <t>2404216.485 </t>
  </si>
  <si>
    <t> 02.06.1870 23:38 </t>
  </si>
  <si>
    <t> 0.004 </t>
  </si>
  <si>
    <t>2404216.488 </t>
  </si>
  <si>
    <t> 02.06.1870 23:42 </t>
  </si>
  <si>
    <t> 0.007 </t>
  </si>
  <si>
    <t>2404223.389 </t>
  </si>
  <si>
    <t> 09.06.1870 21:20 </t>
  </si>
  <si>
    <t>2404247.546 </t>
  </si>
  <si>
    <t> 04.07.1870 01:06 </t>
  </si>
  <si>
    <t> -0.005 </t>
  </si>
  <si>
    <t>2404254.450 </t>
  </si>
  <si>
    <t> 10.07.1870 22:48 </t>
  </si>
  <si>
    <t>2404254.460 </t>
  </si>
  <si>
    <t> 10.07.1870 23:02 </t>
  </si>
  <si>
    <t> 0.005 </t>
  </si>
  <si>
    <t>2404292.432 </t>
  </si>
  <si>
    <t> 17.08.1870 22:22 </t>
  </si>
  <si>
    <t> 0.003 </t>
  </si>
  <si>
    <t>2404330.394 </t>
  </si>
  <si>
    <t> 24.09.1870 21:27 </t>
  </si>
  <si>
    <t> -0.010 </t>
  </si>
  <si>
    <t>2404337.312 </t>
  </si>
  <si>
    <t> 01.10.1870 19:29 </t>
  </si>
  <si>
    <t>2404375.282 </t>
  </si>
  <si>
    <t> 08.11.1870 18:46 </t>
  </si>
  <si>
    <t> -0.000 </t>
  </si>
  <si>
    <t>2404375.293 </t>
  </si>
  <si>
    <t> 08.11.1870 19:01 </t>
  </si>
  <si>
    <t> 0.011 </t>
  </si>
  <si>
    <t>2404492.646 </t>
  </si>
  <si>
    <t> 06.03.1871 03:30 </t>
  </si>
  <si>
    <t> -0.011 </t>
  </si>
  <si>
    <t> AN 79.49 </t>
  </si>
  <si>
    <t>2404499.548 </t>
  </si>
  <si>
    <t> 13.03.1871 01:09 </t>
  </si>
  <si>
    <t> -0.013 </t>
  </si>
  <si>
    <t>2404499.575 </t>
  </si>
  <si>
    <t> 13.03.1871 01:48 </t>
  </si>
  <si>
    <t> 0.014 </t>
  </si>
  <si>
    <t>2404513.374 </t>
  </si>
  <si>
    <t> 26.03.1871 20:58 </t>
  </si>
  <si>
    <t> N.C.Duner </t>
  </si>
  <si>
    <t> AN 78.317 </t>
  </si>
  <si>
    <t>2404513.375 </t>
  </si>
  <si>
    <t> 26.03.1871 21:00 </t>
  </si>
  <si>
    <t> Wijkander </t>
  </si>
  <si>
    <t>2404513.377 </t>
  </si>
  <si>
    <t> 26.03.1871 21:02 </t>
  </si>
  <si>
    <t> J.F.Schmidt </t>
  </si>
  <si>
    <t> AN 78.197 </t>
  </si>
  <si>
    <t>2404544.448 </t>
  </si>
  <si>
    <t> 26.04.1871 22:45 </t>
  </si>
  <si>
    <t> 0.008 </t>
  </si>
  <si>
    <t>2404551.335 </t>
  </si>
  <si>
    <t> 03.05.1871 20:02 </t>
  </si>
  <si>
    <t>2404551.342 </t>
  </si>
  <si>
    <t> 03.05.1871 20:12 </t>
  </si>
  <si>
    <t>2404551.356 </t>
  </si>
  <si>
    <t> 03.05.1871 20:32 </t>
  </si>
  <si>
    <t>2404613.480 </t>
  </si>
  <si>
    <t> 04.07.1871 23:31 </t>
  </si>
  <si>
    <t> -0.004 </t>
  </si>
  <si>
    <t>2404651.452 </t>
  </si>
  <si>
    <t> 11.08.1871 22:50 </t>
  </si>
  <si>
    <t> -0.006 </t>
  </si>
  <si>
    <t>2404651.457 </t>
  </si>
  <si>
    <t> 11.08.1871 22:58 </t>
  </si>
  <si>
    <t> -0.001 </t>
  </si>
  <si>
    <t>2404658.369 </t>
  </si>
  <si>
    <t> 18.08.1871 20:51 </t>
  </si>
  <si>
    <t> 0.006 </t>
  </si>
  <si>
    <t>2404658.381 </t>
  </si>
  <si>
    <t> 18.08.1871 21:08 </t>
  </si>
  <si>
    <t> 0.018 </t>
  </si>
  <si>
    <t>2404879.322 </t>
  </si>
  <si>
    <t> 26.03.1872 19:43 </t>
  </si>
  <si>
    <t>2404910.389 </t>
  </si>
  <si>
    <t> 26.04.1872 21:20 </t>
  </si>
  <si>
    <t> 0.016 </t>
  </si>
  <si>
    <t>2405017.410 </t>
  </si>
  <si>
    <t> 11.08.1872 21:50 </t>
  </si>
  <si>
    <t>2405338.457 </t>
  </si>
  <si>
    <t> 28.06.1873 22:58 </t>
  </si>
  <si>
    <t>2405576.657 </t>
  </si>
  <si>
    <t> 22.02.1874 03:46 </t>
  </si>
  <si>
    <t> 0.009 </t>
  </si>
  <si>
    <t> AN 87.1 </t>
  </si>
  <si>
    <t>2405621.533 </t>
  </si>
  <si>
    <t> 08.04.1874 00:47 </t>
  </si>
  <si>
    <t>2405635.339 </t>
  </si>
  <si>
    <t> 21.04.1874 20:08 </t>
  </si>
  <si>
    <t>2405697.493 </t>
  </si>
  <si>
    <t> 22.06.1874 23:49 </t>
  </si>
  <si>
    <t>2405735.464 </t>
  </si>
  <si>
    <t> 30.07.1874 23:08 </t>
  </si>
  <si>
    <t>2406263.642 </t>
  </si>
  <si>
    <t> 10.01.1876 03:24 </t>
  </si>
  <si>
    <t> E.Hartwig </t>
  </si>
  <si>
    <t> AN 220.334 </t>
  </si>
  <si>
    <t>2406453.497 </t>
  </si>
  <si>
    <t> 17.07.1876 23:55 </t>
  </si>
  <si>
    <t>2406902.309 </t>
  </si>
  <si>
    <t> 09.10.1877 19:24 </t>
  </si>
  <si>
    <t> 0.015 </t>
  </si>
  <si>
    <t>2407268.277 </t>
  </si>
  <si>
    <t> 10.10.1878 18:38 </t>
  </si>
  <si>
    <t> 0.050 </t>
  </si>
  <si>
    <t>2407423.538 </t>
  </si>
  <si>
    <t> 15.03.1879 00:54 </t>
  </si>
  <si>
    <t> -0.038 </t>
  </si>
  <si>
    <t>2407430.456 </t>
  </si>
  <si>
    <t> 21.03.1879 22:56 </t>
  </si>
  <si>
    <t> -0.024 </t>
  </si>
  <si>
    <t>2407582.385 </t>
  </si>
  <si>
    <t> 20.08.1879 21:14 </t>
  </si>
  <si>
    <t>2407627.268 </t>
  </si>
  <si>
    <t> 04.10.1879 18:25 </t>
  </si>
  <si>
    <t> 0.012 </t>
  </si>
  <si>
    <t>2407751.542 </t>
  </si>
  <si>
    <t> 06.02.1880 01:00 </t>
  </si>
  <si>
    <t>2407782.578 </t>
  </si>
  <si>
    <t> 08.03.1880 01:52 </t>
  </si>
  <si>
    <t> -0.027 </t>
  </si>
  <si>
    <t>2407796.399 </t>
  </si>
  <si>
    <t> 21.03.1880 21:34 </t>
  </si>
  <si>
    <t> -0.015 </t>
  </si>
  <si>
    <t>2407903.416 </t>
  </si>
  <si>
    <t> 06.07.1880 21:59 </t>
  </si>
  <si>
    <t> -0.016 </t>
  </si>
  <si>
    <t> AN 98.103 </t>
  </si>
  <si>
    <t>2407903.421 </t>
  </si>
  <si>
    <t> 06.07.1880 22:06 </t>
  </si>
  <si>
    <t>2407941.401 </t>
  </si>
  <si>
    <t> 13.08.1880 21:37 </t>
  </si>
  <si>
    <t> J.F.Schnidt </t>
  </si>
  <si>
    <t>2408224.471 </t>
  </si>
  <si>
    <t> 23.05.1881 23:18 </t>
  </si>
  <si>
    <t>2408262.440 </t>
  </si>
  <si>
    <t> 30.06.1881 22:33 </t>
  </si>
  <si>
    <t> -0.021 </t>
  </si>
  <si>
    <t>2408338.400 </t>
  </si>
  <si>
    <t> 14.09.1881 21:36 </t>
  </si>
  <si>
    <t>2408514.489 </t>
  </si>
  <si>
    <t> 09.03.1882 23:44 </t>
  </si>
  <si>
    <t> 0.017 </t>
  </si>
  <si>
    <t>2408521.402 </t>
  </si>
  <si>
    <t> 16.03.1882 21:38 </t>
  </si>
  <si>
    <t> 0.026 </t>
  </si>
  <si>
    <t>2409239.374 </t>
  </si>
  <si>
    <t> 03.03.1884 20:58 </t>
  </si>
  <si>
    <t> -0.060 </t>
  </si>
  <si>
    <t>2410851.582 </t>
  </si>
  <si>
    <t> 02.08.1888 01:58 </t>
  </si>
  <si>
    <t> -0.030 </t>
  </si>
  <si>
    <t> S.C.Chandler </t>
  </si>
  <si>
    <t> AJ 9.97 </t>
  </si>
  <si>
    <t>2411141.589 </t>
  </si>
  <si>
    <t> 19.05.1889 02:08 </t>
  </si>
  <si>
    <t> -0.008 </t>
  </si>
  <si>
    <t> P.S.Yendell </t>
  </si>
  <si>
    <t> AJ 9.81 </t>
  </si>
  <si>
    <t>2411172.630 </t>
  </si>
  <si>
    <t> 19.06.1889 03:07 </t>
  </si>
  <si>
    <t> -0.037 </t>
  </si>
  <si>
    <t>2411469.542 </t>
  </si>
  <si>
    <t> 12.04.1890 01:00 </t>
  </si>
  <si>
    <t> -0.014 </t>
  </si>
  <si>
    <t> AJ 11.9 </t>
  </si>
  <si>
    <t>2411607.602 </t>
  </si>
  <si>
    <t> 28.08.1890 02:26 </t>
  </si>
  <si>
    <t> -0.042 </t>
  </si>
  <si>
    <t>2411835.459 </t>
  </si>
  <si>
    <t> 12.04.1891 23:00 </t>
  </si>
  <si>
    <t> AJ 13.17 </t>
  </si>
  <si>
    <t>2411842.377 </t>
  </si>
  <si>
    <t> 19.04.1891 21:02 </t>
  </si>
  <si>
    <t> -0.017 </t>
  </si>
  <si>
    <t>2411987.342 </t>
  </si>
  <si>
    <t> 11.09.1891 20:12 </t>
  </si>
  <si>
    <t> -0.044 </t>
  </si>
  <si>
    <t>2412032.240 </t>
  </si>
  <si>
    <t> 26.10.1891 17:45 </t>
  </si>
  <si>
    <t> -0.025 </t>
  </si>
  <si>
    <t>2412308.397 </t>
  </si>
  <si>
    <t> 28.07.1892 21:31 </t>
  </si>
  <si>
    <t>2412577.680 </t>
  </si>
  <si>
    <t> 24.04.1893 04:19 </t>
  </si>
  <si>
    <t> -0.033 </t>
  </si>
  <si>
    <t> AJ 13.143 </t>
  </si>
  <si>
    <t>2412608.737 </t>
  </si>
  <si>
    <t> 25.05.1893 05:41 </t>
  </si>
  <si>
    <t> -0.045 </t>
  </si>
  <si>
    <t>2412646.703 </t>
  </si>
  <si>
    <t> 02.07.1893 04:52 </t>
  </si>
  <si>
    <t> -0.054 </t>
  </si>
  <si>
    <t>2412684.681 </t>
  </si>
  <si>
    <t> 09.08.1893 04:20 </t>
  </si>
  <si>
    <t> -0.050 </t>
  </si>
  <si>
    <t>2413675.461 </t>
  </si>
  <si>
    <t> 25.04.1896 23:03 </t>
  </si>
  <si>
    <t> -0.052 </t>
  </si>
  <si>
    <t> K.Bohlin </t>
  </si>
  <si>
    <t> AN 159.261 </t>
  </si>
  <si>
    <t>2413699.654 </t>
  </si>
  <si>
    <t> 20.05.1896 03:41 </t>
  </si>
  <si>
    <t> E.C.Pickering </t>
  </si>
  <si>
    <t> HA 46.177 </t>
  </si>
  <si>
    <t>2413706.525 </t>
  </si>
  <si>
    <t> 27.05.1896 00:36 </t>
  </si>
  <si>
    <t> -0.057 </t>
  </si>
  <si>
    <t>2413713.469 </t>
  </si>
  <si>
    <t> 02.06.1896 23:15 </t>
  </si>
  <si>
    <t> -0.018 </t>
  </si>
  <si>
    <t> J.Hellerich </t>
  </si>
  <si>
    <t> AN 220.331 </t>
  </si>
  <si>
    <t>2413813.575 </t>
  </si>
  <si>
    <t> 11.09.1896 01:48 </t>
  </si>
  <si>
    <t> -0.026 </t>
  </si>
  <si>
    <t> Dugan &amp; Wright </t>
  </si>
  <si>
    <t> CPRI 19.27 </t>
  </si>
  <si>
    <t>2414438.449 </t>
  </si>
  <si>
    <t> 28.05.1898 22:46 </t>
  </si>
  <si>
    <t>2414676.627 </t>
  </si>
  <si>
    <t> 22.01.1899 03:02 </t>
  </si>
  <si>
    <t>2414935.545 </t>
  </si>
  <si>
    <t> 08.10.1899 01:04 </t>
  </si>
  <si>
    <t> O.C.Wendell </t>
  </si>
  <si>
    <t> HA 69.76 </t>
  </si>
  <si>
    <t>2415505.162 </t>
  </si>
  <si>
    <t> 30.04.1901 15:53 </t>
  </si>
  <si>
    <t>2417041.428 </t>
  </si>
  <si>
    <t> 14.07.1905 22:16 </t>
  </si>
  <si>
    <t> 0.019 </t>
  </si>
  <si>
    <t> A.A.Nijland </t>
  </si>
  <si>
    <t> BAN 2.127 </t>
  </si>
  <si>
    <t>2417231.273 </t>
  </si>
  <si>
    <t> 20.01.1906 18:33 </t>
  </si>
  <si>
    <t> -0.007 </t>
  </si>
  <si>
    <t>2417317.582 </t>
  </si>
  <si>
    <t> 17.04.1906 01:58 </t>
  </si>
  <si>
    <t>2417324.483 </t>
  </si>
  <si>
    <t> 23.04.1906 23:35 </t>
  </si>
  <si>
    <t>2417362.473 </t>
  </si>
  <si>
    <t> 31.05.1906 23:21 </t>
  </si>
  <si>
    <t>2417483.292 </t>
  </si>
  <si>
    <t> 29.09.1906 19:00 </t>
  </si>
  <si>
    <t> 0.001 </t>
  </si>
  <si>
    <t>2417659.348 </t>
  </si>
  <si>
    <t> 24.03.1907 20:21 </t>
  </si>
  <si>
    <t>2417690.431 </t>
  </si>
  <si>
    <t> 24.04.1907 22:20 </t>
  </si>
  <si>
    <t>2417707.681 </t>
  </si>
  <si>
    <t> 12.05.1907 04:20 </t>
  </si>
  <si>
    <t> W.E.Sperra </t>
  </si>
  <si>
    <t> AJ 26.6 </t>
  </si>
  <si>
    <t>2418056.347 </t>
  </si>
  <si>
    <t> 24.04.1908 20:19 </t>
  </si>
  <si>
    <t>2418080.517 </t>
  </si>
  <si>
    <t> 19.05.1908 00:24 </t>
  </si>
  <si>
    <t>2418325.620 </t>
  </si>
  <si>
    <t> 19.01.1909 02:52 </t>
  </si>
  <si>
    <t>2418363.615 </t>
  </si>
  <si>
    <t> 26.02.1909 02:45 </t>
  </si>
  <si>
    <t> 0.013 </t>
  </si>
  <si>
    <t>2418401.592 </t>
  </si>
  <si>
    <t> 05.04.1909 02:12 </t>
  </si>
  <si>
    <t>2418408.490 </t>
  </si>
  <si>
    <t> 11.04.1909 23:45 </t>
  </si>
  <si>
    <t>2418432.651 </t>
  </si>
  <si>
    <t> 06.05.1909 03:37 </t>
  </si>
  <si>
    <t>2418446.465 </t>
  </si>
  <si>
    <t> 19.05.1909 23:09 </t>
  </si>
  <si>
    <t> 0.010 </t>
  </si>
  <si>
    <t>2418508.582 </t>
  </si>
  <si>
    <t> 21.07.1909 01:58 </t>
  </si>
  <si>
    <t> -0.012 </t>
  </si>
  <si>
    <t>2418529.325 </t>
  </si>
  <si>
    <t> 10.08.1909 19:48 </t>
  </si>
  <si>
    <t>2418567.291 </t>
  </si>
  <si>
    <t> 17.09.1909 18:59 </t>
  </si>
  <si>
    <t>2418715.741 </t>
  </si>
  <si>
    <t> 13.02.1910 05:47 </t>
  </si>
  <si>
    <t>2418736.442 </t>
  </si>
  <si>
    <t> 05.03.1910 22:36 </t>
  </si>
  <si>
    <t>2418805.504 </t>
  </si>
  <si>
    <t> 14.05.1910 00:05 </t>
  </si>
  <si>
    <t> 0.020 </t>
  </si>
  <si>
    <t>2419133.444 </t>
  </si>
  <si>
    <t> 06.04.1911 22:39 </t>
  </si>
  <si>
    <t>2419140.350 </t>
  </si>
  <si>
    <t> 13.04.1911 20:24 </t>
  </si>
  <si>
    <t>2419164.525 </t>
  </si>
  <si>
    <t> 08.05.1911 00:36 </t>
  </si>
  <si>
    <t>2419195.565 </t>
  </si>
  <si>
    <t> 08.06.1911 01:33 </t>
  </si>
  <si>
    <t>2419240.476 </t>
  </si>
  <si>
    <t> 22.07.1911 23:25 </t>
  </si>
  <si>
    <t>2419247.377 </t>
  </si>
  <si>
    <t> 29.07.1911 21:02 </t>
  </si>
  <si>
    <t>2419254.275 </t>
  </si>
  <si>
    <t> 05.08.1911 18:36 </t>
  </si>
  <si>
    <t>2419492.476 </t>
  </si>
  <si>
    <t> 30.03.1912 23:25 </t>
  </si>
  <si>
    <t> R.Lehnert </t>
  </si>
  <si>
    <t> AN 192.200 </t>
  </si>
  <si>
    <t>2419523.543 </t>
  </si>
  <si>
    <t> 01.05.1912 01:01 </t>
  </si>
  <si>
    <t> AN 194.165 </t>
  </si>
  <si>
    <t>2419644.383 </t>
  </si>
  <si>
    <t> 29.08.1912 21:11 </t>
  </si>
  <si>
    <t>2419854.956 </t>
  </si>
  <si>
    <t> 28.03.1913 10:56 </t>
  </si>
  <si>
    <t>2420990.723 </t>
  </si>
  <si>
    <t> 07.05.1916 05:21 </t>
  </si>
  <si>
    <t> R.H.Baker </t>
  </si>
  <si>
    <t> LAWS 29 </t>
  </si>
  <si>
    <t>2421004.532 </t>
  </si>
  <si>
    <t> 21.05.1916 00:46 </t>
  </si>
  <si>
    <t>2422236.964 </t>
  </si>
  <si>
    <t> 05.10.1919 11:08 </t>
  </si>
  <si>
    <t>2422454.469 </t>
  </si>
  <si>
    <t> 09.05.1920 23:15 </t>
  </si>
  <si>
    <t> J.Ellsworth </t>
  </si>
  <si>
    <t> BAF 3.43 </t>
  </si>
  <si>
    <t>2422499.362 </t>
  </si>
  <si>
    <t> 23.06.1920 20:41 </t>
  </si>
  <si>
    <t>2422751.406 </t>
  </si>
  <si>
    <t> 02.03.1921 21:44 </t>
  </si>
  <si>
    <t> 0.056 </t>
  </si>
  <si>
    <t>2422820.398 </t>
  </si>
  <si>
    <t> 10.05.1921 21:33 </t>
  </si>
  <si>
    <t>2422896.330 </t>
  </si>
  <si>
    <t> 25.07.1921 19:55 </t>
  </si>
  <si>
    <t>2423238.103 </t>
  </si>
  <si>
    <t> 02.07.1922 14:28 </t>
  </si>
  <si>
    <t> BZ 4.57 </t>
  </si>
  <si>
    <t>2423293.345 </t>
  </si>
  <si>
    <t> 26.08.1922 20:16 </t>
  </si>
  <si>
    <t>2423410.712 </t>
  </si>
  <si>
    <t> 22.12.1922 05:05 </t>
  </si>
  <si>
    <t>2423545.378 </t>
  </si>
  <si>
    <t> 05.05.1923 21:04 </t>
  </si>
  <si>
    <t> 0.022 </t>
  </si>
  <si>
    <t>2423583.350 </t>
  </si>
  <si>
    <t> 12.06.1923 20:24 </t>
  </si>
  <si>
    <t> J.Gadomski </t>
  </si>
  <si>
    <t> AAB 1.51 </t>
  </si>
  <si>
    <t>2423928.565 </t>
  </si>
  <si>
    <t> 23.05.1924 01:33 </t>
  </si>
  <si>
    <t>2424263.426 </t>
  </si>
  <si>
    <t> 22.04.1925 22:13 </t>
  </si>
  <si>
    <t>2424584.471 </t>
  </si>
  <si>
    <t> 09.03.1926 23:18 </t>
  </si>
  <si>
    <t>2424591.387 </t>
  </si>
  <si>
    <t> 16.03.1926 21:17 </t>
  </si>
  <si>
    <t>2424760.540 </t>
  </si>
  <si>
    <t> 02.09.1926 00:57 </t>
  </si>
  <si>
    <t>2424767.446 </t>
  </si>
  <si>
    <t> 08.09.1926 22:42 </t>
  </si>
  <si>
    <t> J.Wasiutynski </t>
  </si>
  <si>
    <t> AAB 1.59 </t>
  </si>
  <si>
    <t>2425119.564 </t>
  </si>
  <si>
    <t> 27.08.1927 01:32 </t>
  </si>
  <si>
    <t> E.Rybka </t>
  </si>
  <si>
    <t> AAB 1.47 </t>
  </si>
  <si>
    <t>2425378.471 </t>
  </si>
  <si>
    <t> 11.05.1928 23:18 </t>
  </si>
  <si>
    <t> J.Mergentaler </t>
  </si>
  <si>
    <t> AAC 1.36 </t>
  </si>
  <si>
    <t>2425378.516 </t>
  </si>
  <si>
    <t> 12.05.1928 00:23 </t>
  </si>
  <si>
    <t> 0.041 </t>
  </si>
  <si>
    <t>2425447.536 </t>
  </si>
  <si>
    <t> 20.07.1928 00:51 </t>
  </si>
  <si>
    <t>2425454.372 </t>
  </si>
  <si>
    <t> 26.07.1928 20:55 </t>
  </si>
  <si>
    <t>2425820.377 </t>
  </si>
  <si>
    <t> 27.07.1929 21:02 </t>
  </si>
  <si>
    <t>2425851.430 </t>
  </si>
  <si>
    <t> 27.08.1929 22:19 </t>
  </si>
  <si>
    <t> J.Pagaczewski </t>
  </si>
  <si>
    <t> AA 28.505 </t>
  </si>
  <si>
    <t>2425851.434 </t>
  </si>
  <si>
    <t> 27.08.1929 22:24 </t>
  </si>
  <si>
    <t> F.de Roy </t>
  </si>
  <si>
    <t> AAC 1.97 </t>
  </si>
  <si>
    <t>2425851.449 </t>
  </si>
  <si>
    <t> 27.08.1929 22:46 </t>
  </si>
  <si>
    <t>2426238.081 </t>
  </si>
  <si>
    <t> 18.09.1930 13:56 </t>
  </si>
  <si>
    <t> D.S.Wright </t>
  </si>
  <si>
    <t>2426545.333 </t>
  </si>
  <si>
    <t> 22.07.1931 19:59 </t>
  </si>
  <si>
    <t>2426552.248 </t>
  </si>
  <si>
    <t> 29.07.1931 17:57 </t>
  </si>
  <si>
    <t> 0.024 </t>
  </si>
  <si>
    <t>2427477.441 </t>
  </si>
  <si>
    <t> 08.02.1934 22:35 </t>
  </si>
  <si>
    <t> 0.027 </t>
  </si>
  <si>
    <t> J.Piegza </t>
  </si>
  <si>
    <t> SAC 13.60 </t>
  </si>
  <si>
    <t>2427567.198 </t>
  </si>
  <si>
    <t> 09.05.1934 16:45 </t>
  </si>
  <si>
    <t> F.Lause </t>
  </si>
  <si>
    <t> AN 259.189 </t>
  </si>
  <si>
    <t>2427608.625 </t>
  </si>
  <si>
    <t> 20.06.1934 03:00 </t>
  </si>
  <si>
    <t> 0.028 </t>
  </si>
  <si>
    <t>2427629.342 </t>
  </si>
  <si>
    <t> 10.07.1934 20:12 </t>
  </si>
  <si>
    <t> 0.032 </t>
  </si>
  <si>
    <t>2427636.239 </t>
  </si>
  <si>
    <t> 17.07.1934 17:44 </t>
  </si>
  <si>
    <t>2427660.433 </t>
  </si>
  <si>
    <t> 10.08.1934 22:23 </t>
  </si>
  <si>
    <t> 0.053 </t>
  </si>
  <si>
    <t>2427667.319 </t>
  </si>
  <si>
    <t> 17.08.1934 19:39 </t>
  </si>
  <si>
    <t> 0.034 </t>
  </si>
  <si>
    <t>2427698.363 </t>
  </si>
  <si>
    <t> 17.09.1934 20:42 </t>
  </si>
  <si>
    <t>2427712.205 </t>
  </si>
  <si>
    <t> 01.10.1934 16:55 </t>
  </si>
  <si>
    <t> 0.042 </t>
  </si>
  <si>
    <t>2427860.615 </t>
  </si>
  <si>
    <t> 27.02.1935 02:45 </t>
  </si>
  <si>
    <t> K.Himpel </t>
  </si>
  <si>
    <t> AN 261.255 </t>
  </si>
  <si>
    <t>2427874.456 </t>
  </si>
  <si>
    <t> 12.03.1935 22:56 </t>
  </si>
  <si>
    <t> 0.039 </t>
  </si>
  <si>
    <t>2427881.359 </t>
  </si>
  <si>
    <t> 19.03.1935 20:36 </t>
  </si>
  <si>
    <t> 0.038 </t>
  </si>
  <si>
    <t>2427888.304 </t>
  </si>
  <si>
    <t> 26.03.1935 19:17 </t>
  </si>
  <si>
    <t> 0.079 </t>
  </si>
  <si>
    <t>2427898.608 </t>
  </si>
  <si>
    <t> 06.04.1935 02:35 </t>
  </si>
  <si>
    <t> R.Szafraniec </t>
  </si>
  <si>
    <t> AAC 4.83 </t>
  </si>
  <si>
    <t>2427912.414 </t>
  </si>
  <si>
    <t> 19.04.1935 21:56 </t>
  </si>
  <si>
    <t>2427919.322 </t>
  </si>
  <si>
    <t> 26.04.1935 19:43 </t>
  </si>
  <si>
    <t>2427926.239 </t>
  </si>
  <si>
    <t> 03.05.1935 17:44 </t>
  </si>
  <si>
    <t>2427943.500 </t>
  </si>
  <si>
    <t> 21.05.1935 00:00 </t>
  </si>
  <si>
    <t>2427950.388 </t>
  </si>
  <si>
    <t> 27.05.1935 21:18 </t>
  </si>
  <si>
    <t>2427967.658 </t>
  </si>
  <si>
    <t> 14.06.1935 03:47 </t>
  </si>
  <si>
    <t>2427981.448 </t>
  </si>
  <si>
    <t> 27.06.1935 22:45 </t>
  </si>
  <si>
    <t>2427988.381 </t>
  </si>
  <si>
    <t> 04.07.1935 21:08 </t>
  </si>
  <si>
    <t>2427995.281 </t>
  </si>
  <si>
    <t> 11.07.1935 18:44 </t>
  </si>
  <si>
    <t> 0.037 </t>
  </si>
  <si>
    <t>2428050.533 </t>
  </si>
  <si>
    <t> 05.09.1935 00:47 </t>
  </si>
  <si>
    <t>2428278.331 </t>
  </si>
  <si>
    <t> 19.04.1936 19:56 </t>
  </si>
  <si>
    <t> AN 266.17 </t>
  </si>
  <si>
    <t>2428285.238 </t>
  </si>
  <si>
    <t> 26.04.1936 17:42 </t>
  </si>
  <si>
    <t>2428378.452 </t>
  </si>
  <si>
    <t> 28.07.1936 22:50 </t>
  </si>
  <si>
    <t> K.Kordylewski </t>
  </si>
  <si>
    <t> SAC 15.57 </t>
  </si>
  <si>
    <t>2428399.164 </t>
  </si>
  <si>
    <t> 18.08.1936 15:56 </t>
  </si>
  <si>
    <t>2428423.338 </t>
  </si>
  <si>
    <t> 11.09.1936 20:06 </t>
  </si>
  <si>
    <t> 0.021 </t>
  </si>
  <si>
    <t>2428430.244 </t>
  </si>
  <si>
    <t> 18.09.1936 17:51 </t>
  </si>
  <si>
    <t>2428454.398 </t>
  </si>
  <si>
    <t> 12.10.1936 21:33 </t>
  </si>
  <si>
    <t>2428461.303 </t>
  </si>
  <si>
    <t> 19.10.1936 19:16 </t>
  </si>
  <si>
    <t>2428661.548 </t>
  </si>
  <si>
    <t> 08.05.1937 01:09 </t>
  </si>
  <si>
    <t> 0.029 </t>
  </si>
  <si>
    <t>2428668.453 </t>
  </si>
  <si>
    <t> 14.05.1937 22:52 </t>
  </si>
  <si>
    <t> 0.030 </t>
  </si>
  <si>
    <t> W.Tecza </t>
  </si>
  <si>
    <t>2428782.369 </t>
  </si>
  <si>
    <t> 05.09.1937 20:51 </t>
  </si>
  <si>
    <t>2428820.325 </t>
  </si>
  <si>
    <t> 13.10.1937 19:48 </t>
  </si>
  <si>
    <t>2428827.235 </t>
  </si>
  <si>
    <t> 20.10.1937 17:38 </t>
  </si>
  <si>
    <t>2429034.380 </t>
  </si>
  <si>
    <t> 15.05.1938 21:07 </t>
  </si>
  <si>
    <t> A.Zajak </t>
  </si>
  <si>
    <t> SAC 17.64 </t>
  </si>
  <si>
    <t>2429172.469 </t>
  </si>
  <si>
    <t> 30.09.1938 23:15 </t>
  </si>
  <si>
    <t> 0.025 </t>
  </si>
  <si>
    <t>2430007.852 </t>
  </si>
  <si>
    <t> 13.01.1941 08:26 </t>
  </si>
  <si>
    <t> S.Gaposchkin </t>
  </si>
  <si>
    <t> HA 113.69 </t>
  </si>
  <si>
    <t>2430546.431 </t>
  </si>
  <si>
    <t> 05.07.1942 22:20 </t>
  </si>
  <si>
    <t>2430591.298 </t>
  </si>
  <si>
    <t> 19.08.1942 19:09 </t>
  </si>
  <si>
    <t>2432676.4472 </t>
  </si>
  <si>
    <t> 04.05.1948 22:43 </t>
  </si>
  <si>
    <t> 0.0185 </t>
  </si>
  <si>
    <t>E </t>
  </si>
  <si>
    <t> M.Lavrov </t>
  </si>
  <si>
    <t> AC 188.25 </t>
  </si>
  <si>
    <t>2433515.359 </t>
  </si>
  <si>
    <t> 21.08.1950 20:36 </t>
  </si>
  <si>
    <t> 0.045 </t>
  </si>
  <si>
    <t> AAC 5.7 </t>
  </si>
  <si>
    <t>2434126.385 </t>
  </si>
  <si>
    <t> 23.04.1952 21:14 </t>
  </si>
  <si>
    <t> AAC 5.52 </t>
  </si>
  <si>
    <t>2434454.320 </t>
  </si>
  <si>
    <t> 17.03.1953 19:40 </t>
  </si>
  <si>
    <t> AAC 5.190 </t>
  </si>
  <si>
    <t>2434526.829 </t>
  </si>
  <si>
    <t> 29.05.1953 07:53 </t>
  </si>
  <si>
    <t> W.S.Fitch </t>
  </si>
  <si>
    <t> AJ 69.316 </t>
  </si>
  <si>
    <t>2434927.290 </t>
  </si>
  <si>
    <t> 03.07.1954 18:57 </t>
  </si>
  <si>
    <t> I.Todoran </t>
  </si>
  <si>
    <t> SCA 5.330 </t>
  </si>
  <si>
    <t>2434989.450 </t>
  </si>
  <si>
    <t> 03.09.1954 22:48 </t>
  </si>
  <si>
    <t> 0.046 </t>
  </si>
  <si>
    <t> AAC 5.193 </t>
  </si>
  <si>
    <t>2435210.364 </t>
  </si>
  <si>
    <t> 12.04.1955 20:44 </t>
  </si>
  <si>
    <t>2435227.620 </t>
  </si>
  <si>
    <t> 30.04.1955 02:52 </t>
  </si>
  <si>
    <t> SAC 28.106 </t>
  </si>
  <si>
    <t>2435227.624 </t>
  </si>
  <si>
    <t> 30.04.1955 02:58 </t>
  </si>
  <si>
    <t>2435234.531 </t>
  </si>
  <si>
    <t> 07.05.1955 00:44 </t>
  </si>
  <si>
    <t>2435241.442 </t>
  </si>
  <si>
    <t> 13.05.1955 22:36 </t>
  </si>
  <si>
    <t>2435248.337 </t>
  </si>
  <si>
    <t> 20.05.1955 20:05 </t>
  </si>
  <si>
    <t>2435286.320 </t>
  </si>
  <si>
    <t> 27.06.1955 19:40 </t>
  </si>
  <si>
    <t>2435576.298 </t>
  </si>
  <si>
    <t> 12.04.1956 19:09 </t>
  </si>
  <si>
    <t> AA 7.188 </t>
  </si>
  <si>
    <t>2435935.307 </t>
  </si>
  <si>
    <t> 06.04.1957 19:22 </t>
  </si>
  <si>
    <t> 0.000 </t>
  </si>
  <si>
    <t> AA 8.190 </t>
  </si>
  <si>
    <t>2436007.8160 </t>
  </si>
  <si>
    <t> 18.06.1957 07:35 </t>
  </si>
  <si>
    <t> 0.0130 </t>
  </si>
  <si>
    <t> D.B.Wood </t>
  </si>
  <si>
    <t> APJ 127.351 </t>
  </si>
  <si>
    <t>2436325.435 </t>
  </si>
  <si>
    <t> 01.05.1958 22:26 </t>
  </si>
  <si>
    <t> R.Rudolph </t>
  </si>
  <si>
    <t>BAVM 13 </t>
  </si>
  <si>
    <t>2436760.389 </t>
  </si>
  <si>
    <t> 10.07.1959 21:20 </t>
  </si>
  <si>
    <t> Y.Alexandrovich </t>
  </si>
  <si>
    <t> AC 205.19 </t>
  </si>
  <si>
    <t>2436760.392 </t>
  </si>
  <si>
    <t> 10.07.1959 21:24 </t>
  </si>
  <si>
    <t> V.Karetnikov </t>
  </si>
  <si>
    <t> AC 207.17 </t>
  </si>
  <si>
    <t>2436805.270 </t>
  </si>
  <si>
    <t> 24.08.1959 18:28 </t>
  </si>
  <si>
    <t>2437091.801 </t>
  </si>
  <si>
    <t> 06.06.1960 07:13 </t>
  </si>
  <si>
    <t> D.Engelkemeier </t>
  </si>
  <si>
    <t>2437844.3723 </t>
  </si>
  <si>
    <t> 28.06.1962 20:56 </t>
  </si>
  <si>
    <t> -0.0018 </t>
  </si>
  <si>
    <t> S.Catalano </t>
  </si>
  <si>
    <t> MSAI 37.213 </t>
  </si>
  <si>
    <t>2438852.394 </t>
  </si>
  <si>
    <t> 01.04.1965 21:27 </t>
  </si>
  <si>
    <t> -0.023 </t>
  </si>
  <si>
    <t> W.Eckert </t>
  </si>
  <si>
    <t>BAVM 18 </t>
  </si>
  <si>
    <t>2438852.409 </t>
  </si>
  <si>
    <t> 01.04.1965 21:48 </t>
  </si>
  <si>
    <t> J.Hübscher </t>
  </si>
  <si>
    <t>2438852.412 </t>
  </si>
  <si>
    <t> 01.04.1965 21:53 </t>
  </si>
  <si>
    <t> R.Gizinski </t>
  </si>
  <si>
    <t>2438883.476 </t>
  </si>
  <si>
    <t> 02.05.1965 23:25 </t>
  </si>
  <si>
    <t> W.Braune </t>
  </si>
  <si>
    <t>2438883.489 </t>
  </si>
  <si>
    <t> 02.05.1965 23:44 </t>
  </si>
  <si>
    <t> W.Grauenhorst </t>
  </si>
  <si>
    <t>2438883.492 </t>
  </si>
  <si>
    <t> 02.05.1965 23:48 </t>
  </si>
  <si>
    <t> P.B.Lehmann </t>
  </si>
  <si>
    <t>2438938.738 </t>
  </si>
  <si>
    <t> 27.06.1965 05:42 </t>
  </si>
  <si>
    <t> D.Friedman </t>
  </si>
  <si>
    <t>IBVS 111 </t>
  </si>
  <si>
    <t>2438938.742 </t>
  </si>
  <si>
    <t> 27.06.1965 05:48 </t>
  </si>
  <si>
    <t> R.Monske </t>
  </si>
  <si>
    <t>2439204.533 </t>
  </si>
  <si>
    <t> 20.03.1966 00:47 </t>
  </si>
  <si>
    <t> H.Busch </t>
  </si>
  <si>
    <t> MVS 8.28 </t>
  </si>
  <si>
    <t>2439646.386 </t>
  </si>
  <si>
    <t> 04.06.1967 21:15 </t>
  </si>
  <si>
    <t> K.Locher </t>
  </si>
  <si>
    <t> ORI 102 </t>
  </si>
  <si>
    <t>2439967.4660 </t>
  </si>
  <si>
    <t> 20.04.1968 23:11 </t>
  </si>
  <si>
    <t> -0.0119 </t>
  </si>
  <si>
    <t> Bakos &amp; Tremko </t>
  </si>
  <si>
    <t> JRAC 75.129 </t>
  </si>
  <si>
    <t>2440119.336 </t>
  </si>
  <si>
    <t> 19.09.1968 20:03 </t>
  </si>
  <si>
    <t> -0.039 </t>
  </si>
  <si>
    <t> R.Germann </t>
  </si>
  <si>
    <t> ORI 109 </t>
  </si>
  <si>
    <t>2440119.338 </t>
  </si>
  <si>
    <t> 19.09.1968 20:06 </t>
  </si>
  <si>
    <t> R.Diethelm </t>
  </si>
  <si>
    <t>2440119.358 </t>
  </si>
  <si>
    <t> 19.09.1968 20:35 </t>
  </si>
  <si>
    <t>2440281.6170 </t>
  </si>
  <si>
    <t> 01.03.1969 02:48 </t>
  </si>
  <si>
    <t> -0.0113 </t>
  </si>
  <si>
    <t>2440288.513 </t>
  </si>
  <si>
    <t> 08.03.1969 00:18 </t>
  </si>
  <si>
    <t> -0.020 </t>
  </si>
  <si>
    <t> ORI 112 </t>
  </si>
  <si>
    <t>2440333.407 </t>
  </si>
  <si>
    <t> 21.04.1969 21:46 </t>
  </si>
  <si>
    <t> F.Vaclik </t>
  </si>
  <si>
    <t> BRNO 9 </t>
  </si>
  <si>
    <t>2440364.4688 </t>
  </si>
  <si>
    <t> 22.05.1969 23:15 </t>
  </si>
  <si>
    <t> -0.0123 </t>
  </si>
  <si>
    <t> Van Gent et al. </t>
  </si>
  <si>
    <t>IBVS 1507 </t>
  </si>
  <si>
    <t>2440371.3752 </t>
  </si>
  <si>
    <t> 29.05.1969 21:00 </t>
  </si>
  <si>
    <t> -0.0103 </t>
  </si>
  <si>
    <t> C.Ibanoglu </t>
  </si>
  <si>
    <t>IBVS 456 </t>
  </si>
  <si>
    <t>2440371.415 </t>
  </si>
  <si>
    <t> 29.05.1969 21:57 </t>
  </si>
  <si>
    <t> H.Peter </t>
  </si>
  <si>
    <t> ORI 113 </t>
  </si>
  <si>
    <t>2440395.535 </t>
  </si>
  <si>
    <t> 23.06.1969 00:50 </t>
  </si>
  <si>
    <t> ORI 114 </t>
  </si>
  <si>
    <t>2440402.432 </t>
  </si>
  <si>
    <t> 29.06.1969 22:22 </t>
  </si>
  <si>
    <t>2440402.444 </t>
  </si>
  <si>
    <t> 29.06.1969 22:39 </t>
  </si>
  <si>
    <t>2440440.388 </t>
  </si>
  <si>
    <t> 06.08.1969 21:18 </t>
  </si>
  <si>
    <t>2440478.362 </t>
  </si>
  <si>
    <t> 13.09.1969 20:41 </t>
  </si>
  <si>
    <t> ORI 115 </t>
  </si>
  <si>
    <t>2440692.396 </t>
  </si>
  <si>
    <t> 15.04.1970 21:30 </t>
  </si>
  <si>
    <t> ORI 119 </t>
  </si>
  <si>
    <t>2440692.422 </t>
  </si>
  <si>
    <t> 15.04.1970 22:07 </t>
  </si>
  <si>
    <t>2440709.691 </t>
  </si>
  <si>
    <t> 03.05.1970 04:35 </t>
  </si>
  <si>
    <t> M.Daw </t>
  </si>
  <si>
    <t> AVSJ 4.69 </t>
  </si>
  <si>
    <t>2440709.718 </t>
  </si>
  <si>
    <t> 03.05.1970 05:13 </t>
  </si>
  <si>
    <t> J.Green </t>
  </si>
  <si>
    <t>2440968.601 </t>
  </si>
  <si>
    <t> 17.01.1971 02:25 </t>
  </si>
  <si>
    <t> ORI 123 </t>
  </si>
  <si>
    <t>2441051.439 </t>
  </si>
  <si>
    <t> 09.04.1971 22:32 </t>
  </si>
  <si>
    <t> ORI 124 </t>
  </si>
  <si>
    <t>2441051.459 </t>
  </si>
  <si>
    <t> 09.04.1971 23:00 </t>
  </si>
  <si>
    <t> ORI 125 </t>
  </si>
  <si>
    <t>2441068.732 </t>
  </si>
  <si>
    <t> 27.04.1971 05:34 </t>
  </si>
  <si>
    <t> I.Lenss </t>
  </si>
  <si>
    <t> AVSJ 5.34 </t>
  </si>
  <si>
    <t>2441082.529 </t>
  </si>
  <si>
    <t> 11.05.1971 00:41 </t>
  </si>
  <si>
    <t>2441082.532 </t>
  </si>
  <si>
    <t> 11.05.1971 00:46 </t>
  </si>
  <si>
    <t> J.Isles </t>
  </si>
  <si>
    <t> ORI 126 </t>
  </si>
  <si>
    <t>2441089.445 </t>
  </si>
  <si>
    <t> 17.05.1971 22:40 </t>
  </si>
  <si>
    <t> Z.Klimek </t>
  </si>
  <si>
    <t>IBVS 573 </t>
  </si>
  <si>
    <t>2441099.7889 </t>
  </si>
  <si>
    <t> 28.05.1971 06:56 </t>
  </si>
  <si>
    <t> -0.0111 </t>
  </si>
  <si>
    <t> C.D.Scarfe </t>
  </si>
  <si>
    <t>IBVS 844 </t>
  </si>
  <si>
    <t>2441151.591 </t>
  </si>
  <si>
    <t> 19.07.1971 02:11 </t>
  </si>
  <si>
    <t> P.Gruntmeyer </t>
  </si>
  <si>
    <t>2441158.470 </t>
  </si>
  <si>
    <t> 25.07.1971 23:16 </t>
  </si>
  <si>
    <t>2441165.363 </t>
  </si>
  <si>
    <t> 01.08.1971 20:42 </t>
  </si>
  <si>
    <t> -0.029 </t>
  </si>
  <si>
    <t>2441462.274 </t>
  </si>
  <si>
    <t> 24.05.1972 18:34 </t>
  </si>
  <si>
    <t> S.Svolopoulos </t>
  </si>
  <si>
    <t>IBVS 731 </t>
  </si>
  <si>
    <t>2441486.436 </t>
  </si>
  <si>
    <t> 17.06.1972 22:27 </t>
  </si>
  <si>
    <t>2441493.341 </t>
  </si>
  <si>
    <t> 24.06.1972 20:11 </t>
  </si>
  <si>
    <t>2441541.637 </t>
  </si>
  <si>
    <t> 12.08.1972 03:17 </t>
  </si>
  <si>
    <t> B.Small </t>
  </si>
  <si>
    <t>2441562.382 </t>
  </si>
  <si>
    <t> 01.09.1972 21:10 </t>
  </si>
  <si>
    <t> BBS 5 </t>
  </si>
  <si>
    <t>2441569.313 </t>
  </si>
  <si>
    <t> 08.09.1972 19:30 </t>
  </si>
  <si>
    <t>2441776.421 </t>
  </si>
  <si>
    <t> 03.04.1973 22:06 </t>
  </si>
  <si>
    <t>BAVM 28 </t>
  </si>
  <si>
    <t>2441786.778 </t>
  </si>
  <si>
    <t> 14.04.1973 06:40 </t>
  </si>
  <si>
    <t> A.Mallama </t>
  </si>
  <si>
    <t> BBS 9 </t>
  </si>
  <si>
    <t>2441793.715 </t>
  </si>
  <si>
    <t> 21.04.1973 05:09 </t>
  </si>
  <si>
    <t>2441814.394 </t>
  </si>
  <si>
    <t> 11.05.1973 21:27 </t>
  </si>
  <si>
    <t>2441824.759 </t>
  </si>
  <si>
    <t> 22.05.1973 06:12 </t>
  </si>
  <si>
    <t> T.Cragg </t>
  </si>
  <si>
    <t> AVSJ 5.86 </t>
  </si>
  <si>
    <t>2441845.4662 </t>
  </si>
  <si>
    <t> 11.06.1973 23:11 </t>
  </si>
  <si>
    <t> -0.0093 </t>
  </si>
  <si>
    <t>2441845.468 </t>
  </si>
  <si>
    <t> 11.06.1973 23:13 </t>
  </si>
  <si>
    <t> BBS 10 </t>
  </si>
  <si>
    <t>2442045.693 </t>
  </si>
  <si>
    <t> 29.12.1973 04:37 </t>
  </si>
  <si>
    <t> BBS 13 </t>
  </si>
  <si>
    <t>2442245.9227 </t>
  </si>
  <si>
    <t> 17.07.1974 10:08 </t>
  </si>
  <si>
    <t> -0.0081 </t>
  </si>
  <si>
    <t> L.Baldinelli </t>
  </si>
  <si>
    <t>IBVS 1009 </t>
  </si>
  <si>
    <t>2442449.586 </t>
  </si>
  <si>
    <t> 06.02.1975 02:03 </t>
  </si>
  <si>
    <t> J.Remis </t>
  </si>
  <si>
    <t> BBS 21 </t>
  </si>
  <si>
    <t>2442473.781 </t>
  </si>
  <si>
    <t> 02.03.1975 06:44 </t>
  </si>
  <si>
    <t> G.Samolyk </t>
  </si>
  <si>
    <t> AVSJ 7.33 </t>
  </si>
  <si>
    <t>2442473.795 </t>
  </si>
  <si>
    <t> 02.03.1975 07:04 </t>
  </si>
  <si>
    <t> G.Wedemayer </t>
  </si>
  <si>
    <t>2442518.659 </t>
  </si>
  <si>
    <t> 16.04.1975 03:48 </t>
  </si>
  <si>
    <t> R.Harvin </t>
  </si>
  <si>
    <t>2442532.431 </t>
  </si>
  <si>
    <t> 29.04.1975 22:20 </t>
  </si>
  <si>
    <t> BBS 22 </t>
  </si>
  <si>
    <t>2442532.442 </t>
  </si>
  <si>
    <t> 29.04.1975 22:36 </t>
  </si>
  <si>
    <t> -0.022 </t>
  </si>
  <si>
    <t>BAVM 29 </t>
  </si>
  <si>
    <t>2442532.450 </t>
  </si>
  <si>
    <t> 29.04.1975 22:48 </t>
  </si>
  <si>
    <t>2442532.4610 </t>
  </si>
  <si>
    <t> 29.04.1975 23:03 </t>
  </si>
  <si>
    <t> -0.0025 </t>
  </si>
  <si>
    <t> L.Patkos </t>
  </si>
  <si>
    <t>IBVS 1065 </t>
  </si>
  <si>
    <t>2442549.723 </t>
  </si>
  <si>
    <t> 17.05.1975 05:21 </t>
  </si>
  <si>
    <t> -0.002 </t>
  </si>
  <si>
    <t>2442570.416 </t>
  </si>
  <si>
    <t> 06.06.1975 21:59 </t>
  </si>
  <si>
    <t> BBS 23 </t>
  </si>
  <si>
    <t>2442570.420 </t>
  </si>
  <si>
    <t> 06.06.1975 22:04 </t>
  </si>
  <si>
    <t>2442573.888 </t>
  </si>
  <si>
    <t> 10.06.1975 09:18 </t>
  </si>
  <si>
    <t> P.Atwood </t>
  </si>
  <si>
    <t>2442608.416 </t>
  </si>
  <si>
    <t> 14.07.1975 21:59 </t>
  </si>
  <si>
    <t> T.Juhasz </t>
  </si>
  <si>
    <t> ALGL 34 </t>
  </si>
  <si>
    <t>2442898.391 </t>
  </si>
  <si>
    <t> 29.04.1976 21:23 </t>
  </si>
  <si>
    <t> BBS 27 </t>
  </si>
  <si>
    <t>2442936.3650 </t>
  </si>
  <si>
    <t> 06.06.1976 20:45 </t>
  </si>
  <si>
    <t> -0.0061 </t>
  </si>
  <si>
    <t>2442946.727 </t>
  </si>
  <si>
    <t> 17.06.1976 05:26 </t>
  </si>
  <si>
    <t> W.Farrar </t>
  </si>
  <si>
    <t> AOEB 2 </t>
  </si>
  <si>
    <t>2442950.166 </t>
  </si>
  <si>
    <t> 20.06.1976 15:59 </t>
  </si>
  <si>
    <t>2442967.421 </t>
  </si>
  <si>
    <t> 07.07.1976 22:06 </t>
  </si>
  <si>
    <t> W.Vollmann </t>
  </si>
  <si>
    <t>2442967.422 </t>
  </si>
  <si>
    <t> 07.07.1976 22:07 </t>
  </si>
  <si>
    <t> T.Brelstaff </t>
  </si>
  <si>
    <t> VSSC 58.16 </t>
  </si>
  <si>
    <t>2442984.692 </t>
  </si>
  <si>
    <t> 25.07.1976 04:36 </t>
  </si>
  <si>
    <t> C.Stephan </t>
  </si>
  <si>
    <t>2442984.695 </t>
  </si>
  <si>
    <t> 25.07.1976 04:40 </t>
  </si>
  <si>
    <t> C.P.Stephan </t>
  </si>
  <si>
    <t>IBVS 1350 </t>
  </si>
  <si>
    <t>2443274.678 </t>
  </si>
  <si>
    <t> 11.05.1977 04:16 </t>
  </si>
  <si>
    <t>2443274.683 </t>
  </si>
  <si>
    <t> 11.05.1977 04:23 </t>
  </si>
  <si>
    <t>IBVS 1502 </t>
  </si>
  <si>
    <t>2443288.467 </t>
  </si>
  <si>
    <t> 24.05.1977 23:12 </t>
  </si>
  <si>
    <t> BBS 33 </t>
  </si>
  <si>
    <t>2443288.477 </t>
  </si>
  <si>
    <t> 24.05.1977 23:26 </t>
  </si>
  <si>
    <t> B.Kunzmann </t>
  </si>
  <si>
    <t>BAVM 31 </t>
  </si>
  <si>
    <t>2443288.4965 </t>
  </si>
  <si>
    <t> 24.05.1977 23:54 </t>
  </si>
  <si>
    <t> 0.0009 </t>
  </si>
  <si>
    <t>2443350.620 </t>
  </si>
  <si>
    <t> 26.07.1977 02:52 </t>
  </si>
  <si>
    <t>2443350.623 </t>
  </si>
  <si>
    <t> 26.07.1977 02:57 </t>
  </si>
  <si>
    <t>2443571.5753 </t>
  </si>
  <si>
    <t> 04.03.1978 01:48 </t>
  </si>
  <si>
    <t> -0.0008 </t>
  </si>
  <si>
    <t>2443671.6922 </t>
  </si>
  <si>
    <t> 12.06.1978 04:36 </t>
  </si>
  <si>
    <t> 0.0022 </t>
  </si>
  <si>
    <t> E.C.Olson </t>
  </si>
  <si>
    <t>IBVS 1840 </t>
  </si>
  <si>
    <t>2443723.458 </t>
  </si>
  <si>
    <t> 02.08.1978 22:59 </t>
  </si>
  <si>
    <t> V.Fricova </t>
  </si>
  <si>
    <t> BRNO 23 </t>
  </si>
  <si>
    <t>2443982.365 </t>
  </si>
  <si>
    <t> 18.04.1979 20:45 </t>
  </si>
  <si>
    <t> BBS 43 </t>
  </si>
  <si>
    <t>2443992.765 </t>
  </si>
  <si>
    <t> 29.04.1979 06:21 </t>
  </si>
  <si>
    <t> M.Wesolowski </t>
  </si>
  <si>
    <t>2444051.429 </t>
  </si>
  <si>
    <t> 26.06.1979 22:17 </t>
  </si>
  <si>
    <t> VSSC 59.17 </t>
  </si>
  <si>
    <t>2444051.43 </t>
  </si>
  <si>
    <t> 26.06.1979 22:19 </t>
  </si>
  <si>
    <t> -0.00 </t>
  </si>
  <si>
    <t> K.Reichenbächer </t>
  </si>
  <si>
    <t> MVS 8.192 </t>
  </si>
  <si>
    <t> L.Richter </t>
  </si>
  <si>
    <t>2444058.3456 </t>
  </si>
  <si>
    <t> 03.07.1979 20:17 </t>
  </si>
  <si>
    <t> 0.0091 </t>
  </si>
  <si>
    <t> P.Rovithis </t>
  </si>
  <si>
    <t>IBVS 1777 </t>
  </si>
  <si>
    <t>2444289.6395 </t>
  </si>
  <si>
    <t> 20.02.1980 03:20 </t>
  </si>
  <si>
    <t> 0.0055 </t>
  </si>
  <si>
    <t>2444313.8051 </t>
  </si>
  <si>
    <t> 15.03.1980 07:19 </t>
  </si>
  <si>
    <t> 0.0057 </t>
  </si>
  <si>
    <t>2444348.308 </t>
  </si>
  <si>
    <t> 18.04.1980 19:23 </t>
  </si>
  <si>
    <t>2444351.7817 </t>
  </si>
  <si>
    <t> 22.04.1980 06:45 </t>
  </si>
  <si>
    <t> 0.0081 </t>
  </si>
  <si>
    <t>2444372.4920 </t>
  </si>
  <si>
    <t> 12.05.1980 23:48 </t>
  </si>
  <si>
    <t> 0.0052 </t>
  </si>
  <si>
    <t>2444382.8505 </t>
  </si>
  <si>
    <t> 23.05.1980 08:24 </t>
  </si>
  <si>
    <t> 0.0071 </t>
  </si>
  <si>
    <t>2444382.857 </t>
  </si>
  <si>
    <t> 23.05.1980 08:34 </t>
  </si>
  <si>
    <t> G.Hanson </t>
  </si>
  <si>
    <t>2444441.539 </t>
  </si>
  <si>
    <t> 21.07.1980 00:56 </t>
  </si>
  <si>
    <t> BBS 49 </t>
  </si>
  <si>
    <t>2444486.346 </t>
  </si>
  <si>
    <t> 03.09.1980 20:18 </t>
  </si>
  <si>
    <t> -0.063 </t>
  </si>
  <si>
    <t> BBS 50 </t>
  </si>
  <si>
    <t>2444731.527 </t>
  </si>
  <si>
    <t> 07.05.1981 00:38 </t>
  </si>
  <si>
    <t> BBS 54 </t>
  </si>
  <si>
    <t>2444786.761 </t>
  </si>
  <si>
    <t> 01.07.1981 06:15 </t>
  </si>
  <si>
    <t>2444869.634 </t>
  </si>
  <si>
    <t> 22.09.1981 03:12 </t>
  </si>
  <si>
    <t> E.Halbach </t>
  </si>
  <si>
    <t>2445066.379 </t>
  </si>
  <si>
    <t> 06.04.1982 21:05 </t>
  </si>
  <si>
    <t> D.Elias </t>
  </si>
  <si>
    <t> BBS 61 </t>
  </si>
  <si>
    <t>2445097.475 </t>
  </si>
  <si>
    <t> 07.05.1982 23:24 </t>
  </si>
  <si>
    <t> G.Mavrofridis </t>
  </si>
  <si>
    <t> BBS 60 </t>
  </si>
  <si>
    <t>2445104.359 </t>
  </si>
  <si>
    <t> 14.05.1982 20:36 </t>
  </si>
  <si>
    <t>2445104.362 </t>
  </si>
  <si>
    <t> 14.05.1982 20:41 </t>
  </si>
  <si>
    <t> G.Stefanopoulos </t>
  </si>
  <si>
    <t>2445142.345 </t>
  </si>
  <si>
    <t> 21.06.1982 20:16 </t>
  </si>
  <si>
    <t>2445145.6708 </t>
  </si>
  <si>
    <t> 25.06.1982 04:05 </t>
  </si>
  <si>
    <t> -0.1091 </t>
  </si>
  <si>
    <t> D.Skillman </t>
  </si>
  <si>
    <t> AVSJ 11.60 </t>
  </si>
  <si>
    <t>2445180.376 </t>
  </si>
  <si>
    <t> 29.07.1982 21:01 </t>
  </si>
  <si>
    <t> 0.074 </t>
  </si>
  <si>
    <t> F.Vohla </t>
  </si>
  <si>
    <t> MVS 10.104 </t>
  </si>
  <si>
    <t>2445511.721 </t>
  </si>
  <si>
    <t> 26.06.1983 05:18 </t>
  </si>
  <si>
    <t> D.Williams </t>
  </si>
  <si>
    <t>2445815.516 </t>
  </si>
  <si>
    <t> 25.04.1984 00:23 </t>
  </si>
  <si>
    <t> T.Hulvershorn </t>
  </si>
  <si>
    <t>BAVM 38 </t>
  </si>
  <si>
    <t> J.Tiedtke </t>
  </si>
  <si>
    <t>2445815.535 </t>
  </si>
  <si>
    <t> 25.04.1984 00:50 </t>
  </si>
  <si>
    <t> P.Frank </t>
  </si>
  <si>
    <t>BAVM 39 </t>
  </si>
  <si>
    <t>2445839.705 </t>
  </si>
  <si>
    <t> 19.05.1984 04:55 </t>
  </si>
  <si>
    <t> 0.033 </t>
  </si>
  <si>
    <t>2445877.688 </t>
  </si>
  <si>
    <t> 26.06.1984 04:30 </t>
  </si>
  <si>
    <t>2445936.358 </t>
  </si>
  <si>
    <t> 23.08.1984 20:35 </t>
  </si>
  <si>
    <t> B.Bago </t>
  </si>
  <si>
    <t> ALGL 37 </t>
  </si>
  <si>
    <t>2445974.331 </t>
  </si>
  <si>
    <t> 30.09.1984 19:56 </t>
  </si>
  <si>
    <t> VSSC 61.17 </t>
  </si>
  <si>
    <t>2446219.450 </t>
  </si>
  <si>
    <t> 02.06.1985 22:48 </t>
  </si>
  <si>
    <t> 0.035 </t>
  </si>
  <si>
    <t> BBS 77 </t>
  </si>
  <si>
    <t>2446229.782 </t>
  </si>
  <si>
    <t> 13.06.1985 06:46 </t>
  </si>
  <si>
    <t>2446236.697 </t>
  </si>
  <si>
    <t> 20.06.1985 04:43 </t>
  </si>
  <si>
    <t> S.Cook </t>
  </si>
  <si>
    <t>2446250.468 </t>
  </si>
  <si>
    <t> 03.07.1985 23:13 </t>
  </si>
  <si>
    <t> P.Ringe </t>
  </si>
  <si>
    <t>BAVM 43 </t>
  </si>
  <si>
    <t>2446606.095 </t>
  </si>
  <si>
    <t> 24.06.1986 14:16 </t>
  </si>
  <si>
    <t>2446616.416 </t>
  </si>
  <si>
    <t> 04.07.1986 21:59 </t>
  </si>
  <si>
    <t> V.Bulant </t>
  </si>
  <si>
    <t> BRNO 28 </t>
  </si>
  <si>
    <t>2446616.418 </t>
  </si>
  <si>
    <t> 04.07.1986 22:01 </t>
  </si>
  <si>
    <t> T.Cervinka </t>
  </si>
  <si>
    <t>2446616.421 </t>
  </si>
  <si>
    <t> 04.07.1986 22:06 </t>
  </si>
  <si>
    <t> P.Wagner </t>
  </si>
  <si>
    <t>2446616.430 </t>
  </si>
  <si>
    <t> 04.07.1986 22:19 </t>
  </si>
  <si>
    <t> P.Lutcha </t>
  </si>
  <si>
    <t>2446616.432 </t>
  </si>
  <si>
    <t> 04.07.1986 22:22 </t>
  </si>
  <si>
    <t> M.Zejda </t>
  </si>
  <si>
    <t>2446616.436 </t>
  </si>
  <si>
    <t> 04.07.1986 22:27 </t>
  </si>
  <si>
    <t> P.Svoboda </t>
  </si>
  <si>
    <t>2446616.438 </t>
  </si>
  <si>
    <t> 04.07.1986 22:30 </t>
  </si>
  <si>
    <t> P.Hajek </t>
  </si>
  <si>
    <t>2446616.439 </t>
  </si>
  <si>
    <t> 04.07.1986 22:32 </t>
  </si>
  <si>
    <t> D.Hanzl </t>
  </si>
  <si>
    <t>2446616.449 </t>
  </si>
  <si>
    <t> 04.07.1986 22:46 </t>
  </si>
  <si>
    <t> 0.031 </t>
  </si>
  <si>
    <t> S.Lupac </t>
  </si>
  <si>
    <t>2446616.4493 </t>
  </si>
  <si>
    <t> 0.0316 </t>
  </si>
  <si>
    <t> BBS 80 </t>
  </si>
  <si>
    <t>2446654.407 </t>
  </si>
  <si>
    <t> 11.08.1986 21:46 </t>
  </si>
  <si>
    <t> R.Brazda </t>
  </si>
  <si>
    <t>2446947.874 </t>
  </si>
  <si>
    <t> 01.06.1987 08:58 </t>
  </si>
  <si>
    <t>2446961.686 </t>
  </si>
  <si>
    <t> 15.06.1987 04:27 </t>
  </si>
  <si>
    <t> B.Lux </t>
  </si>
  <si>
    <t>2446972.028 </t>
  </si>
  <si>
    <t> 25.06.1987 12:40 </t>
  </si>
  <si>
    <t>2446975.454 </t>
  </si>
  <si>
    <t> 28.06.1987 22:53 </t>
  </si>
  <si>
    <t> J.Csipes </t>
  </si>
  <si>
    <t> BRNO 30 </t>
  </si>
  <si>
    <t>2446975.463 </t>
  </si>
  <si>
    <t> 28.06.1987 23:06 </t>
  </si>
  <si>
    <t> R.Geckeler </t>
  </si>
  <si>
    <t>BAVM 50 </t>
  </si>
  <si>
    <t>2446999.645 </t>
  </si>
  <si>
    <t> 23.07.1987 03:28 </t>
  </si>
  <si>
    <t>2447320.711 </t>
  </si>
  <si>
    <t> 08.06.1988 05:03 </t>
  </si>
  <si>
    <t> 0.044 </t>
  </si>
  <si>
    <t> T.Lubbers </t>
  </si>
  <si>
    <t>2447672.824 </t>
  </si>
  <si>
    <t> 26.05.1989 07:46 </t>
  </si>
  <si>
    <t>2447679.751 </t>
  </si>
  <si>
    <t> 02.06.1989 06:01 </t>
  </si>
  <si>
    <t> 0.055 </t>
  </si>
  <si>
    <t> R.Hill </t>
  </si>
  <si>
    <t>2448097.433 </t>
  </si>
  <si>
    <t> 24.07.1990 22:23 </t>
  </si>
  <si>
    <t> L.Janak </t>
  </si>
  <si>
    <t> BRNO 31 </t>
  </si>
  <si>
    <t>2448097.453 </t>
  </si>
  <si>
    <t> 24.07.1990 22:52 </t>
  </si>
  <si>
    <t> W.Kriebel </t>
  </si>
  <si>
    <t>BAVM 59 </t>
  </si>
  <si>
    <t>2448501.355 </t>
  </si>
  <si>
    <t> 01.09.1991 20:31 </t>
  </si>
  <si>
    <t> G.Maintz </t>
  </si>
  <si>
    <t>BAVM 60 </t>
  </si>
  <si>
    <t>2448746.505 </t>
  </si>
  <si>
    <t> 04.05.1992 00:07 </t>
  </si>
  <si>
    <t> M.Dahm </t>
  </si>
  <si>
    <t>BAVM 62 </t>
  </si>
  <si>
    <t>2448753.393 </t>
  </si>
  <si>
    <t> 10.05.1992 21:25 </t>
  </si>
  <si>
    <t> 0.063 </t>
  </si>
  <si>
    <t> E.Blättler </t>
  </si>
  <si>
    <t> BBS 101 </t>
  </si>
  <si>
    <t>2448767.168 </t>
  </si>
  <si>
    <t> 24.05.1992 16:01 </t>
  </si>
  <si>
    <t> N.Simmons </t>
  </si>
  <si>
    <t>2448794.785 </t>
  </si>
  <si>
    <t> 21.06.1992 06:50 </t>
  </si>
  <si>
    <t>2448801.711 </t>
  </si>
  <si>
    <t> 28.06.1992 05:03 </t>
  </si>
  <si>
    <t>2448801.720 </t>
  </si>
  <si>
    <t> 28.06.1992 05:16 </t>
  </si>
  <si>
    <t> 0.059 </t>
  </si>
  <si>
    <t>2449074.467 </t>
  </si>
  <si>
    <t> 27.03.1993 23:12 </t>
  </si>
  <si>
    <t> 0.082 </t>
  </si>
  <si>
    <t>BAVM 68 </t>
  </si>
  <si>
    <t>2449122.778 </t>
  </si>
  <si>
    <t> 15.05.1993 06:40 </t>
  </si>
  <si>
    <t> 0.062 </t>
  </si>
  <si>
    <t> P.Molik </t>
  </si>
  <si>
    <t>OEJV 0060 </t>
  </si>
  <si>
    <t>2449129.664 </t>
  </si>
  <si>
    <t> 22.05.1993 03:56 </t>
  </si>
  <si>
    <t> M.Nall </t>
  </si>
  <si>
    <t>2449133.102 </t>
  </si>
  <si>
    <t> 25.05.1993 14:26 </t>
  </si>
  <si>
    <t> O.Gabzo </t>
  </si>
  <si>
    <t>2449198.710 </t>
  </si>
  <si>
    <t> 30.07.1993 05:02 </t>
  </si>
  <si>
    <t>2449540.443 </t>
  </si>
  <si>
    <t> 06.07.1994 22:37 </t>
  </si>
  <si>
    <t> M.Scerbakova </t>
  </si>
  <si>
    <t>2449540.449 </t>
  </si>
  <si>
    <t> 06.07.1994 22:46 </t>
  </si>
  <si>
    <t> L.Surova </t>
  </si>
  <si>
    <t>2449540.456 </t>
  </si>
  <si>
    <t> 06.07.1994 22:56 </t>
  </si>
  <si>
    <t> L.Marcin </t>
  </si>
  <si>
    <t>2449540.464 </t>
  </si>
  <si>
    <t> 06.07.1994 23:08 </t>
  </si>
  <si>
    <t> D.Savkova </t>
  </si>
  <si>
    <t>2449602.626 </t>
  </si>
  <si>
    <t> 07.09.1994 03:01 </t>
  </si>
  <si>
    <t>2449799.395 </t>
  </si>
  <si>
    <t> 22.03.1995 21:28 </t>
  </si>
  <si>
    <t> M.Martignoni </t>
  </si>
  <si>
    <t> BBS 113 </t>
  </si>
  <si>
    <t>2449820.112 </t>
  </si>
  <si>
    <t> 12.04.1995 14:41 </t>
  </si>
  <si>
    <t> 0.051 </t>
  </si>
  <si>
    <t> Y.Sekino </t>
  </si>
  <si>
    <t>VSB 47 </t>
  </si>
  <si>
    <t>2449830.4553 </t>
  </si>
  <si>
    <t> 22.04.1995 22:55 </t>
  </si>
  <si>
    <t> 0.0382 </t>
  </si>
  <si>
    <t> M.Vetrovcova </t>
  </si>
  <si>
    <t> BRNO 32 </t>
  </si>
  <si>
    <t>2449830.4671 </t>
  </si>
  <si>
    <t> 22.04.1995 23:12 </t>
  </si>
  <si>
    <t> 0.0500 </t>
  </si>
  <si>
    <t> A.Kratochvil </t>
  </si>
  <si>
    <t>2449830.4699 </t>
  </si>
  <si>
    <t> 22.04.1995 23:16 </t>
  </si>
  <si>
    <t> 0.0528 </t>
  </si>
  <si>
    <t> M.Rottenborn </t>
  </si>
  <si>
    <t>2449830.4747 </t>
  </si>
  <si>
    <t> 22.04.1995 23:23 </t>
  </si>
  <si>
    <t> 0.0576 </t>
  </si>
  <si>
    <t> J.Polak </t>
  </si>
  <si>
    <t>2449878.772 </t>
  </si>
  <si>
    <t> 10.06.1995 06:31 </t>
  </si>
  <si>
    <t> AOEB 10 </t>
  </si>
  <si>
    <t>2449899.4754 </t>
  </si>
  <si>
    <t> 30.06.1995 23:24 </t>
  </si>
  <si>
    <t> 0.0142 </t>
  </si>
  <si>
    <t>2449899.4837 </t>
  </si>
  <si>
    <t> 30.06.1995 23:36 </t>
  </si>
  <si>
    <t> 0.0225 </t>
  </si>
  <si>
    <t>2450230.949 </t>
  </si>
  <si>
    <t> 27.05.1996 10:46 </t>
  </si>
  <si>
    <t> 0.077 </t>
  </si>
  <si>
    <t>C </t>
  </si>
  <si>
    <t>ns</t>
  </si>
  <si>
    <t>2450320.672 </t>
  </si>
  <si>
    <t> 25.08.1996 04:07 </t>
  </si>
  <si>
    <t>2450365.563 </t>
  </si>
  <si>
    <t> 09.10.1996 01:30 </t>
  </si>
  <si>
    <t> R.Schmude </t>
  </si>
  <si>
    <t>2450572.714 </t>
  </si>
  <si>
    <t> 04.05.1997 05:08 </t>
  </si>
  <si>
    <t>2450572.736 </t>
  </si>
  <si>
    <t> 04.05.1997 05:39 </t>
  </si>
  <si>
    <t> 0.096 </t>
  </si>
  <si>
    <t>2450938.668 </t>
  </si>
  <si>
    <t> 05.05.1998 04:01 </t>
  </si>
  <si>
    <t> 0.094 </t>
  </si>
  <si>
    <t> R.Berg </t>
  </si>
  <si>
    <t>2451349.466 </t>
  </si>
  <si>
    <t> 19.06.1999 23:11 </t>
  </si>
  <si>
    <t> 0.080 </t>
  </si>
  <si>
    <t> R.Meyer </t>
  </si>
  <si>
    <t>BAVM 131 </t>
  </si>
  <si>
    <t>2451432.323 </t>
  </si>
  <si>
    <t> 10.09.1999 19:45 </t>
  </si>
  <si>
    <t> 0.084 </t>
  </si>
  <si>
    <t> K.Tikkanen </t>
  </si>
  <si>
    <t> BBS 122 </t>
  </si>
  <si>
    <t>2451663.630 </t>
  </si>
  <si>
    <t> 29.04.2000 03:07 </t>
  </si>
  <si>
    <t>2452395.5014 </t>
  </si>
  <si>
    <t> 01.05.2002 00:02 </t>
  </si>
  <si>
    <t> 0.0987 </t>
  </si>
  <si>
    <t> BBS 128 </t>
  </si>
  <si>
    <t>2452426.551 </t>
  </si>
  <si>
    <t> 01.06.2002 01:13 </t>
  </si>
  <si>
    <t> 0.078 </t>
  </si>
  <si>
    <t>BAVM 157 </t>
  </si>
  <si>
    <t>2452706.203 </t>
  </si>
  <si>
    <t> 07.03.2003 16:52 </t>
  </si>
  <si>
    <t> 0.102 </t>
  </si>
  <si>
    <t> Kanai </t>
  </si>
  <si>
    <t>VSB 42 </t>
  </si>
  <si>
    <t>2452816.655 </t>
  </si>
  <si>
    <t> 26.06.2003 03:43 </t>
  </si>
  <si>
    <t>2453151.533 </t>
  </si>
  <si>
    <t> 26.05.2004 00:47 </t>
  </si>
  <si>
    <t> 0.098 </t>
  </si>
  <si>
    <t>BAVM 174 </t>
  </si>
  <si>
    <t>2453151.5383 </t>
  </si>
  <si>
    <t> 26.05.2004 00:55 </t>
  </si>
  <si>
    <t> 0.1035 </t>
  </si>
  <si>
    <t>-I</t>
  </si>
  <si>
    <t> v.Poschinger </t>
  </si>
  <si>
    <t>BAVM 173 </t>
  </si>
  <si>
    <t>2453179.1544 </t>
  </si>
  <si>
    <t> 22.06.2004 15:42 </t>
  </si>
  <si>
    <t>10553</t>
  </si>
  <si>
    <t> 0.1020 </t>
  </si>
  <si>
    <t> Nakajima </t>
  </si>
  <si>
    <t>VSB 43 </t>
  </si>
  <si>
    <t>2453503.626 </t>
  </si>
  <si>
    <t> 13.05.2005 03:01 </t>
  </si>
  <si>
    <t>10647</t>
  </si>
  <si>
    <t> 0.067 </t>
  </si>
  <si>
    <t>2453610.6863 </t>
  </si>
  <si>
    <t> 28.08.2005 04:28 </t>
  </si>
  <si>
    <t>10678</t>
  </si>
  <si>
    <t> 0.1087 </t>
  </si>
  <si>
    <t>2454515.170 </t>
  </si>
  <si>
    <t> 18.02.2008 16:04 </t>
  </si>
  <si>
    <t>10940</t>
  </si>
  <si>
    <t> 0.116 </t>
  </si>
  <si>
    <t> K.Kanai </t>
  </si>
  <si>
    <t>VSB 48 </t>
  </si>
  <si>
    <t>2454573.8567 </t>
  </si>
  <si>
    <t> 17.04.2008 08:33 </t>
  </si>
  <si>
    <t>10957</t>
  </si>
  <si>
    <t> 0.1149 </t>
  </si>
  <si>
    <t>o</t>
  </si>
  <si>
    <t> J.Bialozynski </t>
  </si>
  <si>
    <t>JAAVSO 36(2);186 </t>
  </si>
  <si>
    <t>2454580.7619 </t>
  </si>
  <si>
    <t> 24.04.2008 06:17 </t>
  </si>
  <si>
    <t>10959</t>
  </si>
  <si>
    <t> 0.1157 </t>
  </si>
  <si>
    <t>2454936.3422 </t>
  </si>
  <si>
    <t> 14.04.2009 20:12 </t>
  </si>
  <si>
    <t>11062</t>
  </si>
  <si>
    <t> 0.1193 </t>
  </si>
  <si>
    <t>BAVM 209 </t>
  </si>
  <si>
    <t>2454939.7975 </t>
  </si>
  <si>
    <t> 18.04.2009 07:08 </t>
  </si>
  <si>
    <t>11063</t>
  </si>
  <si>
    <t> 0.1224 </t>
  </si>
  <si>
    <t> JAAVSO 38;85 </t>
  </si>
  <si>
    <t>2455281.5594 </t>
  </si>
  <si>
    <t> 26.03.2010 01:25 </t>
  </si>
  <si>
    <t>11162</t>
  </si>
  <si>
    <t> 0.1164 </t>
  </si>
  <si>
    <t>R</t>
  </si>
  <si>
    <t> F.Agerer </t>
  </si>
  <si>
    <t>BAVM 214 </t>
  </si>
  <si>
    <t>2455281.5598 </t>
  </si>
  <si>
    <t> 26.03.2010 01:26 </t>
  </si>
  <si>
    <t> 0.1168 </t>
  </si>
  <si>
    <t>2455336.7986 </t>
  </si>
  <si>
    <t> 20.05.2010 07:09 </t>
  </si>
  <si>
    <t>11178</t>
  </si>
  <si>
    <t> 0.1203 </t>
  </si>
  <si>
    <t> JAAVSO 39;94 </t>
  </si>
  <si>
    <t>2455364.4201 </t>
  </si>
  <si>
    <t> 16.06.2010 22:04 </t>
  </si>
  <si>
    <t>11186</t>
  </si>
  <si>
    <t> 0.1242 </t>
  </si>
  <si>
    <t> J.Starzomski </t>
  </si>
  <si>
    <t>OEJV 0137 </t>
  </si>
  <si>
    <t>2455654.3997 </t>
  </si>
  <si>
    <t> 02.04.2011 21:35 </t>
  </si>
  <si>
    <t>11270</t>
  </si>
  <si>
    <t> 0.1189 </t>
  </si>
  <si>
    <t>BAVM 220 </t>
  </si>
  <si>
    <t>2456061.7617 </t>
  </si>
  <si>
    <t> 14.05.2012 06:16 </t>
  </si>
  <si>
    <t>11388</t>
  </si>
  <si>
    <t> 0.1212 </t>
  </si>
  <si>
    <t> JAAVSO 41;122 </t>
  </si>
  <si>
    <t>s5</t>
  </si>
  <si>
    <t>s6</t>
  </si>
  <si>
    <t>s7</t>
  </si>
  <si>
    <t>IBVS 0731</t>
  </si>
  <si>
    <t>BAD?</t>
  </si>
  <si>
    <t>JAVSO..43..238</t>
  </si>
  <si>
    <t>JAVSO..44..164</t>
  </si>
  <si>
    <t>JAVSO..45..121</t>
  </si>
  <si>
    <t>OEJV 0204</t>
  </si>
  <si>
    <t>JAVSO..46..184</t>
  </si>
  <si>
    <t>JAVSO..47..263</t>
  </si>
  <si>
    <t>JAVSO..48..256</t>
  </si>
  <si>
    <t>JAVSO 49, 108</t>
  </si>
  <si>
    <t>JAVSO, 48, 256</t>
  </si>
  <si>
    <t>JAVSO, 49, 108</t>
  </si>
  <si>
    <t>JAAVSO, 50, 255</t>
  </si>
  <si>
    <t>JAAVSO, 51, 250</t>
  </si>
  <si>
    <t>02/04/1856</t>
  </si>
  <si>
    <t>06/10/1862</t>
  </si>
  <si>
    <t>02/08/1863</t>
  </si>
  <si>
    <t>23/08/1869</t>
  </si>
  <si>
    <t>07/10/1869</t>
  </si>
  <si>
    <t>25/03/1870</t>
  </si>
  <si>
    <t>27/05/1870</t>
  </si>
  <si>
    <t>02/06/1870</t>
  </si>
  <si>
    <t>09/06/1870</t>
  </si>
  <si>
    <t>04/07/1870</t>
  </si>
  <si>
    <t>10/07/1870</t>
  </si>
  <si>
    <t>17/08/1870</t>
  </si>
  <si>
    <t>24/09/1870</t>
  </si>
  <si>
    <t>01/10/1870</t>
  </si>
  <si>
    <t>08/11/1870</t>
  </si>
  <si>
    <t>06/03/1871</t>
  </si>
  <si>
    <t>13/03/1871</t>
  </si>
  <si>
    <t>26/03/1871</t>
  </si>
  <si>
    <t>24/04/1871</t>
  </si>
  <si>
    <t>03/05/1871</t>
  </si>
  <si>
    <t>04/07/1871</t>
  </si>
  <si>
    <t>11/08/1871</t>
  </si>
  <si>
    <t>18/08/1871</t>
  </si>
  <si>
    <t>26/03/1872</t>
  </si>
  <si>
    <t>26/04/1872</t>
  </si>
  <si>
    <t>11/08/1872</t>
  </si>
  <si>
    <t>28/06/1873</t>
  </si>
  <si>
    <t>22/02/1874</t>
  </si>
  <si>
    <t>08/04/1874</t>
  </si>
  <si>
    <t>21/04/1874</t>
  </si>
  <si>
    <t>22/06/1874</t>
  </si>
  <si>
    <t>30/07/1874</t>
  </si>
  <si>
    <t>10/01/1876</t>
  </si>
  <si>
    <t>11/07/1876</t>
  </si>
  <si>
    <t>09/10/1877</t>
  </si>
  <si>
    <t>10/10/1878</t>
  </si>
  <si>
    <t>15/03/1879</t>
  </si>
  <si>
    <t>21/03/1879</t>
  </si>
  <si>
    <t>20/08/1879</t>
  </si>
  <si>
    <t>04/10/1879</t>
  </si>
  <si>
    <t>06/02/1880</t>
  </si>
  <si>
    <t>08/03/1880</t>
  </si>
  <si>
    <t>21/03/1880</t>
  </si>
  <si>
    <t>06/07/1880</t>
  </si>
  <si>
    <t>13/08/1880</t>
  </si>
  <si>
    <t>23/05/1881</t>
  </si>
  <si>
    <t>30/06/1881</t>
  </si>
  <si>
    <t>14/09/1881</t>
  </si>
  <si>
    <t>09/03/1882</t>
  </si>
  <si>
    <t>16/03/1882</t>
  </si>
  <si>
    <t>03/03/1884</t>
  </si>
  <si>
    <t>02/08/1888</t>
  </si>
  <si>
    <t>19/05/1889</t>
  </si>
  <si>
    <t>19/06/1889</t>
  </si>
  <si>
    <t>12/04/1890</t>
  </si>
  <si>
    <t>28/08/1890</t>
  </si>
  <si>
    <t>12/04/1891</t>
  </si>
  <si>
    <t>19/04/1891</t>
  </si>
  <si>
    <t>11/09/1891</t>
  </si>
  <si>
    <t>26/10/1891</t>
  </si>
  <si>
    <t>28/07/1892</t>
  </si>
  <si>
    <t>24/04/1893</t>
  </si>
  <si>
    <t>25/05/1893</t>
  </si>
  <si>
    <t>02/07/1893</t>
  </si>
  <si>
    <t>09/08/1893</t>
  </si>
  <si>
    <t>25/04/1896</t>
  </si>
  <si>
    <t>20/05/1896</t>
  </si>
  <si>
    <t>27/05/1896</t>
  </si>
  <si>
    <t>02/06/1896</t>
  </si>
  <si>
    <t>11/09/1896</t>
  </si>
  <si>
    <t>28/05/1898</t>
  </si>
  <si>
    <t>22/01/1899</t>
  </si>
  <si>
    <t>08/10/1899</t>
  </si>
  <si>
    <t>JAAVSO, 52, 243</t>
  </si>
  <si>
    <t xml:space="preserve">Mag </t>
  </si>
  <si>
    <t>Next ToM-P</t>
  </si>
  <si>
    <t>Next ToM-S</t>
  </si>
  <si>
    <t>7.66-8.79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</si>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</sst>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4" borderId="15" xfId="0" applyFont="1" applyFill="1" applyBorder="1" applyAlignment="1">
      <alignment horizontal="left" vertical="top" wrapText="1" indent="1"/>
    </xf>
    <xf numFmtId="0" fontId="5" fillId="24" borderId="15" xfId="0" applyFont="1" applyFill="1" applyBorder="1" applyAlignment="1">
      <alignment horizontal="center" vertical="top" wrapText="1"/>
    </xf>
    <xf numFmtId="0" fontId="5" fillId="24" borderId="15" xfId="0" applyFont="1" applyFill="1" applyBorder="1" applyAlignment="1">
      <alignment horizontal="right" vertical="top" wrapText="1"/>
    </xf>
    <xf numFmtId="0" fontId="19" fillId="24" borderId="1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16" xfId="0" applyBorder="1" applyAlignment="1">
      <alignment horizontal="left" vertical="top"/>
    </xf>
    <xf numFmtId="0" fontId="21" fillId="0" borderId="8" xfId="0" applyFont="1" applyBorder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17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2" fillId="0" borderId="0" xfId="0" applyFont="1" applyAlignment="1">
      <alignment horizontal="righ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 applyProtection="1">
      <alignment horizontal="left"/>
      <protection locked="0"/>
    </xf>
    <xf numFmtId="0" fontId="0" fillId="0" borderId="18" xfId="0" applyBorder="1" applyAlignment="1">
      <alignment horizontal="left" vertical="top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CrB - O-C Diagr.</a:t>
            </a:r>
          </a:p>
        </c:rich>
      </c:tx>
      <c:layout>
        <c:manualLayout>
          <c:xMode val="edge"/>
          <c:yMode val="edge"/>
          <c:x val="0.379661016949152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8305084745763"/>
          <c:y val="0.14723926380368099"/>
          <c:w val="0.8084745762711864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-2.5322999910713406E-2</c:v>
                </c:pt>
                <c:pt idx="1">
                  <c:v>9.9920000001475273E-2</c:v>
                </c:pt>
                <c:pt idx="2">
                  <c:v>-5.2610999998933039E-2</c:v>
                </c:pt>
                <c:pt idx="3">
                  <c:v>9.685600000057093E-2</c:v>
                </c:pt>
                <c:pt idx="4">
                  <c:v>2.4087000001600245E-2</c:v>
                </c:pt>
                <c:pt idx="5">
                  <c:v>4.4650000001638546E-2</c:v>
                </c:pt>
                <c:pt idx="6">
                  <c:v>6.5650000001369335E-2</c:v>
                </c:pt>
                <c:pt idx="7">
                  <c:v>3.3816000000115309E-2</c:v>
                </c:pt>
                <c:pt idx="8">
                  <c:v>4.6390000000428699E-2</c:v>
                </c:pt>
                <c:pt idx="9">
                  <c:v>4.939000000103988E-2</c:v>
                </c:pt>
                <c:pt idx="10">
                  <c:v>4.596399999991263E-2</c:v>
                </c:pt>
                <c:pt idx="11">
                  <c:v>3.7473000000318279E-2</c:v>
                </c:pt>
                <c:pt idx="12">
                  <c:v>3.7047000000711705E-2</c:v>
                </c:pt>
                <c:pt idx="13">
                  <c:v>4.7047000000929984E-2</c:v>
                </c:pt>
                <c:pt idx="14">
                  <c:v>4.4704000000820088E-2</c:v>
                </c:pt>
                <c:pt idx="15">
                  <c:v>3.2361000001401408E-2</c:v>
                </c:pt>
                <c:pt idx="16">
                  <c:v>4.5935000000099535E-2</c:v>
                </c:pt>
                <c:pt idx="17">
                  <c:v>4.159200000049168E-2</c:v>
                </c:pt>
                <c:pt idx="18">
                  <c:v>5.2592000000004191E-2</c:v>
                </c:pt>
                <c:pt idx="19">
                  <c:v>3.0349999999998545E-2</c:v>
                </c:pt>
                <c:pt idx="20">
                  <c:v>2.7924000000894011E-2</c:v>
                </c:pt>
                <c:pt idx="21">
                  <c:v>5.4924000000937667E-2</c:v>
                </c:pt>
                <c:pt idx="22">
                  <c:v>4.5072000000800472E-2</c:v>
                </c:pt>
                <c:pt idx="23">
                  <c:v>4.6072000001004199E-2</c:v>
                </c:pt>
                <c:pt idx="24">
                  <c:v>4.8072000001411652E-2</c:v>
                </c:pt>
                <c:pt idx="25">
                  <c:v>4.9155000000610016E-2</c:v>
                </c:pt>
                <c:pt idx="26">
                  <c:v>3.1729000001178065E-2</c:v>
                </c:pt>
                <c:pt idx="27">
                  <c:v>3.8729000000785163E-2</c:v>
                </c:pt>
                <c:pt idx="28">
                  <c:v>5.2729000000908854E-2</c:v>
                </c:pt>
                <c:pt idx="29">
                  <c:v>3.6894999999276479E-2</c:v>
                </c:pt>
                <c:pt idx="30">
                  <c:v>3.4552000000076077E-2</c:v>
                </c:pt>
                <c:pt idx="31">
                  <c:v>3.9552000000185217E-2</c:v>
                </c:pt>
                <c:pt idx="32">
                  <c:v>4.7126000000389467E-2</c:v>
                </c:pt>
                <c:pt idx="33">
                  <c:v>5.91260000010152E-2</c:v>
                </c:pt>
                <c:pt idx="34">
                  <c:v>5.8494000000791857E-2</c:v>
                </c:pt>
                <c:pt idx="35">
                  <c:v>5.5577000000084809E-2</c:v>
                </c:pt>
                <c:pt idx="36">
                  <c:v>5.7974000001195236E-2</c:v>
                </c:pt>
                <c:pt idx="37">
                  <c:v>4.9165000000357395E-2</c:v>
                </c:pt>
                <c:pt idx="38">
                  <c:v>4.6468000001368637E-2</c:v>
                </c:pt>
                <c:pt idx="39">
                  <c:v>4.3699000000742672E-2</c:v>
                </c:pt>
                <c:pt idx="40">
                  <c:v>4.0847000000212574E-2</c:v>
                </c:pt>
                <c:pt idx="41">
                  <c:v>5.5013000001054024E-2</c:v>
                </c:pt>
                <c:pt idx="42">
                  <c:v>5.1670000000740401E-2</c:v>
                </c:pt>
                <c:pt idx="43">
                  <c:v>4.1081000001213397E-2</c:v>
                </c:pt>
                <c:pt idx="44">
                  <c:v>2.4366000000554777E-2</c:v>
                </c:pt>
                <c:pt idx="45">
                  <c:v>4.8676000001250941E-2</c:v>
                </c:pt>
                <c:pt idx="46">
                  <c:v>8.2098000000769389E-2</c:v>
                </c:pt>
                <c:pt idx="47">
                  <c:v>-6.4869999996517436E-3</c:v>
                </c:pt>
                <c:pt idx="48">
                  <c:v>7.0869999999558786E-3</c:v>
                </c:pt>
                <c:pt idx="49">
                  <c:v>3.8715000000593136E-2</c:v>
                </c:pt>
                <c:pt idx="50">
                  <c:v>4.2946000001393259E-2</c:v>
                </c:pt>
                <c:pt idx="51">
                  <c:v>3.727800000069692E-2</c:v>
                </c:pt>
                <c:pt idx="52">
                  <c:v>3.361000001859793E-3</c:v>
                </c:pt>
                <c:pt idx="53">
                  <c:v>1.5509000001657114E-2</c:v>
                </c:pt>
                <c:pt idx="54">
                  <c:v>1.3906000001043139E-2</c:v>
                </c:pt>
                <c:pt idx="55">
                  <c:v>1.8906000001152279E-2</c:v>
                </c:pt>
                <c:pt idx="56">
                  <c:v>2.4563000000853208E-2</c:v>
                </c:pt>
                <c:pt idx="57">
                  <c:v>1.3097000000925618E-2</c:v>
                </c:pt>
                <c:pt idx="58">
                  <c:v>7.7540000002045417E-3</c:v>
                </c:pt>
                <c:pt idx="59">
                  <c:v>1.90679999996064E-2</c:v>
                </c:pt>
                <c:pt idx="60">
                  <c:v>4.5205000000350992E-2</c:v>
                </c:pt>
                <c:pt idx="61">
                  <c:v>5.3778999999849475E-2</c:v>
                </c:pt>
                <c:pt idx="62">
                  <c:v>-3.4524999999121064E-2</c:v>
                </c:pt>
                <c:pt idx="63">
                  <c:v>-9.9959999988641357E-3</c:v>
                </c:pt>
                <c:pt idx="64">
                  <c:v>1.1112000000139233E-2</c:v>
                </c:pt>
                <c:pt idx="65">
                  <c:v>-1.7805000001317239E-2</c:v>
                </c:pt>
                <c:pt idx="66">
                  <c:v>3.8770000010117656E-3</c:v>
                </c:pt>
                <c:pt idx="67">
                  <c:v>-2.4642999998832238E-2</c:v>
                </c:pt>
                <c:pt idx="68">
                  <c:v>-1.3700999998036423E-2</c:v>
                </c:pt>
                <c:pt idx="69">
                  <c:v>-1.2699999933829531E-4</c:v>
                </c:pt>
                <c:pt idx="70">
                  <c:v>-2.8072999997675652E-2</c:v>
                </c:pt>
                <c:pt idx="71">
                  <c:v>-8.8419999992765952E-3</c:v>
                </c:pt>
                <c:pt idx="72">
                  <c:v>-2.8881999998702668E-2</c:v>
                </c:pt>
                <c:pt idx="73">
                  <c:v>-1.8495999998776824E-2</c:v>
                </c:pt>
                <c:pt idx="74">
                  <c:v>-3.1413000000611646E-2</c:v>
                </c:pt>
                <c:pt idx="75">
                  <c:v>-3.9756000000124914E-2</c:v>
                </c:pt>
                <c:pt idx="76">
                  <c:v>-3.6098999999012449E-2</c:v>
                </c:pt>
                <c:pt idx="77">
                  <c:v>-4.1229999998904532E-2</c:v>
                </c:pt>
                <c:pt idx="79">
                  <c:v>-4.7146999999313266E-2</c:v>
                </c:pt>
                <c:pt idx="80">
                  <c:v>-7.5730000007752096E-3</c:v>
                </c:pt>
                <c:pt idx="82">
                  <c:v>7.6970000009168871E-3</c:v>
                </c:pt>
                <c:pt idx="86">
                  <c:v>0</c:v>
                </c:pt>
                <c:pt idx="95">
                  <c:v>-6.0139999986859038E-3</c:v>
                </c:pt>
                <c:pt idx="117">
                  <c:v>-5.1349999994272366E-3</c:v>
                </c:pt>
                <c:pt idx="118">
                  <c:v>-8.051999997405801E-3</c:v>
                </c:pt>
                <c:pt idx="119">
                  <c:v>4.4930000003660098E-3</c:v>
                </c:pt>
                <c:pt idx="131">
                  <c:v>-3.0890000001818407E-2</c:v>
                </c:pt>
                <c:pt idx="133">
                  <c:v>-3.5400000015215483E-3</c:v>
                </c:pt>
                <c:pt idx="134">
                  <c:v>-9.8400000024412293E-3</c:v>
                </c:pt>
                <c:pt idx="138">
                  <c:v>-1.817299999675015E-2</c:v>
                </c:pt>
                <c:pt idx="139">
                  <c:v>-1.6598999998677755E-2</c:v>
                </c:pt>
                <c:pt idx="140">
                  <c:v>-2.4324999998498242E-2</c:v>
                </c:pt>
                <c:pt idx="141">
                  <c:v>-3.3299999999144347E-2</c:v>
                </c:pt>
                <c:pt idx="146">
                  <c:v>-2.7480999997351319E-2</c:v>
                </c:pt>
                <c:pt idx="147">
                  <c:v>-2.3480999996536411E-2</c:v>
                </c:pt>
                <c:pt idx="148">
                  <c:v>-8.480999997118488E-3</c:v>
                </c:pt>
                <c:pt idx="150">
                  <c:v>-1.9293999997898936E-2</c:v>
                </c:pt>
                <c:pt idx="153">
                  <c:v>-9.342000001197448E-3</c:v>
                </c:pt>
                <c:pt idx="154">
                  <c:v>-8.8980000000447035E-3</c:v>
                </c:pt>
                <c:pt idx="155">
                  <c:v>-5.1759999987552874E-3</c:v>
                </c:pt>
                <c:pt idx="156">
                  <c:v>-1.2601999995240476E-2</c:v>
                </c:pt>
                <c:pt idx="157">
                  <c:v>1.5907000000879634E-2</c:v>
                </c:pt>
                <c:pt idx="158">
                  <c:v>-2.5189999978465494E-3</c:v>
                </c:pt>
                <c:pt idx="159">
                  <c:v>-2.8435999996872852E-2</c:v>
                </c:pt>
                <c:pt idx="160">
                  <c:v>4.7120000017457642E-3</c:v>
                </c:pt>
                <c:pt idx="161">
                  <c:v>-3.044699999736622E-2</c:v>
                </c:pt>
                <c:pt idx="162">
                  <c:v>1.7010000010486692E-3</c:v>
                </c:pt>
                <c:pt idx="163">
                  <c:v>2.7500000214786269E-4</c:v>
                </c:pt>
                <c:pt idx="164">
                  <c:v>4.0849000000889646E-2</c:v>
                </c:pt>
                <c:pt idx="165">
                  <c:v>-1.1789999996835832E-2</c:v>
                </c:pt>
                <c:pt idx="166">
                  <c:v>-1.4641999998275423E-2</c:v>
                </c:pt>
                <c:pt idx="167">
                  <c:v>-1.1067999999795575E-2</c:v>
                </c:pt>
                <c:pt idx="168">
                  <c:v>1.5060000005178154E-3</c:v>
                </c:pt>
                <c:pt idx="169">
                  <c:v>1.4410000003408641E-3</c:v>
                </c:pt>
                <c:pt idx="170">
                  <c:v>-1.4985000001615845E-2</c:v>
                </c:pt>
                <c:pt idx="171">
                  <c:v>-6.0499999999592546E-3</c:v>
                </c:pt>
                <c:pt idx="172">
                  <c:v>-2.4902000001020497E-2</c:v>
                </c:pt>
                <c:pt idx="173">
                  <c:v>3.6720000025525223E-3</c:v>
                </c:pt>
                <c:pt idx="174">
                  <c:v>-7.5400000059744343E-4</c:v>
                </c:pt>
                <c:pt idx="175">
                  <c:v>1.583799999934854E-2</c:v>
                </c:pt>
                <c:pt idx="176">
                  <c:v>-3.2220000000961591E-2</c:v>
                </c:pt>
                <c:pt idx="177">
                  <c:v>-2.964599999904749E-2</c:v>
                </c:pt>
                <c:pt idx="179">
                  <c:v>-2.667499999733991E-2</c:v>
                </c:pt>
                <c:pt idx="180">
                  <c:v>-1.8165999998018378E-2</c:v>
                </c:pt>
                <c:pt idx="181">
                  <c:v>-1.6591999999945983E-2</c:v>
                </c:pt>
                <c:pt idx="182">
                  <c:v>-2.808299999742303E-2</c:v>
                </c:pt>
                <c:pt idx="183">
                  <c:v>-2.7508999999554362E-2</c:v>
                </c:pt>
                <c:pt idx="184">
                  <c:v>-1.0862999999517342E-2</c:v>
                </c:pt>
                <c:pt idx="185">
                  <c:v>-1.0288999998010695E-2</c:v>
                </c:pt>
                <c:pt idx="186">
                  <c:v>-1.7317999998340383E-2</c:v>
                </c:pt>
                <c:pt idx="187">
                  <c:v>-3.5660999998071929E-2</c:v>
                </c:pt>
                <c:pt idx="188">
                  <c:v>-3.0086999999184627E-2</c:v>
                </c:pt>
                <c:pt idx="190">
                  <c:v>-1.7386999996233499E-2</c:v>
                </c:pt>
                <c:pt idx="192">
                  <c:v>-3.6160999999992782E-2</c:v>
                </c:pt>
                <c:pt idx="193">
                  <c:v>-4.7930000000633299E-2</c:v>
                </c:pt>
                <c:pt idx="194">
                  <c:v>-3.5381999998207903E-2</c:v>
                </c:pt>
                <c:pt idx="195">
                  <c:v>-1.1341000004904345E-2</c:v>
                </c:pt>
                <c:pt idx="196">
                  <c:v>-2.7041999994253274E-2</c:v>
                </c:pt>
                <c:pt idx="197">
                  <c:v>-5.2277000002504792E-2</c:v>
                </c:pt>
                <c:pt idx="198">
                  <c:v>-3.974999999627471E-2</c:v>
                </c:pt>
                <c:pt idx="200">
                  <c:v>-1.5292000003682915E-2</c:v>
                </c:pt>
                <c:pt idx="208">
                  <c:v>-4.3501999993168283E-2</c:v>
                </c:pt>
                <c:pt idx="209">
                  <c:v>-6.4654000001610257E-2</c:v>
                </c:pt>
                <c:pt idx="212">
                  <c:v>-6.1560999994981103E-2</c:v>
                </c:pt>
                <c:pt idx="213">
                  <c:v>-5.8560999998007901E-2</c:v>
                </c:pt>
                <c:pt idx="214">
                  <c:v>-5.9330000003683381E-2</c:v>
                </c:pt>
                <c:pt idx="215">
                  <c:v>-6.2009000001125969E-2</c:v>
                </c:pt>
                <c:pt idx="288">
                  <c:v>-8.3383000004687347E-2</c:v>
                </c:pt>
                <c:pt idx="347">
                  <c:v>-7.4715000002470333E-2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C-43A1-A68E-1AB22526B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  <c:pt idx="476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  <c:pt idx="4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78">
                  <c:v>-1.372099999935017E-2</c:v>
                </c:pt>
                <c:pt idx="81">
                  <c:v>-1.5749999998661224E-2</c:v>
                </c:pt>
                <c:pt idx="83">
                  <c:v>-1.6999999999825377E-2</c:v>
                </c:pt>
                <c:pt idx="84">
                  <c:v>-1.4975000000049477E-2</c:v>
                </c:pt>
                <c:pt idx="85">
                  <c:v>-1.3119999999616994E-2</c:v>
                </c:pt>
                <c:pt idx="87">
                  <c:v>1.8094999999448191E-2</c:v>
                </c:pt>
                <c:pt idx="88">
                  <c:v>-8.6199999968812335E-3</c:v>
                </c:pt>
                <c:pt idx="89">
                  <c:v>-4.9450000005890615E-3</c:v>
                </c:pt>
                <c:pt idx="90">
                  <c:v>-8.3709999998973217E-3</c:v>
                </c:pt>
                <c:pt idx="91">
                  <c:v>7.2860000036598649E-3</c:v>
                </c:pt>
                <c:pt idx="92">
                  <c:v>-1.1689999992086086E-3</c:v>
                </c:pt>
                <c:pt idx="93">
                  <c:v>-8.0319999979110435E-3</c:v>
                </c:pt>
                <c:pt idx="94">
                  <c:v>5.0510000000940636E-3</c:v>
                </c:pt>
                <c:pt idx="96">
                  <c:v>-1.3526999999157852E-2</c:v>
                </c:pt>
                <c:pt idx="97">
                  <c:v>-9.0180000006512273E-3</c:v>
                </c:pt>
                <c:pt idx="98">
                  <c:v>-1.3140999999450287E-2</c:v>
                </c:pt>
                <c:pt idx="99">
                  <c:v>7.516000001487555E-3</c:v>
                </c:pt>
                <c:pt idx="100">
                  <c:v>1.0173000002396293E-2</c:v>
                </c:pt>
                <c:pt idx="101">
                  <c:v>3.7470000024768524E-3</c:v>
                </c:pt>
                <c:pt idx="102">
                  <c:v>-7.4399999721208587E-4</c:v>
                </c:pt>
                <c:pt idx="103">
                  <c:v>4.403999999340158E-3</c:v>
                </c:pt>
                <c:pt idx="104">
                  <c:v>-1.8430000000080327E-2</c:v>
                </c:pt>
                <c:pt idx="105">
                  <c:v>1.1292000002868008E-2</c:v>
                </c:pt>
                <c:pt idx="106">
                  <c:v>2.9490000015357509E-3</c:v>
                </c:pt>
                <c:pt idx="107">
                  <c:v>7.7900000032968819E-3</c:v>
                </c:pt>
                <c:pt idx="108">
                  <c:v>-4.487999998673331E-3</c:v>
                </c:pt>
                <c:pt idx="109">
                  <c:v>1.3252000000647968E-2</c:v>
                </c:pt>
                <c:pt idx="110">
                  <c:v>-6.9829999993089586E-3</c:v>
                </c:pt>
                <c:pt idx="111">
                  <c:v>-5.4090000012365635E-3</c:v>
                </c:pt>
                <c:pt idx="112">
                  <c:v>4.1000000019266736E-3</c:v>
                </c:pt>
                <c:pt idx="113">
                  <c:v>-2.5817000001552515E-2</c:v>
                </c:pt>
                <c:pt idx="114">
                  <c:v>6.4139999994949903E-3</c:v>
                </c:pt>
                <c:pt idx="115">
                  <c:v>2.9880000001867302E-3</c:v>
                </c:pt>
                <c:pt idx="116">
                  <c:v>-3.4379999997327104E-3</c:v>
                </c:pt>
                <c:pt idx="120">
                  <c:v>-7.4999999997089617E-3</c:v>
                </c:pt>
                <c:pt idx="121">
                  <c:v>-1.8576999998913379E-2</c:v>
                </c:pt>
                <c:pt idx="122">
                  <c:v>-1.8428999999741791E-2</c:v>
                </c:pt>
                <c:pt idx="123">
                  <c:v>-2.6470000000699656E-2</c:v>
                </c:pt>
                <c:pt idx="124">
                  <c:v>-1.0888999997405335E-2</c:v>
                </c:pt>
                <c:pt idx="125">
                  <c:v>3.3420000036130659E-3</c:v>
                </c:pt>
                <c:pt idx="126">
                  <c:v>3.5792999999102904E-2</c:v>
                </c:pt>
                <c:pt idx="127">
                  <c:v>-1.6466999997646781E-2</c:v>
                </c:pt>
                <c:pt idx="128">
                  <c:v>-3.3152999996673316E-2</c:v>
                </c:pt>
                <c:pt idx="129">
                  <c:v>-2.9239999999845168E-2</c:v>
                </c:pt>
                <c:pt idx="130">
                  <c:v>-2.2647999998298474E-2</c:v>
                </c:pt>
                <c:pt idx="132">
                  <c:v>-1.1969999977736734E-3</c:v>
                </c:pt>
                <c:pt idx="135">
                  <c:v>-1.3501000001269858E-2</c:v>
                </c:pt>
                <c:pt idx="136">
                  <c:v>-2.4309999997058185E-2</c:v>
                </c:pt>
                <c:pt idx="137">
                  <c:v>-1.27360000005865E-2</c:v>
                </c:pt>
                <c:pt idx="142">
                  <c:v>1.1699999999109423E-2</c:v>
                </c:pt>
                <c:pt idx="143">
                  <c:v>-1.2559999999211868E-2</c:v>
                </c:pt>
                <c:pt idx="144">
                  <c:v>-8.0985999997210456E-2</c:v>
                </c:pt>
                <c:pt idx="145">
                  <c:v>-1.0563999996520579E-2</c:v>
                </c:pt>
                <c:pt idx="149">
                  <c:v>-2.4337000002560671E-2</c:v>
                </c:pt>
                <c:pt idx="151">
                  <c:v>-8.7199999979929999E-3</c:v>
                </c:pt>
                <c:pt idx="152">
                  <c:v>-8.8040000009641517E-3</c:v>
                </c:pt>
                <c:pt idx="178">
                  <c:v>-2.5396999997610692E-2</c:v>
                </c:pt>
                <c:pt idx="189">
                  <c:v>-1.7866999998659594E-2</c:v>
                </c:pt>
                <c:pt idx="191">
                  <c:v>-6.9932999998854939E-2</c:v>
                </c:pt>
                <c:pt idx="199">
                  <c:v>-3.5457999998470768E-2</c:v>
                </c:pt>
                <c:pt idx="201">
                  <c:v>-4.2923999993945472E-2</c:v>
                </c:pt>
                <c:pt idx="202">
                  <c:v>-4.7988999991503078E-2</c:v>
                </c:pt>
                <c:pt idx="203">
                  <c:v>-4.3988999990688171E-2</c:v>
                </c:pt>
                <c:pt idx="204">
                  <c:v>-4.1414999999688007E-2</c:v>
                </c:pt>
                <c:pt idx="205">
                  <c:v>-3.484099999332102E-2</c:v>
                </c:pt>
                <c:pt idx="206">
                  <c:v>-4.4267000004765578E-2</c:v>
                </c:pt>
                <c:pt idx="207">
                  <c:v>-3.56099999989965E-2</c:v>
                </c:pt>
                <c:pt idx="210">
                  <c:v>-5.2126999995380174E-2</c:v>
                </c:pt>
                <c:pt idx="211">
                  <c:v>-3.6722999997437E-2</c:v>
                </c:pt>
                <c:pt idx="217">
                  <c:v>-9.7638999999617226E-2</c:v>
                </c:pt>
                <c:pt idx="218">
                  <c:v>-8.2639000000199303E-2</c:v>
                </c:pt>
                <c:pt idx="219">
                  <c:v>-7.9639000003226101E-2</c:v>
                </c:pt>
                <c:pt idx="220">
                  <c:v>-8.5555999998177867E-2</c:v>
                </c:pt>
                <c:pt idx="221">
                  <c:v>-7.2555999999167398E-2</c:v>
                </c:pt>
                <c:pt idx="222">
                  <c:v>-6.9556000002194196E-2</c:v>
                </c:pt>
                <c:pt idx="223">
                  <c:v>-5.8963999996194616E-2</c:v>
                </c:pt>
                <c:pt idx="225">
                  <c:v>-5.4963999995379709E-2</c:v>
                </c:pt>
                <c:pt idx="226">
                  <c:v>-8.4364999995159451E-2</c:v>
                </c:pt>
                <c:pt idx="227">
                  <c:v>-0.1146290000033332</c:v>
                </c:pt>
                <c:pt idx="228">
                  <c:v>-9.0437999999267049E-2</c:v>
                </c:pt>
                <c:pt idx="229">
                  <c:v>-0.11780999999609776</c:v>
                </c:pt>
                <c:pt idx="230">
                  <c:v>-0.1158099999956903</c:v>
                </c:pt>
                <c:pt idx="231">
                  <c:v>-9.5809999998891726E-2</c:v>
                </c:pt>
                <c:pt idx="232">
                  <c:v>-9.0821000005234964E-2</c:v>
                </c:pt>
                <c:pt idx="233">
                  <c:v>-9.9246999998285901E-2</c:v>
                </c:pt>
                <c:pt idx="234">
                  <c:v>-8.4016000000701752E-2</c:v>
                </c:pt>
                <c:pt idx="237">
                  <c:v>-5.0358999993477482E-2</c:v>
                </c:pt>
                <c:pt idx="238">
                  <c:v>-9.5849999997881241E-2</c:v>
                </c:pt>
                <c:pt idx="239">
                  <c:v>-0.10327599999436643</c:v>
                </c:pt>
                <c:pt idx="240">
                  <c:v>-9.1275999991921708E-2</c:v>
                </c:pt>
                <c:pt idx="241">
                  <c:v>-0.12161900000501191</c:v>
                </c:pt>
                <c:pt idx="242">
                  <c:v>-0.1219619999974384</c:v>
                </c:pt>
                <c:pt idx="243">
                  <c:v>-0.12516799999866635</c:v>
                </c:pt>
                <c:pt idx="244">
                  <c:v>-9.9168000000645407E-2</c:v>
                </c:pt>
                <c:pt idx="245">
                  <c:v>-9.1232999999192543E-2</c:v>
                </c:pt>
                <c:pt idx="246">
                  <c:v>-6.4232999997329898E-2</c:v>
                </c:pt>
                <c:pt idx="247">
                  <c:v>-9.7207999999227468E-2</c:v>
                </c:pt>
                <c:pt idx="248">
                  <c:v>-0.11232000000018161</c:v>
                </c:pt>
                <c:pt idx="249">
                  <c:v>-9.2319999996107072E-2</c:v>
                </c:pt>
                <c:pt idx="250">
                  <c:v>-8.0384999993839301E-2</c:v>
                </c:pt>
                <c:pt idx="251">
                  <c:v>-9.2236999997112434E-2</c:v>
                </c:pt>
                <c:pt idx="252">
                  <c:v>-8.9237000000139233E-2</c:v>
                </c:pt>
                <c:pt idx="253">
                  <c:v>-8.066300000064075E-2</c:v>
                </c:pt>
                <c:pt idx="256">
                  <c:v>-7.4496999994153157E-2</c:v>
                </c:pt>
                <c:pt idx="257">
                  <c:v>-9.9923000001581386E-2</c:v>
                </c:pt>
                <c:pt idx="258">
                  <c:v>-0.11134899999888148</c:v>
                </c:pt>
                <c:pt idx="261">
                  <c:v>-9.3584000002010725E-2</c:v>
                </c:pt>
                <c:pt idx="262">
                  <c:v>-0.12856599999940954</c:v>
                </c:pt>
                <c:pt idx="263">
                  <c:v>-9.6843999999691732E-2</c:v>
                </c:pt>
                <c:pt idx="264">
                  <c:v>-7.0269999996526167E-2</c:v>
                </c:pt>
                <c:pt idx="265">
                  <c:v>-9.5049999996263068E-2</c:v>
                </c:pt>
                <c:pt idx="266">
                  <c:v>-9.468899999774294E-2</c:v>
                </c:pt>
                <c:pt idx="267">
                  <c:v>-6.2115000007906929E-2</c:v>
                </c:pt>
                <c:pt idx="268">
                  <c:v>-9.6392999999807216E-2</c:v>
                </c:pt>
                <c:pt idx="270">
                  <c:v>-8.8031999999657273E-2</c:v>
                </c:pt>
                <c:pt idx="272">
                  <c:v>-9.2309999999997672E-2</c:v>
                </c:pt>
                <c:pt idx="273">
                  <c:v>-9.5664000000397209E-2</c:v>
                </c:pt>
                <c:pt idx="274">
                  <c:v>-0.11158499999874039</c:v>
                </c:pt>
                <c:pt idx="275">
                  <c:v>-8.2075999991502613E-2</c:v>
                </c:pt>
                <c:pt idx="276">
                  <c:v>-6.8075999995926395E-2</c:v>
                </c:pt>
                <c:pt idx="277">
                  <c:v>-8.2844999997178093E-2</c:v>
                </c:pt>
                <c:pt idx="279">
                  <c:v>-0.11969700000190642</c:v>
                </c:pt>
                <c:pt idx="280">
                  <c:v>-0.10869699999602744</c:v>
                </c:pt>
                <c:pt idx="281">
                  <c:v>-0.10069700000167359</c:v>
                </c:pt>
                <c:pt idx="283">
                  <c:v>-8.8761999999405816E-2</c:v>
                </c:pt>
                <c:pt idx="285">
                  <c:v>-0.10904000000300584</c:v>
                </c:pt>
                <c:pt idx="286">
                  <c:v>-0.10504000000219094</c:v>
                </c:pt>
                <c:pt idx="287">
                  <c:v>-8.9253000005555805E-2</c:v>
                </c:pt>
                <c:pt idx="289">
                  <c:v>-9.4274999995832331E-2</c:v>
                </c:pt>
                <c:pt idx="290">
                  <c:v>-9.4618000002810732E-2</c:v>
                </c:pt>
                <c:pt idx="291">
                  <c:v>-8.925699999963399E-2</c:v>
                </c:pt>
                <c:pt idx="292">
                  <c:v>-0.102469999997993</c:v>
                </c:pt>
                <c:pt idx="293">
                  <c:v>-0.10853499999211635</c:v>
                </c:pt>
                <c:pt idx="294">
                  <c:v>-0.10753499999555061</c:v>
                </c:pt>
                <c:pt idx="296">
                  <c:v>-9.8599999997531995E-2</c:v>
                </c:pt>
                <c:pt idx="297">
                  <c:v>-9.5600000000558794E-2</c:v>
                </c:pt>
                <c:pt idx="298">
                  <c:v>-9.8492000004625879E-2</c:v>
                </c:pt>
                <c:pt idx="299">
                  <c:v>-9.3492000007245224E-2</c:v>
                </c:pt>
                <c:pt idx="300">
                  <c:v>-0.11834400000225287</c:v>
                </c:pt>
                <c:pt idx="301">
                  <c:v>-0.1083440000002156</c:v>
                </c:pt>
                <c:pt idx="303">
                  <c:v>-0.10517799999797717</c:v>
                </c:pt>
                <c:pt idx="305">
                  <c:v>-0.10217800000100397</c:v>
                </c:pt>
                <c:pt idx="310">
                  <c:v>-0.10618200000317302</c:v>
                </c:pt>
                <c:pt idx="312">
                  <c:v>-0.11515700000018114</c:v>
                </c:pt>
                <c:pt idx="314">
                  <c:v>-7.1796000003814697E-2</c:v>
                </c:pt>
                <c:pt idx="315">
                  <c:v>-9.5417000004090369E-2</c:v>
                </c:pt>
                <c:pt idx="316">
                  <c:v>-9.4417000000248663E-2</c:v>
                </c:pt>
                <c:pt idx="317">
                  <c:v>-9.4417000000248663E-2</c:v>
                </c:pt>
                <c:pt idx="322">
                  <c:v>-0.10673500000120839</c:v>
                </c:pt>
                <c:pt idx="324">
                  <c:v>-8.8225999999849591E-2</c:v>
                </c:pt>
                <c:pt idx="326">
                  <c:v>-7.9864999992423691E-2</c:v>
                </c:pt>
                <c:pt idx="328">
                  <c:v>-8.5486000003584195E-2</c:v>
                </c:pt>
                <c:pt idx="329">
                  <c:v>-0.15725500000553438</c:v>
                </c:pt>
                <c:pt idx="330">
                  <c:v>-8.337799999571871E-2</c:v>
                </c:pt>
                <c:pt idx="331">
                  <c:v>-8.4785999999439809E-2</c:v>
                </c:pt>
                <c:pt idx="332">
                  <c:v>-6.4898000004177447E-2</c:v>
                </c:pt>
                <c:pt idx="333">
                  <c:v>-9.603899999638088E-2</c:v>
                </c:pt>
                <c:pt idx="334">
                  <c:v>-6.9955999999365304E-2</c:v>
                </c:pt>
                <c:pt idx="335">
                  <c:v>-9.038200000213692E-2</c:v>
                </c:pt>
                <c:pt idx="336">
                  <c:v>-8.738199999788776E-2</c:v>
                </c:pt>
                <c:pt idx="337">
                  <c:v>-7.872499999939464E-2</c:v>
                </c:pt>
                <c:pt idx="339">
                  <c:v>-2.2067999998398591E-2</c:v>
                </c:pt>
                <c:pt idx="340">
                  <c:v>-8.951600000000326E-2</c:v>
                </c:pt>
                <c:pt idx="342">
                  <c:v>-8.925999999337364E-2</c:v>
                </c:pt>
                <c:pt idx="343">
                  <c:v>-8.925999999337364E-2</c:v>
                </c:pt>
                <c:pt idx="344">
                  <c:v>-7.0259999993140809E-2</c:v>
                </c:pt>
                <c:pt idx="345">
                  <c:v>-6.5751000001910143E-2</c:v>
                </c:pt>
                <c:pt idx="346">
                  <c:v>-5.7093999996141065E-2</c:v>
                </c:pt>
                <c:pt idx="348">
                  <c:v>-7.6057999998738524E-2</c:v>
                </c:pt>
                <c:pt idx="349">
                  <c:v>-6.4181000001553912E-2</c:v>
                </c:pt>
                <c:pt idx="350">
                  <c:v>-8.8819999997213017E-2</c:v>
                </c:pt>
                <c:pt idx="351">
                  <c:v>-7.8245999997307081E-2</c:v>
                </c:pt>
                <c:pt idx="352">
                  <c:v>-0.11609799999860115</c:v>
                </c:pt>
                <c:pt idx="353">
                  <c:v>-6.7037000000709668E-2</c:v>
                </c:pt>
                <c:pt idx="354">
                  <c:v>-0.10267600000224775</c:v>
                </c:pt>
                <c:pt idx="355">
                  <c:v>-0.10067600000184029</c:v>
                </c:pt>
                <c:pt idx="356">
                  <c:v>-9.7675999997591134E-2</c:v>
                </c:pt>
                <c:pt idx="357">
                  <c:v>-8.8675999999395572E-2</c:v>
                </c:pt>
                <c:pt idx="358">
                  <c:v>-8.6675999998988118E-2</c:v>
                </c:pt>
                <c:pt idx="359">
                  <c:v>-8.2675999998173211E-2</c:v>
                </c:pt>
                <c:pt idx="360">
                  <c:v>-8.0675999997765757E-2</c:v>
                </c:pt>
                <c:pt idx="361">
                  <c:v>-7.9676000001200009E-2</c:v>
                </c:pt>
                <c:pt idx="362">
                  <c:v>-6.9675999999162741E-2</c:v>
                </c:pt>
                <c:pt idx="364">
                  <c:v>-8.6019000002124812E-2</c:v>
                </c:pt>
                <c:pt idx="366">
                  <c:v>-5.7123999991745222E-2</c:v>
                </c:pt>
                <c:pt idx="368">
                  <c:v>-5.3975999995600432E-2</c:v>
                </c:pt>
                <c:pt idx="369">
                  <c:v>-6.8615000003774185E-2</c:v>
                </c:pt>
                <c:pt idx="370">
                  <c:v>-9.4828000001143664E-2</c:v>
                </c:pt>
                <c:pt idx="371">
                  <c:v>-8.5827999995672144E-2</c:v>
                </c:pt>
                <c:pt idx="372">
                  <c:v>-6.9319000001996756E-2</c:v>
                </c:pt>
                <c:pt idx="373">
                  <c:v>-5.9128000000782777E-2</c:v>
                </c:pt>
                <c:pt idx="377">
                  <c:v>-7.1854000001621898E-2</c:v>
                </c:pt>
                <c:pt idx="379">
                  <c:v>-4.927999999927124E-2</c:v>
                </c:pt>
                <c:pt idx="380">
                  <c:v>-8.5053000002517365E-2</c:v>
                </c:pt>
                <c:pt idx="381">
                  <c:v>-6.5052999998442829E-2</c:v>
                </c:pt>
                <c:pt idx="382">
                  <c:v>-7.1973999998590443E-2</c:v>
                </c:pt>
                <c:pt idx="383">
                  <c:v>-2.9096999998728279E-2</c:v>
                </c:pt>
                <c:pt idx="384">
                  <c:v>-4.5523000007960945E-2</c:v>
                </c:pt>
                <c:pt idx="385">
                  <c:v>-7.9375000001164153E-2</c:v>
                </c:pt>
                <c:pt idx="387">
                  <c:v>-8.0078999992110766E-2</c:v>
                </c:pt>
                <c:pt idx="388">
                  <c:v>-5.8505000000877772E-2</c:v>
                </c:pt>
                <c:pt idx="389">
                  <c:v>-4.9505000002682209E-2</c:v>
                </c:pt>
                <c:pt idx="390">
                  <c:v>-2.7332000005117152E-2</c:v>
                </c:pt>
                <c:pt idx="391">
                  <c:v>6.2127260003762785E-2</c:v>
                </c:pt>
                <c:pt idx="392">
                  <c:v>-6.5739999998186249E-2</c:v>
                </c:pt>
                <c:pt idx="393">
                  <c:v>-7.9953000000386965E-2</c:v>
                </c:pt>
                <c:pt idx="395">
                  <c:v>-6.3999999998486601E-2</c:v>
                </c:pt>
                <c:pt idx="396">
                  <c:v>-0.10008699999889359</c:v>
                </c:pt>
                <c:pt idx="397">
                  <c:v>-0.10008699999889359</c:v>
                </c:pt>
                <c:pt idx="398">
                  <c:v>-9.4086999997671228E-2</c:v>
                </c:pt>
                <c:pt idx="399">
                  <c:v>-8.7086999999883119E-2</c:v>
                </c:pt>
                <c:pt idx="400">
                  <c:v>-7.9086999998253305E-2</c:v>
                </c:pt>
                <c:pt idx="401">
                  <c:v>-5.6921000003057998E-2</c:v>
                </c:pt>
                <c:pt idx="403">
                  <c:v>-6.4062000004923902E-2</c:v>
                </c:pt>
                <c:pt idx="405">
                  <c:v>-6.0339999996358529E-2</c:v>
                </c:pt>
                <c:pt idx="410">
                  <c:v>-8.7961000004725065E-2</c:v>
                </c:pt>
                <c:pt idx="413">
                  <c:v>-3.6686999999801628E-2</c:v>
                </c:pt>
                <c:pt idx="414">
                  <c:v>-7.1224999999685679E-2</c:v>
                </c:pt>
                <c:pt idx="416">
                  <c:v>-5.8993999999074731E-2</c:v>
                </c:pt>
                <c:pt idx="417">
                  <c:v>-4.0774000000965316E-2</c:v>
                </c:pt>
                <c:pt idx="419">
                  <c:v>-1.8774000003759284E-2</c:v>
                </c:pt>
                <c:pt idx="421">
                  <c:v>-2.1352000003389549E-2</c:v>
                </c:pt>
                <c:pt idx="422">
                  <c:v>-3.66989999965881E-2</c:v>
                </c:pt>
                <c:pt idx="423">
                  <c:v>-3.2811000004585367E-2</c:v>
                </c:pt>
                <c:pt idx="424">
                  <c:v>-2.4082000003545545E-2</c:v>
                </c:pt>
                <c:pt idx="428">
                  <c:v>-1.9408000000112224E-2</c:v>
                </c:pt>
                <c:pt idx="431">
                  <c:v>-2.4884999998903368E-2</c:v>
                </c:pt>
                <c:pt idx="438">
                  <c:v>-1.2020000001939479E-2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C-43A1-A68E-1AB22526B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6">
                  <c:v>-7.3143000001437031E-2</c:v>
                </c:pt>
                <c:pt idx="235">
                  <c:v>-9.2132999998284504E-2</c:v>
                </c:pt>
                <c:pt idx="236">
                  <c:v>-9.0158999992127065E-2</c:v>
                </c:pt>
                <c:pt idx="254">
                  <c:v>-9.3401999998604879E-2</c:v>
                </c:pt>
                <c:pt idx="259">
                  <c:v>-9.0667000004032161E-2</c:v>
                </c:pt>
                <c:pt idx="260">
                  <c:v>-9.4157999992603436E-2</c:v>
                </c:pt>
                <c:pt idx="271">
                  <c:v>-9.4109999998181593E-2</c:v>
                </c:pt>
                <c:pt idx="282">
                  <c:v>-8.9696999995794613E-2</c:v>
                </c:pt>
                <c:pt idx="302">
                  <c:v>-8.8843999998061918E-2</c:v>
                </c:pt>
                <c:pt idx="306">
                  <c:v>-9.1509999998379499E-2</c:v>
                </c:pt>
                <c:pt idx="307">
                  <c:v>-8.8787000000593252E-2</c:v>
                </c:pt>
                <c:pt idx="308">
                  <c:v>-0.13438200000382494</c:v>
                </c:pt>
                <c:pt idx="309">
                  <c:v>-0.10748199999943608</c:v>
                </c:pt>
                <c:pt idx="311">
                  <c:v>-0.10098200000356883</c:v>
                </c:pt>
                <c:pt idx="318">
                  <c:v>-8.3243000000948086E-2</c:v>
                </c:pt>
                <c:pt idx="319">
                  <c:v>-8.7613999996392522E-2</c:v>
                </c:pt>
                <c:pt idx="320">
                  <c:v>-8.750500000314787E-2</c:v>
                </c:pt>
                <c:pt idx="321">
                  <c:v>-8.750500000314787E-2</c:v>
                </c:pt>
                <c:pt idx="323">
                  <c:v>-8.5247999995772261E-2</c:v>
                </c:pt>
                <c:pt idx="325">
                  <c:v>-8.6364999995566905E-2</c:v>
                </c:pt>
                <c:pt idx="338">
                  <c:v>-0.10914058000344085</c:v>
                </c:pt>
                <c:pt idx="363">
                  <c:v>-6.9375999999465421E-2</c:v>
                </c:pt>
                <c:pt idx="406">
                  <c:v>-7.3679000000993256E-2</c:v>
                </c:pt>
                <c:pt idx="407">
                  <c:v>-6.1879000000772066E-2</c:v>
                </c:pt>
                <c:pt idx="408">
                  <c:v>-5.9079000006022397E-2</c:v>
                </c:pt>
                <c:pt idx="409">
                  <c:v>-5.4279000003589317E-2</c:v>
                </c:pt>
                <c:pt idx="411">
                  <c:v>-9.7838999994564801E-2</c:v>
                </c:pt>
                <c:pt idx="412">
                  <c:v>-8.9539000000513624E-2</c:v>
                </c:pt>
                <c:pt idx="432">
                  <c:v>-1.9585000001825392E-2</c:v>
                </c:pt>
                <c:pt idx="441">
                  <c:v>-9.80600000184495E-3</c:v>
                </c:pt>
                <c:pt idx="444">
                  <c:v>-1.3906000000133645E-2</c:v>
                </c:pt>
                <c:pt idx="445">
                  <c:v>-1.3505999995686579E-2</c:v>
                </c:pt>
                <c:pt idx="449">
                  <c:v>-1.2609999997948762E-2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C-43A1-A68E-1AB22526B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4">
                  <c:v>-5.5363999992550816E-2</c:v>
                </c:pt>
                <c:pt idx="255">
                  <c:v>-7.4906999994709622E-2</c:v>
                </c:pt>
                <c:pt idx="269">
                  <c:v>-8.8431999996828381E-2</c:v>
                </c:pt>
                <c:pt idx="278">
                  <c:v>-7.0195000000239816E-2</c:v>
                </c:pt>
                <c:pt idx="284">
                  <c:v>-8.7562000000616536E-2</c:v>
                </c:pt>
                <c:pt idx="295">
                  <c:v>-0.10713499999110354</c:v>
                </c:pt>
                <c:pt idx="304">
                  <c:v>-0.10438799999974435</c:v>
                </c:pt>
                <c:pt idx="313">
                  <c:v>-7.5796000004629605E-2</c:v>
                </c:pt>
                <c:pt idx="327">
                  <c:v>-7.8324999994947575E-2</c:v>
                </c:pt>
                <c:pt idx="341">
                  <c:v>-8.9115999995556194E-2</c:v>
                </c:pt>
                <c:pt idx="365">
                  <c:v>-5.7403999991947785E-2</c:v>
                </c:pt>
                <c:pt idx="367">
                  <c:v>-6.5275999993900768E-2</c:v>
                </c:pt>
                <c:pt idx="374">
                  <c:v>-5.4928000005020294E-2</c:v>
                </c:pt>
                <c:pt idx="375">
                  <c:v>-1.5445000004547182E-2</c:v>
                </c:pt>
                <c:pt idx="376">
                  <c:v>-7.2954000002937391E-2</c:v>
                </c:pt>
                <c:pt idx="378">
                  <c:v>-5.0279999995836988E-2</c:v>
                </c:pt>
                <c:pt idx="386">
                  <c:v>-8.0408999994688202E-2</c:v>
                </c:pt>
                <c:pt idx="394">
                  <c:v>-6.4399999995657708E-2</c:v>
                </c:pt>
                <c:pt idx="402">
                  <c:v>-5.2820999997493345E-2</c:v>
                </c:pt>
                <c:pt idx="404">
                  <c:v>-5.6931999999505933E-2</c:v>
                </c:pt>
                <c:pt idx="415">
                  <c:v>-5.9194000001298264E-2</c:v>
                </c:pt>
                <c:pt idx="418">
                  <c:v>-3.947399999742629E-2</c:v>
                </c:pt>
                <c:pt idx="420">
                  <c:v>-2.3352000003797002E-2</c:v>
                </c:pt>
                <c:pt idx="425">
                  <c:v>-2.2682000002532732E-2</c:v>
                </c:pt>
                <c:pt idx="426">
                  <c:v>-2.1838000000570901E-2</c:v>
                </c:pt>
                <c:pt idx="430">
                  <c:v>-3.0724000003829133E-2</c:v>
                </c:pt>
                <c:pt idx="433">
                  <c:v>-2.1188999999139924E-2</c:v>
                </c:pt>
                <c:pt idx="435">
                  <c:v>-3.1963000001269393E-2</c:v>
                </c:pt>
                <c:pt idx="436">
                  <c:v>-1.5913999995973427E-2</c:v>
                </c:pt>
                <c:pt idx="437">
                  <c:v>4.1700000001583248E-3</c:v>
                </c:pt>
                <c:pt idx="439">
                  <c:v>-1.2941000000864733E-2</c:v>
                </c:pt>
                <c:pt idx="440">
                  <c:v>-1.2167000000772532E-2</c:v>
                </c:pt>
                <c:pt idx="442">
                  <c:v>-6.7189999972470105E-3</c:v>
                </c:pt>
                <c:pt idx="443">
                  <c:v>-5.2589999977499247E-3</c:v>
                </c:pt>
                <c:pt idx="446">
                  <c:v>-1.0113999996974599E-2</c:v>
                </c:pt>
                <c:pt idx="447">
                  <c:v>-9.8040000011678785E-3</c:v>
                </c:pt>
                <c:pt idx="448">
                  <c:v>-6.2779999934718944E-3</c:v>
                </c:pt>
                <c:pt idx="450">
                  <c:v>-1.1784000002080575E-2</c:v>
                </c:pt>
                <c:pt idx="451">
                  <c:v>-1.1743999995815102E-2</c:v>
                </c:pt>
                <c:pt idx="452">
                  <c:v>-1.0260999995807651E-2</c:v>
                </c:pt>
                <c:pt idx="453">
                  <c:v>-9.3199999973876402E-3</c:v>
                </c:pt>
                <c:pt idx="454">
                  <c:v>-9.2999999978928827E-3</c:v>
                </c:pt>
                <c:pt idx="455">
                  <c:v>-5.443999994895421E-3</c:v>
                </c:pt>
                <c:pt idx="456">
                  <c:v>-5.3039999984321184E-3</c:v>
                </c:pt>
                <c:pt idx="457">
                  <c:v>-5.7559999986551702E-3</c:v>
                </c:pt>
                <c:pt idx="458">
                  <c:v>-8.2439999969210476E-3</c:v>
                </c:pt>
                <c:pt idx="459">
                  <c:v>-6.3640000007580966E-3</c:v>
                </c:pt>
                <c:pt idx="461">
                  <c:v>1.0350000011385418E-3</c:v>
                </c:pt>
                <c:pt idx="462">
                  <c:v>-1.0650000040186569E-3</c:v>
                </c:pt>
                <c:pt idx="463">
                  <c:v>-9.5500000315951183E-4</c:v>
                </c:pt>
                <c:pt idx="464">
                  <c:v>5.9399999736342579E-4</c:v>
                </c:pt>
                <c:pt idx="465">
                  <c:v>8.7099999655038118E-4</c:v>
                </c:pt>
                <c:pt idx="466">
                  <c:v>3.4709999963524751E-3</c:v>
                </c:pt>
                <c:pt idx="467">
                  <c:v>2.1049999995739199E-3</c:v>
                </c:pt>
                <c:pt idx="468">
                  <c:v>4.3880000011995435E-3</c:v>
                </c:pt>
                <c:pt idx="469">
                  <c:v>3.4190000005764887E-3</c:v>
                </c:pt>
                <c:pt idx="470">
                  <c:v>5.2450000002863817E-3</c:v>
                </c:pt>
                <c:pt idx="471">
                  <c:v>6.5329999997629784E-3</c:v>
                </c:pt>
                <c:pt idx="472">
                  <c:v>5.2450000002863817E-3</c:v>
                </c:pt>
                <c:pt idx="473">
                  <c:v>6.5329999997629784E-3</c:v>
                </c:pt>
                <c:pt idx="474">
                  <c:v>9.9719999998342246E-3</c:v>
                </c:pt>
                <c:pt idx="475">
                  <c:v>7.7369999999064021E-3</c:v>
                </c:pt>
                <c:pt idx="476">
                  <c:v>1.1059000004024711E-2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C-43A1-A68E-1AB22526B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C-43A1-A68E-1AB22526B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C-43A1-A68E-1AB22526B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C-43A1-A68E-1AB22526B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24">
                  <c:v>-0.12516709880714819</c:v>
                </c:pt>
                <c:pt idx="255">
                  <c:v>-0.11085483012165437</c:v>
                </c:pt>
                <c:pt idx="269">
                  <c:v>-0.10650086382887544</c:v>
                </c:pt>
                <c:pt idx="278">
                  <c:v>-0.10201292934247252</c:v>
                </c:pt>
                <c:pt idx="284">
                  <c:v>-0.1018119770520366</c:v>
                </c:pt>
                <c:pt idx="295">
                  <c:v>-9.9110285147286592E-2</c:v>
                </c:pt>
                <c:pt idx="304">
                  <c:v>-9.6631873565243193E-2</c:v>
                </c:pt>
                <c:pt idx="313">
                  <c:v>-9.2478859562900223E-2</c:v>
                </c:pt>
                <c:pt idx="327">
                  <c:v>-8.9955791916315503E-2</c:v>
                </c:pt>
                <c:pt idx="341">
                  <c:v>-8.2654525363809295E-2</c:v>
                </c:pt>
                <c:pt idx="365">
                  <c:v>-7.3366063939214243E-2</c:v>
                </c:pt>
                <c:pt idx="367">
                  <c:v>-7.3276751810131602E-2</c:v>
                </c:pt>
                <c:pt idx="374">
                  <c:v>-7.0954636453982839E-2</c:v>
                </c:pt>
                <c:pt idx="375">
                  <c:v>-7.0753684163546882E-2</c:v>
                </c:pt>
                <c:pt idx="376">
                  <c:v>-6.8677177162375397E-2</c:v>
                </c:pt>
                <c:pt idx="378">
                  <c:v>-6.8632521097834076E-2</c:v>
                </c:pt>
                <c:pt idx="386">
                  <c:v>-6.1420566674410509E-2</c:v>
                </c:pt>
                <c:pt idx="394">
                  <c:v>-5.8808186898743148E-2</c:v>
                </c:pt>
                <c:pt idx="402">
                  <c:v>-5.6195807123075786E-2</c:v>
                </c:pt>
                <c:pt idx="404">
                  <c:v>-5.4923109283648103E-2</c:v>
                </c:pt>
                <c:pt idx="415">
                  <c:v>-5.1261311991259662E-2</c:v>
                </c:pt>
                <c:pt idx="418">
                  <c:v>-4.9921630055020011E-2</c:v>
                </c:pt>
                <c:pt idx="420">
                  <c:v>-4.7554858634329927E-2</c:v>
                </c:pt>
                <c:pt idx="421">
                  <c:v>-4.7554858634329927E-2</c:v>
                </c:pt>
                <c:pt idx="422">
                  <c:v>-4.4897822794121245E-2</c:v>
                </c:pt>
                <c:pt idx="423">
                  <c:v>-4.4361950019625368E-2</c:v>
                </c:pt>
                <c:pt idx="424">
                  <c:v>-4.2865971857491081E-2</c:v>
                </c:pt>
                <c:pt idx="425">
                  <c:v>-4.2865971857491081E-2</c:v>
                </c:pt>
                <c:pt idx="426">
                  <c:v>-3.8132429016110914E-2</c:v>
                </c:pt>
                <c:pt idx="427">
                  <c:v>-3.7931476725674956E-2</c:v>
                </c:pt>
                <c:pt idx="428">
                  <c:v>-3.6122906111751396E-2</c:v>
                </c:pt>
                <c:pt idx="429">
                  <c:v>-3.5408409079090236E-2</c:v>
                </c:pt>
                <c:pt idx="430">
                  <c:v>-3.5408409079090236E-2</c:v>
                </c:pt>
                <c:pt idx="431">
                  <c:v>-3.324258994883611E-2</c:v>
                </c:pt>
                <c:pt idx="432">
                  <c:v>-3.324258994883611E-2</c:v>
                </c:pt>
                <c:pt idx="433">
                  <c:v>-3.3063965690670799E-2</c:v>
                </c:pt>
                <c:pt idx="434">
                  <c:v>-3.0965130657228668E-2</c:v>
                </c:pt>
                <c:pt idx="435">
                  <c:v>-3.0875818528146026E-2</c:v>
                </c:pt>
                <c:pt idx="436">
                  <c:v>-3.0272961656838154E-2</c:v>
                </c:pt>
                <c:pt idx="437">
                  <c:v>-2.643254010628443E-2</c:v>
                </c:pt>
                <c:pt idx="438">
                  <c:v>-2.442301720192494E-2</c:v>
                </c:pt>
                <c:pt idx="439">
                  <c:v>-2.40434406533237E-2</c:v>
                </c:pt>
                <c:pt idx="440">
                  <c:v>-2.3998784588782379E-2</c:v>
                </c:pt>
                <c:pt idx="441">
                  <c:v>-2.1698997264904263E-2</c:v>
                </c:pt>
                <c:pt idx="442">
                  <c:v>-2.1676669232633616E-2</c:v>
                </c:pt>
                <c:pt idx="443">
                  <c:v>-2.1676669232633616E-2</c:v>
                </c:pt>
                <c:pt idx="444">
                  <c:v>-1.9466194037838142E-2</c:v>
                </c:pt>
                <c:pt idx="445">
                  <c:v>-1.9466194037838142E-2</c:v>
                </c:pt>
                <c:pt idx="446">
                  <c:v>-1.9108945521507575E-2</c:v>
                </c:pt>
                <c:pt idx="447">
                  <c:v>-1.9108945521507575E-2</c:v>
                </c:pt>
                <c:pt idx="448">
                  <c:v>-1.8930321263342292E-2</c:v>
                </c:pt>
                <c:pt idx="449">
                  <c:v>-1.7054766552606737E-2</c:v>
                </c:pt>
                <c:pt idx="450">
                  <c:v>-1.4420058744668729E-2</c:v>
                </c:pt>
                <c:pt idx="451">
                  <c:v>-1.4420058744668729E-2</c:v>
                </c:pt>
                <c:pt idx="452">
                  <c:v>-7.5206967730344076E-3</c:v>
                </c:pt>
                <c:pt idx="453">
                  <c:v>-7.4537126762224126E-3</c:v>
                </c:pt>
                <c:pt idx="454">
                  <c:v>-7.4537126762224126E-3</c:v>
                </c:pt>
                <c:pt idx="455">
                  <c:v>-5.042285190991036E-3</c:v>
                </c:pt>
                <c:pt idx="456">
                  <c:v>-5.042285190991036E-3</c:v>
                </c:pt>
                <c:pt idx="457">
                  <c:v>-4.9529730619083945E-3</c:v>
                </c:pt>
                <c:pt idx="458">
                  <c:v>-4.5957245455778284E-3</c:v>
                </c:pt>
                <c:pt idx="459">
                  <c:v>-4.5957245455778284E-3</c:v>
                </c:pt>
                <c:pt idx="460">
                  <c:v>-4.4171002874125453E-3</c:v>
                </c:pt>
                <c:pt idx="461">
                  <c:v>-2.8764660607368819E-3</c:v>
                </c:pt>
                <c:pt idx="462">
                  <c:v>-6.4366283367078836E-4</c:v>
                </c:pt>
                <c:pt idx="463">
                  <c:v>-6.4366283367078836E-4</c:v>
                </c:pt>
                <c:pt idx="464">
                  <c:v>-2.6408628506952025E-4</c:v>
                </c:pt>
                <c:pt idx="465">
                  <c:v>-1.847793009224219E-5</c:v>
                </c:pt>
                <c:pt idx="466">
                  <c:v>-1.847793009224219E-5</c:v>
                </c:pt>
                <c:pt idx="467">
                  <c:v>1.8124207161019368E-3</c:v>
                </c:pt>
                <c:pt idx="468">
                  <c:v>2.0133730065379218E-3</c:v>
                </c:pt>
                <c:pt idx="469">
                  <c:v>2.3036374260564929E-3</c:v>
                </c:pt>
                <c:pt idx="470">
                  <c:v>4.4917845885812935E-3</c:v>
                </c:pt>
                <c:pt idx="471">
                  <c:v>5.0276573630771426E-3</c:v>
                </c:pt>
                <c:pt idx="472">
                  <c:v>4.4917845885812935E-3</c:v>
                </c:pt>
                <c:pt idx="473">
                  <c:v>5.0276573630771426E-3</c:v>
                </c:pt>
                <c:pt idx="474">
                  <c:v>9.4262797203973903E-3</c:v>
                </c:pt>
                <c:pt idx="475">
                  <c:v>1.1547442786110251E-2</c:v>
                </c:pt>
                <c:pt idx="476">
                  <c:v>1.3914214206800335E-2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C-43A1-A68E-1AB22526B0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27">
                  <c:v>-4.2155000002821907E-2</c:v>
                </c:pt>
                <c:pt idx="429">
                  <c:v>-3.8224000003538094E-2</c:v>
                </c:pt>
                <c:pt idx="434">
                  <c:v>-5.7611000003817026E-2</c:v>
                </c:pt>
                <c:pt idx="460">
                  <c:v>3.2332000002497807E-2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DC-43A1-A68E-1AB22526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3896"/>
        <c:axId val="1"/>
      </c:scatterChart>
      <c:valAx>
        <c:axId val="8297438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81355932203391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47457627118644"/>
          <c:y val="0.89570552147239269"/>
          <c:w val="0.79491525423728815"/>
          <c:h val="7.361963190184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CrB - O-C Diagr.</a:t>
            </a:r>
          </a:p>
        </c:rich>
      </c:tx>
      <c:layout>
        <c:manualLayout>
          <c:xMode val="edge"/>
          <c:yMode val="edge"/>
          <c:x val="0.37966108437433788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8305084745763"/>
          <c:y val="0.14723926380368099"/>
          <c:w val="0.8084745762711864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-2.5322999910713406E-2</c:v>
                </c:pt>
                <c:pt idx="1">
                  <c:v>9.9920000001475273E-2</c:v>
                </c:pt>
                <c:pt idx="2">
                  <c:v>-5.2610999998933039E-2</c:v>
                </c:pt>
                <c:pt idx="3">
                  <c:v>9.685600000057093E-2</c:v>
                </c:pt>
                <c:pt idx="4">
                  <c:v>2.4087000001600245E-2</c:v>
                </c:pt>
                <c:pt idx="5">
                  <c:v>4.4650000001638546E-2</c:v>
                </c:pt>
                <c:pt idx="6">
                  <c:v>6.5650000001369335E-2</c:v>
                </c:pt>
                <c:pt idx="7">
                  <c:v>3.3816000000115309E-2</c:v>
                </c:pt>
                <c:pt idx="8">
                  <c:v>4.6390000000428699E-2</c:v>
                </c:pt>
                <c:pt idx="9">
                  <c:v>4.939000000103988E-2</c:v>
                </c:pt>
                <c:pt idx="10">
                  <c:v>4.596399999991263E-2</c:v>
                </c:pt>
                <c:pt idx="11">
                  <c:v>3.7473000000318279E-2</c:v>
                </c:pt>
                <c:pt idx="12">
                  <c:v>3.7047000000711705E-2</c:v>
                </c:pt>
                <c:pt idx="13">
                  <c:v>4.7047000000929984E-2</c:v>
                </c:pt>
                <c:pt idx="14">
                  <c:v>4.4704000000820088E-2</c:v>
                </c:pt>
                <c:pt idx="15">
                  <c:v>3.2361000001401408E-2</c:v>
                </c:pt>
                <c:pt idx="16">
                  <c:v>4.5935000000099535E-2</c:v>
                </c:pt>
                <c:pt idx="17">
                  <c:v>4.159200000049168E-2</c:v>
                </c:pt>
                <c:pt idx="18">
                  <c:v>5.2592000000004191E-2</c:v>
                </c:pt>
                <c:pt idx="19">
                  <c:v>3.0349999999998545E-2</c:v>
                </c:pt>
                <c:pt idx="20">
                  <c:v>2.7924000000894011E-2</c:v>
                </c:pt>
                <c:pt idx="21">
                  <c:v>5.4924000000937667E-2</c:v>
                </c:pt>
                <c:pt idx="22">
                  <c:v>4.5072000000800472E-2</c:v>
                </c:pt>
                <c:pt idx="23">
                  <c:v>4.6072000001004199E-2</c:v>
                </c:pt>
                <c:pt idx="24">
                  <c:v>4.8072000001411652E-2</c:v>
                </c:pt>
                <c:pt idx="25">
                  <c:v>4.9155000000610016E-2</c:v>
                </c:pt>
                <c:pt idx="26">
                  <c:v>3.1729000001178065E-2</c:v>
                </c:pt>
                <c:pt idx="27">
                  <c:v>3.8729000000785163E-2</c:v>
                </c:pt>
                <c:pt idx="28">
                  <c:v>5.2729000000908854E-2</c:v>
                </c:pt>
                <c:pt idx="29">
                  <c:v>3.6894999999276479E-2</c:v>
                </c:pt>
                <c:pt idx="30">
                  <c:v>3.4552000000076077E-2</c:v>
                </c:pt>
                <c:pt idx="31">
                  <c:v>3.9552000000185217E-2</c:v>
                </c:pt>
                <c:pt idx="32">
                  <c:v>4.7126000000389467E-2</c:v>
                </c:pt>
                <c:pt idx="33">
                  <c:v>5.91260000010152E-2</c:v>
                </c:pt>
                <c:pt idx="34">
                  <c:v>5.8494000000791857E-2</c:v>
                </c:pt>
                <c:pt idx="35">
                  <c:v>5.5577000000084809E-2</c:v>
                </c:pt>
                <c:pt idx="36">
                  <c:v>5.7974000001195236E-2</c:v>
                </c:pt>
                <c:pt idx="37">
                  <c:v>4.9165000000357395E-2</c:v>
                </c:pt>
                <c:pt idx="38">
                  <c:v>4.6468000001368637E-2</c:v>
                </c:pt>
                <c:pt idx="39">
                  <c:v>4.3699000000742672E-2</c:v>
                </c:pt>
                <c:pt idx="40">
                  <c:v>4.0847000000212574E-2</c:v>
                </c:pt>
                <c:pt idx="41">
                  <c:v>5.5013000001054024E-2</c:v>
                </c:pt>
                <c:pt idx="42">
                  <c:v>5.1670000000740401E-2</c:v>
                </c:pt>
                <c:pt idx="43">
                  <c:v>4.1081000001213397E-2</c:v>
                </c:pt>
                <c:pt idx="44">
                  <c:v>2.4366000000554777E-2</c:v>
                </c:pt>
                <c:pt idx="45">
                  <c:v>4.8676000001250941E-2</c:v>
                </c:pt>
                <c:pt idx="46">
                  <c:v>8.2098000000769389E-2</c:v>
                </c:pt>
                <c:pt idx="47">
                  <c:v>-6.4869999996517436E-3</c:v>
                </c:pt>
                <c:pt idx="48">
                  <c:v>7.0869999999558786E-3</c:v>
                </c:pt>
                <c:pt idx="49">
                  <c:v>3.8715000000593136E-2</c:v>
                </c:pt>
                <c:pt idx="50">
                  <c:v>4.2946000001393259E-2</c:v>
                </c:pt>
                <c:pt idx="51">
                  <c:v>3.727800000069692E-2</c:v>
                </c:pt>
                <c:pt idx="52">
                  <c:v>3.361000001859793E-3</c:v>
                </c:pt>
                <c:pt idx="53">
                  <c:v>1.5509000001657114E-2</c:v>
                </c:pt>
                <c:pt idx="54">
                  <c:v>1.3906000001043139E-2</c:v>
                </c:pt>
                <c:pt idx="55">
                  <c:v>1.8906000001152279E-2</c:v>
                </c:pt>
                <c:pt idx="56">
                  <c:v>2.4563000000853208E-2</c:v>
                </c:pt>
                <c:pt idx="57">
                  <c:v>1.3097000000925618E-2</c:v>
                </c:pt>
                <c:pt idx="58">
                  <c:v>7.7540000002045417E-3</c:v>
                </c:pt>
                <c:pt idx="59">
                  <c:v>1.90679999996064E-2</c:v>
                </c:pt>
                <c:pt idx="60">
                  <c:v>4.5205000000350992E-2</c:v>
                </c:pt>
                <c:pt idx="61">
                  <c:v>5.3778999999849475E-2</c:v>
                </c:pt>
                <c:pt idx="62">
                  <c:v>-3.4524999999121064E-2</c:v>
                </c:pt>
                <c:pt idx="63">
                  <c:v>-9.9959999988641357E-3</c:v>
                </c:pt>
                <c:pt idx="64">
                  <c:v>1.1112000000139233E-2</c:v>
                </c:pt>
                <c:pt idx="65">
                  <c:v>-1.7805000001317239E-2</c:v>
                </c:pt>
                <c:pt idx="66">
                  <c:v>3.8770000010117656E-3</c:v>
                </c:pt>
                <c:pt idx="67">
                  <c:v>-2.4642999998832238E-2</c:v>
                </c:pt>
                <c:pt idx="68">
                  <c:v>-1.3700999998036423E-2</c:v>
                </c:pt>
                <c:pt idx="69">
                  <c:v>-1.2699999933829531E-4</c:v>
                </c:pt>
                <c:pt idx="70">
                  <c:v>-2.8072999997675652E-2</c:v>
                </c:pt>
                <c:pt idx="71">
                  <c:v>-8.8419999992765952E-3</c:v>
                </c:pt>
                <c:pt idx="72">
                  <c:v>-2.8881999998702668E-2</c:v>
                </c:pt>
                <c:pt idx="73">
                  <c:v>-1.8495999998776824E-2</c:v>
                </c:pt>
                <c:pt idx="74">
                  <c:v>-3.1413000000611646E-2</c:v>
                </c:pt>
                <c:pt idx="75">
                  <c:v>-3.9756000000124914E-2</c:v>
                </c:pt>
                <c:pt idx="76">
                  <c:v>-3.6098999999012449E-2</c:v>
                </c:pt>
                <c:pt idx="77">
                  <c:v>-4.1229999998904532E-2</c:v>
                </c:pt>
                <c:pt idx="79">
                  <c:v>-4.7146999999313266E-2</c:v>
                </c:pt>
                <c:pt idx="80">
                  <c:v>-7.5730000007752096E-3</c:v>
                </c:pt>
                <c:pt idx="82">
                  <c:v>7.6970000009168871E-3</c:v>
                </c:pt>
                <c:pt idx="86">
                  <c:v>0</c:v>
                </c:pt>
                <c:pt idx="95">
                  <c:v>-6.0139999986859038E-3</c:v>
                </c:pt>
                <c:pt idx="117">
                  <c:v>-5.1349999994272366E-3</c:v>
                </c:pt>
                <c:pt idx="118">
                  <c:v>-8.051999997405801E-3</c:v>
                </c:pt>
                <c:pt idx="119">
                  <c:v>4.4930000003660098E-3</c:v>
                </c:pt>
                <c:pt idx="131">
                  <c:v>-3.0890000001818407E-2</c:v>
                </c:pt>
                <c:pt idx="133">
                  <c:v>-3.5400000015215483E-3</c:v>
                </c:pt>
                <c:pt idx="134">
                  <c:v>-9.8400000024412293E-3</c:v>
                </c:pt>
                <c:pt idx="138">
                  <c:v>-1.817299999675015E-2</c:v>
                </c:pt>
                <c:pt idx="139">
                  <c:v>-1.6598999998677755E-2</c:v>
                </c:pt>
                <c:pt idx="140">
                  <c:v>-2.4324999998498242E-2</c:v>
                </c:pt>
                <c:pt idx="141">
                  <c:v>-3.3299999999144347E-2</c:v>
                </c:pt>
                <c:pt idx="146">
                  <c:v>-2.7480999997351319E-2</c:v>
                </c:pt>
                <c:pt idx="147">
                  <c:v>-2.3480999996536411E-2</c:v>
                </c:pt>
                <c:pt idx="148">
                  <c:v>-8.480999997118488E-3</c:v>
                </c:pt>
                <c:pt idx="150">
                  <c:v>-1.9293999997898936E-2</c:v>
                </c:pt>
                <c:pt idx="153">
                  <c:v>-9.342000001197448E-3</c:v>
                </c:pt>
                <c:pt idx="154">
                  <c:v>-8.8980000000447035E-3</c:v>
                </c:pt>
                <c:pt idx="155">
                  <c:v>-5.1759999987552874E-3</c:v>
                </c:pt>
                <c:pt idx="156">
                  <c:v>-1.2601999995240476E-2</c:v>
                </c:pt>
                <c:pt idx="157">
                  <c:v>1.5907000000879634E-2</c:v>
                </c:pt>
                <c:pt idx="158">
                  <c:v>-2.5189999978465494E-3</c:v>
                </c:pt>
                <c:pt idx="159">
                  <c:v>-2.8435999996872852E-2</c:v>
                </c:pt>
                <c:pt idx="160">
                  <c:v>4.7120000017457642E-3</c:v>
                </c:pt>
                <c:pt idx="161">
                  <c:v>-3.044699999736622E-2</c:v>
                </c:pt>
                <c:pt idx="162">
                  <c:v>1.7010000010486692E-3</c:v>
                </c:pt>
                <c:pt idx="163">
                  <c:v>2.7500000214786269E-4</c:v>
                </c:pt>
                <c:pt idx="164">
                  <c:v>4.0849000000889646E-2</c:v>
                </c:pt>
                <c:pt idx="165">
                  <c:v>-1.1789999996835832E-2</c:v>
                </c:pt>
                <c:pt idx="166">
                  <c:v>-1.4641999998275423E-2</c:v>
                </c:pt>
                <c:pt idx="167">
                  <c:v>-1.1067999999795575E-2</c:v>
                </c:pt>
                <c:pt idx="168">
                  <c:v>1.5060000005178154E-3</c:v>
                </c:pt>
                <c:pt idx="169">
                  <c:v>1.4410000003408641E-3</c:v>
                </c:pt>
                <c:pt idx="170">
                  <c:v>-1.4985000001615845E-2</c:v>
                </c:pt>
                <c:pt idx="171">
                  <c:v>-6.0499999999592546E-3</c:v>
                </c:pt>
                <c:pt idx="172">
                  <c:v>-2.4902000001020497E-2</c:v>
                </c:pt>
                <c:pt idx="173">
                  <c:v>3.6720000025525223E-3</c:v>
                </c:pt>
                <c:pt idx="174">
                  <c:v>-7.5400000059744343E-4</c:v>
                </c:pt>
                <c:pt idx="175">
                  <c:v>1.583799999934854E-2</c:v>
                </c:pt>
                <c:pt idx="176">
                  <c:v>-3.2220000000961591E-2</c:v>
                </c:pt>
                <c:pt idx="177">
                  <c:v>-2.964599999904749E-2</c:v>
                </c:pt>
                <c:pt idx="179">
                  <c:v>-2.667499999733991E-2</c:v>
                </c:pt>
                <c:pt idx="180">
                  <c:v>-1.8165999998018378E-2</c:v>
                </c:pt>
                <c:pt idx="181">
                  <c:v>-1.6591999999945983E-2</c:v>
                </c:pt>
                <c:pt idx="182">
                  <c:v>-2.808299999742303E-2</c:v>
                </c:pt>
                <c:pt idx="183">
                  <c:v>-2.7508999999554362E-2</c:v>
                </c:pt>
                <c:pt idx="184">
                  <c:v>-1.0862999999517342E-2</c:v>
                </c:pt>
                <c:pt idx="185">
                  <c:v>-1.0288999998010695E-2</c:v>
                </c:pt>
                <c:pt idx="186">
                  <c:v>-1.7317999998340383E-2</c:v>
                </c:pt>
                <c:pt idx="187">
                  <c:v>-3.5660999998071929E-2</c:v>
                </c:pt>
                <c:pt idx="188">
                  <c:v>-3.0086999999184627E-2</c:v>
                </c:pt>
                <c:pt idx="190">
                  <c:v>-1.7386999996233499E-2</c:v>
                </c:pt>
                <c:pt idx="192">
                  <c:v>-3.6160999999992782E-2</c:v>
                </c:pt>
                <c:pt idx="193">
                  <c:v>-4.7930000000633299E-2</c:v>
                </c:pt>
                <c:pt idx="194">
                  <c:v>-3.5381999998207903E-2</c:v>
                </c:pt>
                <c:pt idx="195">
                  <c:v>-1.1341000004904345E-2</c:v>
                </c:pt>
                <c:pt idx="196">
                  <c:v>-2.7041999994253274E-2</c:v>
                </c:pt>
                <c:pt idx="197">
                  <c:v>-5.2277000002504792E-2</c:v>
                </c:pt>
                <c:pt idx="198">
                  <c:v>-3.974999999627471E-2</c:v>
                </c:pt>
                <c:pt idx="200">
                  <c:v>-1.5292000003682915E-2</c:v>
                </c:pt>
                <c:pt idx="208">
                  <c:v>-4.3501999993168283E-2</c:v>
                </c:pt>
                <c:pt idx="209">
                  <c:v>-6.4654000001610257E-2</c:v>
                </c:pt>
                <c:pt idx="212">
                  <c:v>-6.1560999994981103E-2</c:v>
                </c:pt>
                <c:pt idx="213">
                  <c:v>-5.8560999998007901E-2</c:v>
                </c:pt>
                <c:pt idx="214">
                  <c:v>-5.9330000003683381E-2</c:v>
                </c:pt>
                <c:pt idx="215">
                  <c:v>-6.2009000001125969E-2</c:v>
                </c:pt>
                <c:pt idx="288">
                  <c:v>-8.3383000004687347E-2</c:v>
                </c:pt>
                <c:pt idx="347">
                  <c:v>-7.4715000002470333E-2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5-49A1-8C98-7E0A6FE6A8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  <c:pt idx="476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3.0000000000000001E-3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4">
                    <c:v>1E-3</c:v>
                  </c:pt>
                  <c:pt idx="226">
                    <c:v>0</c:v>
                  </c:pt>
                  <c:pt idx="228">
                    <c:v>0</c:v>
                  </c:pt>
                  <c:pt idx="232">
                    <c:v>0</c:v>
                  </c:pt>
                  <c:pt idx="234">
                    <c:v>0</c:v>
                  </c:pt>
                  <c:pt idx="235">
                    <c:v>1.1000000000000001E-3</c:v>
                  </c:pt>
                  <c:pt idx="245">
                    <c:v>0</c:v>
                  </c:pt>
                  <c:pt idx="246">
                    <c:v>0</c:v>
                  </c:pt>
                  <c:pt idx="250">
                    <c:v>0</c:v>
                  </c:pt>
                  <c:pt idx="255">
                    <c:v>7.5000000000000002E-4</c:v>
                  </c:pt>
                  <c:pt idx="256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5">
                    <c:v>0</c:v>
                  </c:pt>
                  <c:pt idx="268">
                    <c:v>0</c:v>
                  </c:pt>
                  <c:pt idx="269">
                    <c:v>1.8E-3</c:v>
                  </c:pt>
                  <c:pt idx="270">
                    <c:v>0</c:v>
                  </c:pt>
                  <c:pt idx="271">
                    <c:v>0</c:v>
                  </c:pt>
                  <c:pt idx="278">
                    <c:v>3.5E-4</c:v>
                  </c:pt>
                  <c:pt idx="284">
                    <c:v>1.5E-3</c:v>
                  </c:pt>
                  <c:pt idx="288">
                    <c:v>0</c:v>
                  </c:pt>
                  <c:pt idx="290">
                    <c:v>0</c:v>
                  </c:pt>
                  <c:pt idx="295">
                    <c:v>1.1000000000000001E-3</c:v>
                  </c:pt>
                  <c:pt idx="297">
                    <c:v>7.0000000000000001E-3</c:v>
                  </c:pt>
                  <c:pt idx="299">
                    <c:v>4.0000000000000001E-3</c:v>
                  </c:pt>
                  <c:pt idx="302">
                    <c:v>0</c:v>
                  </c:pt>
                  <c:pt idx="304">
                    <c:v>2.3000000000000001E-4</c:v>
                  </c:pt>
                  <c:pt idx="305">
                    <c:v>4.0000000000000001E-3</c:v>
                  </c:pt>
                  <c:pt idx="306">
                    <c:v>0</c:v>
                  </c:pt>
                  <c:pt idx="313">
                    <c:v>2.0999999999999999E-3</c:v>
                  </c:pt>
                  <c:pt idx="319">
                    <c:v>0</c:v>
                  </c:pt>
                  <c:pt idx="320">
                    <c:v>2.0000000000000001E-4</c:v>
                  </c:pt>
                  <c:pt idx="321">
                    <c:v>2.0000000000000001E-4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1E-4</c:v>
                  </c:pt>
                  <c:pt idx="327">
                    <c:v>8.8999999999999995E-4</c:v>
                  </c:pt>
                  <c:pt idx="341">
                    <c:v>1.1000000000000001E-3</c:v>
                  </c:pt>
                  <c:pt idx="347">
                    <c:v>0</c:v>
                  </c:pt>
                  <c:pt idx="365">
                    <c:v>4.8999999999999998E-4</c:v>
                  </c:pt>
                  <c:pt idx="367">
                    <c:v>1.1999999999999999E-3</c:v>
                  </c:pt>
                  <c:pt idx="374">
                    <c:v>2E-3</c:v>
                  </c:pt>
                  <c:pt idx="375">
                    <c:v>1.5E-3</c:v>
                  </c:pt>
                  <c:pt idx="376">
                    <c:v>1E-3</c:v>
                  </c:pt>
                  <c:pt idx="378">
                    <c:v>1.4E-3</c:v>
                  </c:pt>
                  <c:pt idx="384">
                    <c:v>2E-3</c:v>
                  </c:pt>
                  <c:pt idx="386">
                    <c:v>5.2999999999999998E-4</c:v>
                  </c:pt>
                  <c:pt idx="391">
                    <c:v>0</c:v>
                  </c:pt>
                  <c:pt idx="394">
                    <c:v>1E-3</c:v>
                  </c:pt>
                  <c:pt idx="398">
                    <c:v>0</c:v>
                  </c:pt>
                  <c:pt idx="402">
                    <c:v>2.5000000000000001E-3</c:v>
                  </c:pt>
                  <c:pt idx="403">
                    <c:v>6.0000000000000001E-3</c:v>
                  </c:pt>
                  <c:pt idx="404">
                    <c:v>7.3999999999999999E-4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1.7000000000000001E-4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1.6000000000000001E-3</c:v>
                  </c:pt>
                  <c:pt idx="419">
                    <c:v>0</c:v>
                  </c:pt>
                  <c:pt idx="420">
                    <c:v>2.8999999999999998E-3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1.6999999999999999E-3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2E-3</c:v>
                  </c:pt>
                  <c:pt idx="431">
                    <c:v>0</c:v>
                  </c:pt>
                  <c:pt idx="432">
                    <c:v>4.0000000000000001E-3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3.0000000000000001E-3</c:v>
                  </c:pt>
                  <c:pt idx="436">
                    <c:v>0</c:v>
                  </c:pt>
                  <c:pt idx="437">
                    <c:v>9.3000000000000005E-4</c:v>
                  </c:pt>
                  <c:pt idx="438">
                    <c:v>0</c:v>
                  </c:pt>
                  <c:pt idx="439">
                    <c:v>2.9999999999999997E-4</c:v>
                  </c:pt>
                  <c:pt idx="440">
                    <c:v>4.0000000000000002E-4</c:v>
                  </c:pt>
                  <c:pt idx="441">
                    <c:v>5.9999999999999995E-4</c:v>
                  </c:pt>
                  <c:pt idx="442">
                    <c:v>4.0000000000000002E-4</c:v>
                  </c:pt>
                  <c:pt idx="443">
                    <c:v>2.5000000000000001E-4</c:v>
                  </c:pt>
                  <c:pt idx="444">
                    <c:v>5.4999999999999997E-3</c:v>
                  </c:pt>
                  <c:pt idx="445">
                    <c:v>6.4999999999999997E-3</c:v>
                  </c:pt>
                  <c:pt idx="446">
                    <c:v>2.0000000000000001E-4</c:v>
                  </c:pt>
                  <c:pt idx="447">
                    <c:v>1.9000000000000001E-4</c:v>
                  </c:pt>
                  <c:pt idx="448">
                    <c:v>6.9999999999999999E-4</c:v>
                  </c:pt>
                  <c:pt idx="449">
                    <c:v>5.0000000000000001E-4</c:v>
                  </c:pt>
                  <c:pt idx="450">
                    <c:v>8.0000000000000007E-5</c:v>
                  </c:pt>
                  <c:pt idx="451">
                    <c:v>1E-4</c:v>
                  </c:pt>
                  <c:pt idx="452">
                    <c:v>1.1599999999999999E-2</c:v>
                  </c:pt>
                  <c:pt idx="453">
                    <c:v>8.0000000000000007E-5</c:v>
                  </c:pt>
                  <c:pt idx="454">
                    <c:v>1E-4</c:v>
                  </c:pt>
                  <c:pt idx="455">
                    <c:v>1.1E-4</c:v>
                  </c:pt>
                  <c:pt idx="456">
                    <c:v>1E-4</c:v>
                  </c:pt>
                  <c:pt idx="457">
                    <c:v>3.0000000000000001E-3</c:v>
                  </c:pt>
                  <c:pt idx="458">
                    <c:v>6.3000000000000003E-4</c:v>
                  </c:pt>
                  <c:pt idx="459">
                    <c:v>5.0000000000000001E-4</c:v>
                  </c:pt>
                  <c:pt idx="460">
                    <c:v>6.0000000000000001E-3</c:v>
                  </c:pt>
                  <c:pt idx="461">
                    <c:v>1.8E-3</c:v>
                  </c:pt>
                  <c:pt idx="462">
                    <c:v>1E-4</c:v>
                  </c:pt>
                  <c:pt idx="463">
                    <c:v>2.3000000000000001E-4</c:v>
                  </c:pt>
                  <c:pt idx="464">
                    <c:v>4.4999999999999999E-4</c:v>
                  </c:pt>
                  <c:pt idx="465">
                    <c:v>1E-4</c:v>
                  </c:pt>
                  <c:pt idx="466">
                    <c:v>6.9999999999999994E-5</c:v>
                  </c:pt>
                  <c:pt idx="467">
                    <c:v>1E-4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2.0000000000000001E-4</c:v>
                  </c:pt>
                  <c:pt idx="471">
                    <c:v>4.0000000000000002E-4</c:v>
                  </c:pt>
                  <c:pt idx="472">
                    <c:v>2.0000000000000001E-4</c:v>
                  </c:pt>
                  <c:pt idx="473">
                    <c:v>4.0000000000000002E-4</c:v>
                  </c:pt>
                  <c:pt idx="474">
                    <c:v>2.0000000000000001E-4</c:v>
                  </c:pt>
                  <c:pt idx="475">
                    <c:v>5.9999999999999995E-4</c:v>
                  </c:pt>
                  <c:pt idx="4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78">
                  <c:v>-1.372099999935017E-2</c:v>
                </c:pt>
                <c:pt idx="81">
                  <c:v>-1.5749999998661224E-2</c:v>
                </c:pt>
                <c:pt idx="83">
                  <c:v>-1.6999999999825377E-2</c:v>
                </c:pt>
                <c:pt idx="84">
                  <c:v>-1.4975000000049477E-2</c:v>
                </c:pt>
                <c:pt idx="85">
                  <c:v>-1.3119999999616994E-2</c:v>
                </c:pt>
                <c:pt idx="87">
                  <c:v>1.8094999999448191E-2</c:v>
                </c:pt>
                <c:pt idx="88">
                  <c:v>-8.6199999968812335E-3</c:v>
                </c:pt>
                <c:pt idx="89">
                  <c:v>-4.9450000005890615E-3</c:v>
                </c:pt>
                <c:pt idx="90">
                  <c:v>-8.3709999998973217E-3</c:v>
                </c:pt>
                <c:pt idx="91">
                  <c:v>7.2860000036598649E-3</c:v>
                </c:pt>
                <c:pt idx="92">
                  <c:v>-1.1689999992086086E-3</c:v>
                </c:pt>
                <c:pt idx="93">
                  <c:v>-8.0319999979110435E-3</c:v>
                </c:pt>
                <c:pt idx="94">
                  <c:v>5.0510000000940636E-3</c:v>
                </c:pt>
                <c:pt idx="96">
                  <c:v>-1.3526999999157852E-2</c:v>
                </c:pt>
                <c:pt idx="97">
                  <c:v>-9.0180000006512273E-3</c:v>
                </c:pt>
                <c:pt idx="98">
                  <c:v>-1.3140999999450287E-2</c:v>
                </c:pt>
                <c:pt idx="99">
                  <c:v>7.516000001487555E-3</c:v>
                </c:pt>
                <c:pt idx="100">
                  <c:v>1.0173000002396293E-2</c:v>
                </c:pt>
                <c:pt idx="101">
                  <c:v>3.7470000024768524E-3</c:v>
                </c:pt>
                <c:pt idx="102">
                  <c:v>-7.4399999721208587E-4</c:v>
                </c:pt>
                <c:pt idx="103">
                  <c:v>4.403999999340158E-3</c:v>
                </c:pt>
                <c:pt idx="104">
                  <c:v>-1.8430000000080327E-2</c:v>
                </c:pt>
                <c:pt idx="105">
                  <c:v>1.1292000002868008E-2</c:v>
                </c:pt>
                <c:pt idx="106">
                  <c:v>2.9490000015357509E-3</c:v>
                </c:pt>
                <c:pt idx="107">
                  <c:v>7.7900000032968819E-3</c:v>
                </c:pt>
                <c:pt idx="108">
                  <c:v>-4.487999998673331E-3</c:v>
                </c:pt>
                <c:pt idx="109">
                  <c:v>1.3252000000647968E-2</c:v>
                </c:pt>
                <c:pt idx="110">
                  <c:v>-6.9829999993089586E-3</c:v>
                </c:pt>
                <c:pt idx="111">
                  <c:v>-5.4090000012365635E-3</c:v>
                </c:pt>
                <c:pt idx="112">
                  <c:v>4.1000000019266736E-3</c:v>
                </c:pt>
                <c:pt idx="113">
                  <c:v>-2.5817000001552515E-2</c:v>
                </c:pt>
                <c:pt idx="114">
                  <c:v>6.4139999994949903E-3</c:v>
                </c:pt>
                <c:pt idx="115">
                  <c:v>2.9880000001867302E-3</c:v>
                </c:pt>
                <c:pt idx="116">
                  <c:v>-3.4379999997327104E-3</c:v>
                </c:pt>
                <c:pt idx="120">
                  <c:v>-7.4999999997089617E-3</c:v>
                </c:pt>
                <c:pt idx="121">
                  <c:v>-1.8576999998913379E-2</c:v>
                </c:pt>
                <c:pt idx="122">
                  <c:v>-1.8428999999741791E-2</c:v>
                </c:pt>
                <c:pt idx="123">
                  <c:v>-2.6470000000699656E-2</c:v>
                </c:pt>
                <c:pt idx="124">
                  <c:v>-1.0888999997405335E-2</c:v>
                </c:pt>
                <c:pt idx="125">
                  <c:v>3.3420000036130659E-3</c:v>
                </c:pt>
                <c:pt idx="126">
                  <c:v>3.5792999999102904E-2</c:v>
                </c:pt>
                <c:pt idx="127">
                  <c:v>-1.6466999997646781E-2</c:v>
                </c:pt>
                <c:pt idx="128">
                  <c:v>-3.3152999996673316E-2</c:v>
                </c:pt>
                <c:pt idx="129">
                  <c:v>-2.9239999999845168E-2</c:v>
                </c:pt>
                <c:pt idx="130">
                  <c:v>-2.2647999998298474E-2</c:v>
                </c:pt>
                <c:pt idx="132">
                  <c:v>-1.1969999977736734E-3</c:v>
                </c:pt>
                <c:pt idx="135">
                  <c:v>-1.3501000001269858E-2</c:v>
                </c:pt>
                <c:pt idx="136">
                  <c:v>-2.4309999997058185E-2</c:v>
                </c:pt>
                <c:pt idx="137">
                  <c:v>-1.27360000005865E-2</c:v>
                </c:pt>
                <c:pt idx="142">
                  <c:v>1.1699999999109423E-2</c:v>
                </c:pt>
                <c:pt idx="143">
                  <c:v>-1.2559999999211868E-2</c:v>
                </c:pt>
                <c:pt idx="144">
                  <c:v>-8.0985999997210456E-2</c:v>
                </c:pt>
                <c:pt idx="145">
                  <c:v>-1.0563999996520579E-2</c:v>
                </c:pt>
                <c:pt idx="149">
                  <c:v>-2.4337000002560671E-2</c:v>
                </c:pt>
                <c:pt idx="151">
                  <c:v>-8.7199999979929999E-3</c:v>
                </c:pt>
                <c:pt idx="152">
                  <c:v>-8.8040000009641517E-3</c:v>
                </c:pt>
                <c:pt idx="178">
                  <c:v>-2.5396999997610692E-2</c:v>
                </c:pt>
                <c:pt idx="189">
                  <c:v>-1.7866999998659594E-2</c:v>
                </c:pt>
                <c:pt idx="191">
                  <c:v>-6.9932999998854939E-2</c:v>
                </c:pt>
                <c:pt idx="199">
                  <c:v>-3.5457999998470768E-2</c:v>
                </c:pt>
                <c:pt idx="201">
                  <c:v>-4.2923999993945472E-2</c:v>
                </c:pt>
                <c:pt idx="202">
                  <c:v>-4.7988999991503078E-2</c:v>
                </c:pt>
                <c:pt idx="203">
                  <c:v>-4.3988999990688171E-2</c:v>
                </c:pt>
                <c:pt idx="204">
                  <c:v>-4.1414999999688007E-2</c:v>
                </c:pt>
                <c:pt idx="205">
                  <c:v>-3.484099999332102E-2</c:v>
                </c:pt>
                <c:pt idx="206">
                  <c:v>-4.4267000004765578E-2</c:v>
                </c:pt>
                <c:pt idx="207">
                  <c:v>-3.56099999989965E-2</c:v>
                </c:pt>
                <c:pt idx="210">
                  <c:v>-5.2126999995380174E-2</c:v>
                </c:pt>
                <c:pt idx="211">
                  <c:v>-3.6722999997437E-2</c:v>
                </c:pt>
                <c:pt idx="217">
                  <c:v>-9.7638999999617226E-2</c:v>
                </c:pt>
                <c:pt idx="218">
                  <c:v>-8.2639000000199303E-2</c:v>
                </c:pt>
                <c:pt idx="219">
                  <c:v>-7.9639000003226101E-2</c:v>
                </c:pt>
                <c:pt idx="220">
                  <c:v>-8.5555999998177867E-2</c:v>
                </c:pt>
                <c:pt idx="221">
                  <c:v>-7.2555999999167398E-2</c:v>
                </c:pt>
                <c:pt idx="222">
                  <c:v>-6.9556000002194196E-2</c:v>
                </c:pt>
                <c:pt idx="223">
                  <c:v>-5.8963999996194616E-2</c:v>
                </c:pt>
                <c:pt idx="225">
                  <c:v>-5.4963999995379709E-2</c:v>
                </c:pt>
                <c:pt idx="226">
                  <c:v>-8.4364999995159451E-2</c:v>
                </c:pt>
                <c:pt idx="227">
                  <c:v>-0.1146290000033332</c:v>
                </c:pt>
                <c:pt idx="228">
                  <c:v>-9.0437999999267049E-2</c:v>
                </c:pt>
                <c:pt idx="229">
                  <c:v>-0.11780999999609776</c:v>
                </c:pt>
                <c:pt idx="230">
                  <c:v>-0.1158099999956903</c:v>
                </c:pt>
                <c:pt idx="231">
                  <c:v>-9.5809999998891726E-2</c:v>
                </c:pt>
                <c:pt idx="232">
                  <c:v>-9.0821000005234964E-2</c:v>
                </c:pt>
                <c:pt idx="233">
                  <c:v>-9.9246999998285901E-2</c:v>
                </c:pt>
                <c:pt idx="234">
                  <c:v>-8.4016000000701752E-2</c:v>
                </c:pt>
                <c:pt idx="237">
                  <c:v>-5.0358999993477482E-2</c:v>
                </c:pt>
                <c:pt idx="238">
                  <c:v>-9.5849999997881241E-2</c:v>
                </c:pt>
                <c:pt idx="239">
                  <c:v>-0.10327599999436643</c:v>
                </c:pt>
                <c:pt idx="240">
                  <c:v>-9.1275999991921708E-2</c:v>
                </c:pt>
                <c:pt idx="241">
                  <c:v>-0.12161900000501191</c:v>
                </c:pt>
                <c:pt idx="242">
                  <c:v>-0.1219619999974384</c:v>
                </c:pt>
                <c:pt idx="243">
                  <c:v>-0.12516799999866635</c:v>
                </c:pt>
                <c:pt idx="244">
                  <c:v>-9.9168000000645407E-2</c:v>
                </c:pt>
                <c:pt idx="245">
                  <c:v>-9.1232999999192543E-2</c:v>
                </c:pt>
                <c:pt idx="246">
                  <c:v>-6.4232999997329898E-2</c:v>
                </c:pt>
                <c:pt idx="247">
                  <c:v>-9.7207999999227468E-2</c:v>
                </c:pt>
                <c:pt idx="248">
                  <c:v>-0.11232000000018161</c:v>
                </c:pt>
                <c:pt idx="249">
                  <c:v>-9.2319999996107072E-2</c:v>
                </c:pt>
                <c:pt idx="250">
                  <c:v>-8.0384999993839301E-2</c:v>
                </c:pt>
                <c:pt idx="251">
                  <c:v>-9.2236999997112434E-2</c:v>
                </c:pt>
                <c:pt idx="252">
                  <c:v>-8.9237000000139233E-2</c:v>
                </c:pt>
                <c:pt idx="253">
                  <c:v>-8.066300000064075E-2</c:v>
                </c:pt>
                <c:pt idx="256">
                  <c:v>-7.4496999994153157E-2</c:v>
                </c:pt>
                <c:pt idx="257">
                  <c:v>-9.9923000001581386E-2</c:v>
                </c:pt>
                <c:pt idx="258">
                  <c:v>-0.11134899999888148</c:v>
                </c:pt>
                <c:pt idx="261">
                  <c:v>-9.3584000002010725E-2</c:v>
                </c:pt>
                <c:pt idx="262">
                  <c:v>-0.12856599999940954</c:v>
                </c:pt>
                <c:pt idx="263">
                  <c:v>-9.6843999999691732E-2</c:v>
                </c:pt>
                <c:pt idx="264">
                  <c:v>-7.0269999996526167E-2</c:v>
                </c:pt>
                <c:pt idx="265">
                  <c:v>-9.5049999996263068E-2</c:v>
                </c:pt>
                <c:pt idx="266">
                  <c:v>-9.468899999774294E-2</c:v>
                </c:pt>
                <c:pt idx="267">
                  <c:v>-6.2115000007906929E-2</c:v>
                </c:pt>
                <c:pt idx="268">
                  <c:v>-9.6392999999807216E-2</c:v>
                </c:pt>
                <c:pt idx="270">
                  <c:v>-8.8031999999657273E-2</c:v>
                </c:pt>
                <c:pt idx="272">
                  <c:v>-9.2309999999997672E-2</c:v>
                </c:pt>
                <c:pt idx="273">
                  <c:v>-9.5664000000397209E-2</c:v>
                </c:pt>
                <c:pt idx="274">
                  <c:v>-0.11158499999874039</c:v>
                </c:pt>
                <c:pt idx="275">
                  <c:v>-8.2075999991502613E-2</c:v>
                </c:pt>
                <c:pt idx="276">
                  <c:v>-6.8075999995926395E-2</c:v>
                </c:pt>
                <c:pt idx="277">
                  <c:v>-8.2844999997178093E-2</c:v>
                </c:pt>
                <c:pt idx="279">
                  <c:v>-0.11969700000190642</c:v>
                </c:pt>
                <c:pt idx="280">
                  <c:v>-0.10869699999602744</c:v>
                </c:pt>
                <c:pt idx="281">
                  <c:v>-0.10069700000167359</c:v>
                </c:pt>
                <c:pt idx="283">
                  <c:v>-8.8761999999405816E-2</c:v>
                </c:pt>
                <c:pt idx="285">
                  <c:v>-0.10904000000300584</c:v>
                </c:pt>
                <c:pt idx="286">
                  <c:v>-0.10504000000219094</c:v>
                </c:pt>
                <c:pt idx="287">
                  <c:v>-8.9253000005555805E-2</c:v>
                </c:pt>
                <c:pt idx="289">
                  <c:v>-9.4274999995832331E-2</c:v>
                </c:pt>
                <c:pt idx="290">
                  <c:v>-9.4618000002810732E-2</c:v>
                </c:pt>
                <c:pt idx="291">
                  <c:v>-8.925699999963399E-2</c:v>
                </c:pt>
                <c:pt idx="292">
                  <c:v>-0.102469999997993</c:v>
                </c:pt>
                <c:pt idx="293">
                  <c:v>-0.10853499999211635</c:v>
                </c:pt>
                <c:pt idx="294">
                  <c:v>-0.10753499999555061</c:v>
                </c:pt>
                <c:pt idx="296">
                  <c:v>-9.8599999997531995E-2</c:v>
                </c:pt>
                <c:pt idx="297">
                  <c:v>-9.5600000000558794E-2</c:v>
                </c:pt>
                <c:pt idx="298">
                  <c:v>-9.8492000004625879E-2</c:v>
                </c:pt>
                <c:pt idx="299">
                  <c:v>-9.3492000007245224E-2</c:v>
                </c:pt>
                <c:pt idx="300">
                  <c:v>-0.11834400000225287</c:v>
                </c:pt>
                <c:pt idx="301">
                  <c:v>-0.1083440000002156</c:v>
                </c:pt>
                <c:pt idx="303">
                  <c:v>-0.10517799999797717</c:v>
                </c:pt>
                <c:pt idx="305">
                  <c:v>-0.10217800000100397</c:v>
                </c:pt>
                <c:pt idx="310">
                  <c:v>-0.10618200000317302</c:v>
                </c:pt>
                <c:pt idx="312">
                  <c:v>-0.11515700000018114</c:v>
                </c:pt>
                <c:pt idx="314">
                  <c:v>-7.1796000003814697E-2</c:v>
                </c:pt>
                <c:pt idx="315">
                  <c:v>-9.5417000004090369E-2</c:v>
                </c:pt>
                <c:pt idx="316">
                  <c:v>-9.4417000000248663E-2</c:v>
                </c:pt>
                <c:pt idx="317">
                  <c:v>-9.4417000000248663E-2</c:v>
                </c:pt>
                <c:pt idx="322">
                  <c:v>-0.10673500000120839</c:v>
                </c:pt>
                <c:pt idx="324">
                  <c:v>-8.8225999999849591E-2</c:v>
                </c:pt>
                <c:pt idx="326">
                  <c:v>-7.9864999992423691E-2</c:v>
                </c:pt>
                <c:pt idx="328">
                  <c:v>-8.5486000003584195E-2</c:v>
                </c:pt>
                <c:pt idx="329">
                  <c:v>-0.15725500000553438</c:v>
                </c:pt>
                <c:pt idx="330">
                  <c:v>-8.337799999571871E-2</c:v>
                </c:pt>
                <c:pt idx="331">
                  <c:v>-8.4785999999439809E-2</c:v>
                </c:pt>
                <c:pt idx="332">
                  <c:v>-6.4898000004177447E-2</c:v>
                </c:pt>
                <c:pt idx="333">
                  <c:v>-9.603899999638088E-2</c:v>
                </c:pt>
                <c:pt idx="334">
                  <c:v>-6.9955999999365304E-2</c:v>
                </c:pt>
                <c:pt idx="335">
                  <c:v>-9.038200000213692E-2</c:v>
                </c:pt>
                <c:pt idx="336">
                  <c:v>-8.738199999788776E-2</c:v>
                </c:pt>
                <c:pt idx="337">
                  <c:v>-7.872499999939464E-2</c:v>
                </c:pt>
                <c:pt idx="339">
                  <c:v>-2.2067999998398591E-2</c:v>
                </c:pt>
                <c:pt idx="340">
                  <c:v>-8.951600000000326E-2</c:v>
                </c:pt>
                <c:pt idx="342">
                  <c:v>-8.925999999337364E-2</c:v>
                </c:pt>
                <c:pt idx="343">
                  <c:v>-8.925999999337364E-2</c:v>
                </c:pt>
                <c:pt idx="344">
                  <c:v>-7.0259999993140809E-2</c:v>
                </c:pt>
                <c:pt idx="345">
                  <c:v>-6.5751000001910143E-2</c:v>
                </c:pt>
                <c:pt idx="346">
                  <c:v>-5.7093999996141065E-2</c:v>
                </c:pt>
                <c:pt idx="348">
                  <c:v>-7.6057999998738524E-2</c:v>
                </c:pt>
                <c:pt idx="349">
                  <c:v>-6.4181000001553912E-2</c:v>
                </c:pt>
                <c:pt idx="350">
                  <c:v>-8.8819999997213017E-2</c:v>
                </c:pt>
                <c:pt idx="351">
                  <c:v>-7.8245999997307081E-2</c:v>
                </c:pt>
                <c:pt idx="352">
                  <c:v>-0.11609799999860115</c:v>
                </c:pt>
                <c:pt idx="353">
                  <c:v>-6.7037000000709668E-2</c:v>
                </c:pt>
                <c:pt idx="354">
                  <c:v>-0.10267600000224775</c:v>
                </c:pt>
                <c:pt idx="355">
                  <c:v>-0.10067600000184029</c:v>
                </c:pt>
                <c:pt idx="356">
                  <c:v>-9.7675999997591134E-2</c:v>
                </c:pt>
                <c:pt idx="357">
                  <c:v>-8.8675999999395572E-2</c:v>
                </c:pt>
                <c:pt idx="358">
                  <c:v>-8.6675999998988118E-2</c:v>
                </c:pt>
                <c:pt idx="359">
                  <c:v>-8.2675999998173211E-2</c:v>
                </c:pt>
                <c:pt idx="360">
                  <c:v>-8.0675999997765757E-2</c:v>
                </c:pt>
                <c:pt idx="361">
                  <c:v>-7.9676000001200009E-2</c:v>
                </c:pt>
                <c:pt idx="362">
                  <c:v>-6.9675999999162741E-2</c:v>
                </c:pt>
                <c:pt idx="364">
                  <c:v>-8.6019000002124812E-2</c:v>
                </c:pt>
                <c:pt idx="366">
                  <c:v>-5.7123999991745222E-2</c:v>
                </c:pt>
                <c:pt idx="368">
                  <c:v>-5.3975999995600432E-2</c:v>
                </c:pt>
                <c:pt idx="369">
                  <c:v>-6.8615000003774185E-2</c:v>
                </c:pt>
                <c:pt idx="370">
                  <c:v>-9.4828000001143664E-2</c:v>
                </c:pt>
                <c:pt idx="371">
                  <c:v>-8.5827999995672144E-2</c:v>
                </c:pt>
                <c:pt idx="372">
                  <c:v>-6.9319000001996756E-2</c:v>
                </c:pt>
                <c:pt idx="373">
                  <c:v>-5.9128000000782777E-2</c:v>
                </c:pt>
                <c:pt idx="377">
                  <c:v>-7.1854000001621898E-2</c:v>
                </c:pt>
                <c:pt idx="379">
                  <c:v>-4.927999999927124E-2</c:v>
                </c:pt>
                <c:pt idx="380">
                  <c:v>-8.5053000002517365E-2</c:v>
                </c:pt>
                <c:pt idx="381">
                  <c:v>-6.5052999998442829E-2</c:v>
                </c:pt>
                <c:pt idx="382">
                  <c:v>-7.1973999998590443E-2</c:v>
                </c:pt>
                <c:pt idx="383">
                  <c:v>-2.9096999998728279E-2</c:v>
                </c:pt>
                <c:pt idx="384">
                  <c:v>-4.5523000007960945E-2</c:v>
                </c:pt>
                <c:pt idx="385">
                  <c:v>-7.9375000001164153E-2</c:v>
                </c:pt>
                <c:pt idx="387">
                  <c:v>-8.0078999992110766E-2</c:v>
                </c:pt>
                <c:pt idx="388">
                  <c:v>-5.8505000000877772E-2</c:v>
                </c:pt>
                <c:pt idx="389">
                  <c:v>-4.9505000002682209E-2</c:v>
                </c:pt>
                <c:pt idx="390">
                  <c:v>-2.7332000005117152E-2</c:v>
                </c:pt>
                <c:pt idx="391">
                  <c:v>6.2127260003762785E-2</c:v>
                </c:pt>
                <c:pt idx="392">
                  <c:v>-6.5739999998186249E-2</c:v>
                </c:pt>
                <c:pt idx="393">
                  <c:v>-7.9953000000386965E-2</c:v>
                </c:pt>
                <c:pt idx="395">
                  <c:v>-6.3999999998486601E-2</c:v>
                </c:pt>
                <c:pt idx="396">
                  <c:v>-0.10008699999889359</c:v>
                </c:pt>
                <c:pt idx="397">
                  <c:v>-0.10008699999889359</c:v>
                </c:pt>
                <c:pt idx="398">
                  <c:v>-9.4086999997671228E-2</c:v>
                </c:pt>
                <c:pt idx="399">
                  <c:v>-8.7086999999883119E-2</c:v>
                </c:pt>
                <c:pt idx="400">
                  <c:v>-7.9086999998253305E-2</c:v>
                </c:pt>
                <c:pt idx="401">
                  <c:v>-5.6921000003057998E-2</c:v>
                </c:pt>
                <c:pt idx="403">
                  <c:v>-6.4062000004923902E-2</c:v>
                </c:pt>
                <c:pt idx="405">
                  <c:v>-6.0339999996358529E-2</c:v>
                </c:pt>
                <c:pt idx="410">
                  <c:v>-8.7961000004725065E-2</c:v>
                </c:pt>
                <c:pt idx="413">
                  <c:v>-3.6686999999801628E-2</c:v>
                </c:pt>
                <c:pt idx="414">
                  <c:v>-7.1224999999685679E-2</c:v>
                </c:pt>
                <c:pt idx="416">
                  <c:v>-5.8993999999074731E-2</c:v>
                </c:pt>
                <c:pt idx="417">
                  <c:v>-4.0774000000965316E-2</c:v>
                </c:pt>
                <c:pt idx="419">
                  <c:v>-1.8774000003759284E-2</c:v>
                </c:pt>
                <c:pt idx="421">
                  <c:v>-2.1352000003389549E-2</c:v>
                </c:pt>
                <c:pt idx="422">
                  <c:v>-3.66989999965881E-2</c:v>
                </c:pt>
                <c:pt idx="423">
                  <c:v>-3.2811000004585367E-2</c:v>
                </c:pt>
                <c:pt idx="424">
                  <c:v>-2.4082000003545545E-2</c:v>
                </c:pt>
                <c:pt idx="428">
                  <c:v>-1.9408000000112224E-2</c:v>
                </c:pt>
                <c:pt idx="431">
                  <c:v>-2.4884999998903368E-2</c:v>
                </c:pt>
                <c:pt idx="438">
                  <c:v>-1.2020000001939479E-2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5-49A1-8C98-7E0A6FE6A8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6">
                  <c:v>-7.3143000001437031E-2</c:v>
                </c:pt>
                <c:pt idx="235">
                  <c:v>-9.2132999998284504E-2</c:v>
                </c:pt>
                <c:pt idx="236">
                  <c:v>-9.0158999992127065E-2</c:v>
                </c:pt>
                <c:pt idx="254">
                  <c:v>-9.3401999998604879E-2</c:v>
                </c:pt>
                <c:pt idx="259">
                  <c:v>-9.0667000004032161E-2</c:v>
                </c:pt>
                <c:pt idx="260">
                  <c:v>-9.4157999992603436E-2</c:v>
                </c:pt>
                <c:pt idx="271">
                  <c:v>-9.4109999998181593E-2</c:v>
                </c:pt>
                <c:pt idx="282">
                  <c:v>-8.9696999995794613E-2</c:v>
                </c:pt>
                <c:pt idx="302">
                  <c:v>-8.8843999998061918E-2</c:v>
                </c:pt>
                <c:pt idx="306">
                  <c:v>-9.1509999998379499E-2</c:v>
                </c:pt>
                <c:pt idx="307">
                  <c:v>-8.8787000000593252E-2</c:v>
                </c:pt>
                <c:pt idx="308">
                  <c:v>-0.13438200000382494</c:v>
                </c:pt>
                <c:pt idx="309">
                  <c:v>-0.10748199999943608</c:v>
                </c:pt>
                <c:pt idx="311">
                  <c:v>-0.10098200000356883</c:v>
                </c:pt>
                <c:pt idx="318">
                  <c:v>-8.3243000000948086E-2</c:v>
                </c:pt>
                <c:pt idx="319">
                  <c:v>-8.7613999996392522E-2</c:v>
                </c:pt>
                <c:pt idx="320">
                  <c:v>-8.750500000314787E-2</c:v>
                </c:pt>
                <c:pt idx="321">
                  <c:v>-8.750500000314787E-2</c:v>
                </c:pt>
                <c:pt idx="323">
                  <c:v>-8.5247999995772261E-2</c:v>
                </c:pt>
                <c:pt idx="325">
                  <c:v>-8.6364999995566905E-2</c:v>
                </c:pt>
                <c:pt idx="338">
                  <c:v>-0.10914058000344085</c:v>
                </c:pt>
                <c:pt idx="363">
                  <c:v>-6.9375999999465421E-2</c:v>
                </c:pt>
                <c:pt idx="406">
                  <c:v>-7.3679000000993256E-2</c:v>
                </c:pt>
                <c:pt idx="407">
                  <c:v>-6.1879000000772066E-2</c:v>
                </c:pt>
                <c:pt idx="408">
                  <c:v>-5.9079000006022397E-2</c:v>
                </c:pt>
                <c:pt idx="409">
                  <c:v>-5.4279000003589317E-2</c:v>
                </c:pt>
                <c:pt idx="411">
                  <c:v>-9.7838999994564801E-2</c:v>
                </c:pt>
                <c:pt idx="412">
                  <c:v>-8.9539000000513624E-2</c:v>
                </c:pt>
                <c:pt idx="432">
                  <c:v>-1.9585000001825392E-2</c:v>
                </c:pt>
                <c:pt idx="441">
                  <c:v>-9.80600000184495E-3</c:v>
                </c:pt>
                <c:pt idx="444">
                  <c:v>-1.3906000000133645E-2</c:v>
                </c:pt>
                <c:pt idx="445">
                  <c:v>-1.3505999995686579E-2</c:v>
                </c:pt>
                <c:pt idx="449">
                  <c:v>-1.2609999997948762E-2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5-49A1-8C98-7E0A6FE6A8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4">
                  <c:v>-5.5363999992550816E-2</c:v>
                </c:pt>
                <c:pt idx="255">
                  <c:v>-7.4906999994709622E-2</c:v>
                </c:pt>
                <c:pt idx="269">
                  <c:v>-8.8431999996828381E-2</c:v>
                </c:pt>
                <c:pt idx="278">
                  <c:v>-7.0195000000239816E-2</c:v>
                </c:pt>
                <c:pt idx="284">
                  <c:v>-8.7562000000616536E-2</c:v>
                </c:pt>
                <c:pt idx="295">
                  <c:v>-0.10713499999110354</c:v>
                </c:pt>
                <c:pt idx="304">
                  <c:v>-0.10438799999974435</c:v>
                </c:pt>
                <c:pt idx="313">
                  <c:v>-7.5796000004629605E-2</c:v>
                </c:pt>
                <c:pt idx="327">
                  <c:v>-7.8324999994947575E-2</c:v>
                </c:pt>
                <c:pt idx="341">
                  <c:v>-8.9115999995556194E-2</c:v>
                </c:pt>
                <c:pt idx="365">
                  <c:v>-5.7403999991947785E-2</c:v>
                </c:pt>
                <c:pt idx="367">
                  <c:v>-6.5275999993900768E-2</c:v>
                </c:pt>
                <c:pt idx="374">
                  <c:v>-5.4928000005020294E-2</c:v>
                </c:pt>
                <c:pt idx="375">
                  <c:v>-1.5445000004547182E-2</c:v>
                </c:pt>
                <c:pt idx="376">
                  <c:v>-7.2954000002937391E-2</c:v>
                </c:pt>
                <c:pt idx="378">
                  <c:v>-5.0279999995836988E-2</c:v>
                </c:pt>
                <c:pt idx="386">
                  <c:v>-8.0408999994688202E-2</c:v>
                </c:pt>
                <c:pt idx="394">
                  <c:v>-6.4399999995657708E-2</c:v>
                </c:pt>
                <c:pt idx="402">
                  <c:v>-5.2820999997493345E-2</c:v>
                </c:pt>
                <c:pt idx="404">
                  <c:v>-5.6931999999505933E-2</c:v>
                </c:pt>
                <c:pt idx="415">
                  <c:v>-5.9194000001298264E-2</c:v>
                </c:pt>
                <c:pt idx="418">
                  <c:v>-3.947399999742629E-2</c:v>
                </c:pt>
                <c:pt idx="420">
                  <c:v>-2.3352000003797002E-2</c:v>
                </c:pt>
                <c:pt idx="425">
                  <c:v>-2.2682000002532732E-2</c:v>
                </c:pt>
                <c:pt idx="426">
                  <c:v>-2.1838000000570901E-2</c:v>
                </c:pt>
                <c:pt idx="430">
                  <c:v>-3.0724000003829133E-2</c:v>
                </c:pt>
                <c:pt idx="433">
                  <c:v>-2.1188999999139924E-2</c:v>
                </c:pt>
                <c:pt idx="435">
                  <c:v>-3.1963000001269393E-2</c:v>
                </c:pt>
                <c:pt idx="436">
                  <c:v>-1.5913999995973427E-2</c:v>
                </c:pt>
                <c:pt idx="437">
                  <c:v>4.1700000001583248E-3</c:v>
                </c:pt>
                <c:pt idx="439">
                  <c:v>-1.2941000000864733E-2</c:v>
                </c:pt>
                <c:pt idx="440">
                  <c:v>-1.2167000000772532E-2</c:v>
                </c:pt>
                <c:pt idx="442">
                  <c:v>-6.7189999972470105E-3</c:v>
                </c:pt>
                <c:pt idx="443">
                  <c:v>-5.2589999977499247E-3</c:v>
                </c:pt>
                <c:pt idx="446">
                  <c:v>-1.0113999996974599E-2</c:v>
                </c:pt>
                <c:pt idx="447">
                  <c:v>-9.8040000011678785E-3</c:v>
                </c:pt>
                <c:pt idx="448">
                  <c:v>-6.2779999934718944E-3</c:v>
                </c:pt>
                <c:pt idx="450">
                  <c:v>-1.1784000002080575E-2</c:v>
                </c:pt>
                <c:pt idx="451">
                  <c:v>-1.1743999995815102E-2</c:v>
                </c:pt>
                <c:pt idx="452">
                  <c:v>-1.0260999995807651E-2</c:v>
                </c:pt>
                <c:pt idx="453">
                  <c:v>-9.3199999973876402E-3</c:v>
                </c:pt>
                <c:pt idx="454">
                  <c:v>-9.2999999978928827E-3</c:v>
                </c:pt>
                <c:pt idx="455">
                  <c:v>-5.443999994895421E-3</c:v>
                </c:pt>
                <c:pt idx="456">
                  <c:v>-5.3039999984321184E-3</c:v>
                </c:pt>
                <c:pt idx="457">
                  <c:v>-5.7559999986551702E-3</c:v>
                </c:pt>
                <c:pt idx="458">
                  <c:v>-8.2439999969210476E-3</c:v>
                </c:pt>
                <c:pt idx="459">
                  <c:v>-6.3640000007580966E-3</c:v>
                </c:pt>
                <c:pt idx="461">
                  <c:v>1.0350000011385418E-3</c:v>
                </c:pt>
                <c:pt idx="462">
                  <c:v>-1.0650000040186569E-3</c:v>
                </c:pt>
                <c:pt idx="463">
                  <c:v>-9.5500000315951183E-4</c:v>
                </c:pt>
                <c:pt idx="464">
                  <c:v>5.9399999736342579E-4</c:v>
                </c:pt>
                <c:pt idx="465">
                  <c:v>8.7099999655038118E-4</c:v>
                </c:pt>
                <c:pt idx="466">
                  <c:v>3.4709999963524751E-3</c:v>
                </c:pt>
                <c:pt idx="467">
                  <c:v>2.1049999995739199E-3</c:v>
                </c:pt>
                <c:pt idx="468">
                  <c:v>4.3880000011995435E-3</c:v>
                </c:pt>
                <c:pt idx="469">
                  <c:v>3.4190000005764887E-3</c:v>
                </c:pt>
                <c:pt idx="470">
                  <c:v>5.2450000002863817E-3</c:v>
                </c:pt>
                <c:pt idx="471">
                  <c:v>6.5329999997629784E-3</c:v>
                </c:pt>
                <c:pt idx="472">
                  <c:v>5.2450000002863817E-3</c:v>
                </c:pt>
                <c:pt idx="473">
                  <c:v>6.5329999997629784E-3</c:v>
                </c:pt>
                <c:pt idx="474">
                  <c:v>9.9719999998342246E-3</c:v>
                </c:pt>
                <c:pt idx="475">
                  <c:v>7.7369999999064021E-3</c:v>
                </c:pt>
                <c:pt idx="476">
                  <c:v>1.1059000004024711E-2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5-49A1-8C98-7E0A6FE6A8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5-49A1-8C98-7E0A6FE6A8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5-49A1-8C98-7E0A6FE6A8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5-49A1-8C98-7E0A6FE6A8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24">
                  <c:v>-0.12516709880714819</c:v>
                </c:pt>
                <c:pt idx="255">
                  <c:v>-0.11085483012165437</c:v>
                </c:pt>
                <c:pt idx="269">
                  <c:v>-0.10650086382887544</c:v>
                </c:pt>
                <c:pt idx="278">
                  <c:v>-0.10201292934247252</c:v>
                </c:pt>
                <c:pt idx="284">
                  <c:v>-0.1018119770520366</c:v>
                </c:pt>
                <c:pt idx="295">
                  <c:v>-9.9110285147286592E-2</c:v>
                </c:pt>
                <c:pt idx="304">
                  <c:v>-9.6631873565243193E-2</c:v>
                </c:pt>
                <c:pt idx="313">
                  <c:v>-9.2478859562900223E-2</c:v>
                </c:pt>
                <c:pt idx="327">
                  <c:v>-8.9955791916315503E-2</c:v>
                </c:pt>
                <c:pt idx="341">
                  <c:v>-8.2654525363809295E-2</c:v>
                </c:pt>
                <c:pt idx="365">
                  <c:v>-7.3366063939214243E-2</c:v>
                </c:pt>
                <c:pt idx="367">
                  <c:v>-7.3276751810131602E-2</c:v>
                </c:pt>
                <c:pt idx="374">
                  <c:v>-7.0954636453982839E-2</c:v>
                </c:pt>
                <c:pt idx="375">
                  <c:v>-7.0753684163546882E-2</c:v>
                </c:pt>
                <c:pt idx="376">
                  <c:v>-6.8677177162375397E-2</c:v>
                </c:pt>
                <c:pt idx="378">
                  <c:v>-6.8632521097834076E-2</c:v>
                </c:pt>
                <c:pt idx="386">
                  <c:v>-6.1420566674410509E-2</c:v>
                </c:pt>
                <c:pt idx="394">
                  <c:v>-5.8808186898743148E-2</c:v>
                </c:pt>
                <c:pt idx="402">
                  <c:v>-5.6195807123075786E-2</c:v>
                </c:pt>
                <c:pt idx="404">
                  <c:v>-5.4923109283648103E-2</c:v>
                </c:pt>
                <c:pt idx="415">
                  <c:v>-5.1261311991259662E-2</c:v>
                </c:pt>
                <c:pt idx="418">
                  <c:v>-4.9921630055020011E-2</c:v>
                </c:pt>
                <c:pt idx="420">
                  <c:v>-4.7554858634329927E-2</c:v>
                </c:pt>
                <c:pt idx="421">
                  <c:v>-4.7554858634329927E-2</c:v>
                </c:pt>
                <c:pt idx="422">
                  <c:v>-4.4897822794121245E-2</c:v>
                </c:pt>
                <c:pt idx="423">
                  <c:v>-4.4361950019625368E-2</c:v>
                </c:pt>
                <c:pt idx="424">
                  <c:v>-4.2865971857491081E-2</c:v>
                </c:pt>
                <c:pt idx="425">
                  <c:v>-4.2865971857491081E-2</c:v>
                </c:pt>
                <c:pt idx="426">
                  <c:v>-3.8132429016110914E-2</c:v>
                </c:pt>
                <c:pt idx="427">
                  <c:v>-3.7931476725674956E-2</c:v>
                </c:pt>
                <c:pt idx="428">
                  <c:v>-3.6122906111751396E-2</c:v>
                </c:pt>
                <c:pt idx="429">
                  <c:v>-3.5408409079090236E-2</c:v>
                </c:pt>
                <c:pt idx="430">
                  <c:v>-3.5408409079090236E-2</c:v>
                </c:pt>
                <c:pt idx="431">
                  <c:v>-3.324258994883611E-2</c:v>
                </c:pt>
                <c:pt idx="432">
                  <c:v>-3.324258994883611E-2</c:v>
                </c:pt>
                <c:pt idx="433">
                  <c:v>-3.3063965690670799E-2</c:v>
                </c:pt>
                <c:pt idx="434">
                  <c:v>-3.0965130657228668E-2</c:v>
                </c:pt>
                <c:pt idx="435">
                  <c:v>-3.0875818528146026E-2</c:v>
                </c:pt>
                <c:pt idx="436">
                  <c:v>-3.0272961656838154E-2</c:v>
                </c:pt>
                <c:pt idx="437">
                  <c:v>-2.643254010628443E-2</c:v>
                </c:pt>
                <c:pt idx="438">
                  <c:v>-2.442301720192494E-2</c:v>
                </c:pt>
                <c:pt idx="439">
                  <c:v>-2.40434406533237E-2</c:v>
                </c:pt>
                <c:pt idx="440">
                  <c:v>-2.3998784588782379E-2</c:v>
                </c:pt>
                <c:pt idx="441">
                  <c:v>-2.1698997264904263E-2</c:v>
                </c:pt>
                <c:pt idx="442">
                  <c:v>-2.1676669232633616E-2</c:v>
                </c:pt>
                <c:pt idx="443">
                  <c:v>-2.1676669232633616E-2</c:v>
                </c:pt>
                <c:pt idx="444">
                  <c:v>-1.9466194037838142E-2</c:v>
                </c:pt>
                <c:pt idx="445">
                  <c:v>-1.9466194037838142E-2</c:v>
                </c:pt>
                <c:pt idx="446">
                  <c:v>-1.9108945521507575E-2</c:v>
                </c:pt>
                <c:pt idx="447">
                  <c:v>-1.9108945521507575E-2</c:v>
                </c:pt>
                <c:pt idx="448">
                  <c:v>-1.8930321263342292E-2</c:v>
                </c:pt>
                <c:pt idx="449">
                  <c:v>-1.7054766552606737E-2</c:v>
                </c:pt>
                <c:pt idx="450">
                  <c:v>-1.4420058744668729E-2</c:v>
                </c:pt>
                <c:pt idx="451">
                  <c:v>-1.4420058744668729E-2</c:v>
                </c:pt>
                <c:pt idx="452">
                  <c:v>-7.5206967730344076E-3</c:v>
                </c:pt>
                <c:pt idx="453">
                  <c:v>-7.4537126762224126E-3</c:v>
                </c:pt>
                <c:pt idx="454">
                  <c:v>-7.4537126762224126E-3</c:v>
                </c:pt>
                <c:pt idx="455">
                  <c:v>-5.042285190991036E-3</c:v>
                </c:pt>
                <c:pt idx="456">
                  <c:v>-5.042285190991036E-3</c:v>
                </c:pt>
                <c:pt idx="457">
                  <c:v>-4.9529730619083945E-3</c:v>
                </c:pt>
                <c:pt idx="458">
                  <c:v>-4.5957245455778284E-3</c:v>
                </c:pt>
                <c:pt idx="459">
                  <c:v>-4.5957245455778284E-3</c:v>
                </c:pt>
                <c:pt idx="460">
                  <c:v>-4.4171002874125453E-3</c:v>
                </c:pt>
                <c:pt idx="461">
                  <c:v>-2.8764660607368819E-3</c:v>
                </c:pt>
                <c:pt idx="462">
                  <c:v>-6.4366283367078836E-4</c:v>
                </c:pt>
                <c:pt idx="463">
                  <c:v>-6.4366283367078836E-4</c:v>
                </c:pt>
                <c:pt idx="464">
                  <c:v>-2.6408628506952025E-4</c:v>
                </c:pt>
                <c:pt idx="465">
                  <c:v>-1.847793009224219E-5</c:v>
                </c:pt>
                <c:pt idx="466">
                  <c:v>-1.847793009224219E-5</c:v>
                </c:pt>
                <c:pt idx="467">
                  <c:v>1.8124207161019368E-3</c:v>
                </c:pt>
                <c:pt idx="468">
                  <c:v>2.0133730065379218E-3</c:v>
                </c:pt>
                <c:pt idx="469">
                  <c:v>2.3036374260564929E-3</c:v>
                </c:pt>
                <c:pt idx="470">
                  <c:v>4.4917845885812935E-3</c:v>
                </c:pt>
                <c:pt idx="471">
                  <c:v>5.0276573630771426E-3</c:v>
                </c:pt>
                <c:pt idx="472">
                  <c:v>4.4917845885812935E-3</c:v>
                </c:pt>
                <c:pt idx="473">
                  <c:v>5.0276573630771426E-3</c:v>
                </c:pt>
                <c:pt idx="474">
                  <c:v>9.4262797203973903E-3</c:v>
                </c:pt>
                <c:pt idx="475">
                  <c:v>1.1547442786110251E-2</c:v>
                </c:pt>
                <c:pt idx="476">
                  <c:v>1.3914214206800335E-2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25-49A1-8C98-7E0A6FE6A8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-5129</c:v>
                </c:pt>
                <c:pt idx="1">
                  <c:v>-4440</c:v>
                </c:pt>
                <c:pt idx="2">
                  <c:v>-4353</c:v>
                </c:pt>
                <c:pt idx="3">
                  <c:v>-3712</c:v>
                </c:pt>
                <c:pt idx="4">
                  <c:v>-3699</c:v>
                </c:pt>
                <c:pt idx="5">
                  <c:v>-3650</c:v>
                </c:pt>
                <c:pt idx="6">
                  <c:v>-3650</c:v>
                </c:pt>
                <c:pt idx="7">
                  <c:v>-3632</c:v>
                </c:pt>
                <c:pt idx="8">
                  <c:v>-3630</c:v>
                </c:pt>
                <c:pt idx="9">
                  <c:v>-3630</c:v>
                </c:pt>
                <c:pt idx="10">
                  <c:v>-3628</c:v>
                </c:pt>
                <c:pt idx="11">
                  <c:v>-3621</c:v>
                </c:pt>
                <c:pt idx="12">
                  <c:v>-3619</c:v>
                </c:pt>
                <c:pt idx="13">
                  <c:v>-3619</c:v>
                </c:pt>
                <c:pt idx="14">
                  <c:v>-3608</c:v>
                </c:pt>
                <c:pt idx="15">
                  <c:v>-3597</c:v>
                </c:pt>
                <c:pt idx="16">
                  <c:v>-3595</c:v>
                </c:pt>
                <c:pt idx="17">
                  <c:v>-3584</c:v>
                </c:pt>
                <c:pt idx="18">
                  <c:v>-3584</c:v>
                </c:pt>
                <c:pt idx="19">
                  <c:v>-3550</c:v>
                </c:pt>
                <c:pt idx="20">
                  <c:v>-3548</c:v>
                </c:pt>
                <c:pt idx="21">
                  <c:v>-3548</c:v>
                </c:pt>
                <c:pt idx="22">
                  <c:v>-3544</c:v>
                </c:pt>
                <c:pt idx="23">
                  <c:v>-3544</c:v>
                </c:pt>
                <c:pt idx="24">
                  <c:v>-3544</c:v>
                </c:pt>
                <c:pt idx="25">
                  <c:v>-3535</c:v>
                </c:pt>
                <c:pt idx="26">
                  <c:v>-3533</c:v>
                </c:pt>
                <c:pt idx="27">
                  <c:v>-3533</c:v>
                </c:pt>
                <c:pt idx="28">
                  <c:v>-3533</c:v>
                </c:pt>
                <c:pt idx="29">
                  <c:v>-3515</c:v>
                </c:pt>
                <c:pt idx="30">
                  <c:v>-3504</c:v>
                </c:pt>
                <c:pt idx="31">
                  <c:v>-3504</c:v>
                </c:pt>
                <c:pt idx="32">
                  <c:v>-3502</c:v>
                </c:pt>
                <c:pt idx="33">
                  <c:v>-3502</c:v>
                </c:pt>
                <c:pt idx="34">
                  <c:v>-3438</c:v>
                </c:pt>
                <c:pt idx="35">
                  <c:v>-3429</c:v>
                </c:pt>
                <c:pt idx="36">
                  <c:v>-3398</c:v>
                </c:pt>
                <c:pt idx="37">
                  <c:v>-3305</c:v>
                </c:pt>
                <c:pt idx="38">
                  <c:v>-3236</c:v>
                </c:pt>
                <c:pt idx="39">
                  <c:v>-3223</c:v>
                </c:pt>
                <c:pt idx="40">
                  <c:v>-3219</c:v>
                </c:pt>
                <c:pt idx="41">
                  <c:v>-3201</c:v>
                </c:pt>
                <c:pt idx="42">
                  <c:v>-3190</c:v>
                </c:pt>
                <c:pt idx="43">
                  <c:v>-3037</c:v>
                </c:pt>
                <c:pt idx="44">
                  <c:v>-2982</c:v>
                </c:pt>
                <c:pt idx="45">
                  <c:v>-2852</c:v>
                </c:pt>
                <c:pt idx="46">
                  <c:v>-2746</c:v>
                </c:pt>
                <c:pt idx="47">
                  <c:v>-2701</c:v>
                </c:pt>
                <c:pt idx="48">
                  <c:v>-2699</c:v>
                </c:pt>
                <c:pt idx="49">
                  <c:v>-2655</c:v>
                </c:pt>
                <c:pt idx="50">
                  <c:v>-2642</c:v>
                </c:pt>
                <c:pt idx="51">
                  <c:v>-2606</c:v>
                </c:pt>
                <c:pt idx="52">
                  <c:v>-2597</c:v>
                </c:pt>
                <c:pt idx="53">
                  <c:v>-2593</c:v>
                </c:pt>
                <c:pt idx="54">
                  <c:v>-2562</c:v>
                </c:pt>
                <c:pt idx="55">
                  <c:v>-2562</c:v>
                </c:pt>
                <c:pt idx="56">
                  <c:v>-2551</c:v>
                </c:pt>
                <c:pt idx="57">
                  <c:v>-2469</c:v>
                </c:pt>
                <c:pt idx="58">
                  <c:v>-2458</c:v>
                </c:pt>
                <c:pt idx="59">
                  <c:v>-2436</c:v>
                </c:pt>
                <c:pt idx="60">
                  <c:v>-2385</c:v>
                </c:pt>
                <c:pt idx="61">
                  <c:v>-2383</c:v>
                </c:pt>
                <c:pt idx="62">
                  <c:v>-2175</c:v>
                </c:pt>
                <c:pt idx="63">
                  <c:v>-1708</c:v>
                </c:pt>
                <c:pt idx="64">
                  <c:v>-1624</c:v>
                </c:pt>
                <c:pt idx="65">
                  <c:v>-1615</c:v>
                </c:pt>
                <c:pt idx="66">
                  <c:v>-1529</c:v>
                </c:pt>
                <c:pt idx="67">
                  <c:v>-1489</c:v>
                </c:pt>
                <c:pt idx="68">
                  <c:v>-1423</c:v>
                </c:pt>
                <c:pt idx="69">
                  <c:v>-1421</c:v>
                </c:pt>
                <c:pt idx="70">
                  <c:v>-1379</c:v>
                </c:pt>
                <c:pt idx="71">
                  <c:v>-1366</c:v>
                </c:pt>
                <c:pt idx="72">
                  <c:v>-1286</c:v>
                </c:pt>
                <c:pt idx="73">
                  <c:v>-1208</c:v>
                </c:pt>
                <c:pt idx="74">
                  <c:v>-1199</c:v>
                </c:pt>
                <c:pt idx="75">
                  <c:v>-1188</c:v>
                </c:pt>
                <c:pt idx="76">
                  <c:v>-1177</c:v>
                </c:pt>
                <c:pt idx="77">
                  <c:v>-890</c:v>
                </c:pt>
                <c:pt idx="78">
                  <c:v>-883</c:v>
                </c:pt>
                <c:pt idx="79">
                  <c:v>-881</c:v>
                </c:pt>
                <c:pt idx="80">
                  <c:v>-879</c:v>
                </c:pt>
                <c:pt idx="81">
                  <c:v>-850</c:v>
                </c:pt>
                <c:pt idx="82">
                  <c:v>-669</c:v>
                </c:pt>
                <c:pt idx="83">
                  <c:v>-600</c:v>
                </c:pt>
                <c:pt idx="84">
                  <c:v>-525</c:v>
                </c:pt>
                <c:pt idx="85">
                  <c:v>-360</c:v>
                </c:pt>
                <c:pt idx="86">
                  <c:v>0</c:v>
                </c:pt>
                <c:pt idx="87">
                  <c:v>85</c:v>
                </c:pt>
                <c:pt idx="88">
                  <c:v>140</c:v>
                </c:pt>
                <c:pt idx="89">
                  <c:v>165</c:v>
                </c:pt>
                <c:pt idx="90">
                  <c:v>167</c:v>
                </c:pt>
                <c:pt idx="91">
                  <c:v>178</c:v>
                </c:pt>
                <c:pt idx="92">
                  <c:v>213</c:v>
                </c:pt>
                <c:pt idx="93">
                  <c:v>264</c:v>
                </c:pt>
                <c:pt idx="94">
                  <c:v>273</c:v>
                </c:pt>
                <c:pt idx="95">
                  <c:v>278</c:v>
                </c:pt>
                <c:pt idx="96">
                  <c:v>379</c:v>
                </c:pt>
                <c:pt idx="97">
                  <c:v>386</c:v>
                </c:pt>
                <c:pt idx="98">
                  <c:v>457</c:v>
                </c:pt>
                <c:pt idx="99">
                  <c:v>468</c:v>
                </c:pt>
                <c:pt idx="100">
                  <c:v>479</c:v>
                </c:pt>
                <c:pt idx="101">
                  <c:v>481</c:v>
                </c:pt>
                <c:pt idx="102">
                  <c:v>488</c:v>
                </c:pt>
                <c:pt idx="103">
                  <c:v>492</c:v>
                </c:pt>
                <c:pt idx="104">
                  <c:v>510</c:v>
                </c:pt>
                <c:pt idx="105">
                  <c:v>516</c:v>
                </c:pt>
                <c:pt idx="106">
                  <c:v>527</c:v>
                </c:pt>
                <c:pt idx="107">
                  <c:v>570</c:v>
                </c:pt>
                <c:pt idx="108">
                  <c:v>576</c:v>
                </c:pt>
                <c:pt idx="109">
                  <c:v>596</c:v>
                </c:pt>
                <c:pt idx="110">
                  <c:v>691</c:v>
                </c:pt>
                <c:pt idx="111">
                  <c:v>693</c:v>
                </c:pt>
                <c:pt idx="112">
                  <c:v>700</c:v>
                </c:pt>
                <c:pt idx="113">
                  <c:v>709</c:v>
                </c:pt>
                <c:pt idx="114">
                  <c:v>722</c:v>
                </c:pt>
                <c:pt idx="115">
                  <c:v>724</c:v>
                </c:pt>
                <c:pt idx="116">
                  <c:v>726</c:v>
                </c:pt>
                <c:pt idx="117">
                  <c:v>795</c:v>
                </c:pt>
                <c:pt idx="118">
                  <c:v>804</c:v>
                </c:pt>
                <c:pt idx="119">
                  <c:v>839</c:v>
                </c:pt>
                <c:pt idx="120">
                  <c:v>900</c:v>
                </c:pt>
                <c:pt idx="121">
                  <c:v>1229</c:v>
                </c:pt>
                <c:pt idx="122">
                  <c:v>1233</c:v>
                </c:pt>
                <c:pt idx="123">
                  <c:v>1590</c:v>
                </c:pt>
                <c:pt idx="124">
                  <c:v>1653</c:v>
                </c:pt>
                <c:pt idx="125">
                  <c:v>1666</c:v>
                </c:pt>
                <c:pt idx="126">
                  <c:v>1739</c:v>
                </c:pt>
                <c:pt idx="127">
                  <c:v>1759</c:v>
                </c:pt>
                <c:pt idx="128">
                  <c:v>1781</c:v>
                </c:pt>
                <c:pt idx="129">
                  <c:v>1880</c:v>
                </c:pt>
                <c:pt idx="130">
                  <c:v>1896</c:v>
                </c:pt>
                <c:pt idx="131">
                  <c:v>1930</c:v>
                </c:pt>
                <c:pt idx="132">
                  <c:v>1969</c:v>
                </c:pt>
                <c:pt idx="133">
                  <c:v>1980</c:v>
                </c:pt>
                <c:pt idx="134">
                  <c:v>2080</c:v>
                </c:pt>
                <c:pt idx="135">
                  <c:v>2177</c:v>
                </c:pt>
                <c:pt idx="136">
                  <c:v>2270</c:v>
                </c:pt>
                <c:pt idx="137">
                  <c:v>2272</c:v>
                </c:pt>
                <c:pt idx="138">
                  <c:v>2321</c:v>
                </c:pt>
                <c:pt idx="139">
                  <c:v>2323</c:v>
                </c:pt>
                <c:pt idx="140">
                  <c:v>2425</c:v>
                </c:pt>
                <c:pt idx="141">
                  <c:v>2500</c:v>
                </c:pt>
                <c:pt idx="142">
                  <c:v>2500</c:v>
                </c:pt>
                <c:pt idx="143">
                  <c:v>2520</c:v>
                </c:pt>
                <c:pt idx="144">
                  <c:v>2522</c:v>
                </c:pt>
                <c:pt idx="145">
                  <c:v>2628</c:v>
                </c:pt>
                <c:pt idx="146">
                  <c:v>2637</c:v>
                </c:pt>
                <c:pt idx="147">
                  <c:v>2637</c:v>
                </c:pt>
                <c:pt idx="148">
                  <c:v>2637</c:v>
                </c:pt>
                <c:pt idx="149">
                  <c:v>2749</c:v>
                </c:pt>
                <c:pt idx="150">
                  <c:v>2838</c:v>
                </c:pt>
                <c:pt idx="151">
                  <c:v>2840</c:v>
                </c:pt>
                <c:pt idx="152">
                  <c:v>3108</c:v>
                </c:pt>
                <c:pt idx="153">
                  <c:v>3134</c:v>
                </c:pt>
                <c:pt idx="154">
                  <c:v>3146</c:v>
                </c:pt>
                <c:pt idx="155">
                  <c:v>3152</c:v>
                </c:pt>
                <c:pt idx="156">
                  <c:v>3154</c:v>
                </c:pt>
                <c:pt idx="157">
                  <c:v>3161</c:v>
                </c:pt>
                <c:pt idx="158">
                  <c:v>3163</c:v>
                </c:pt>
                <c:pt idx="159">
                  <c:v>3172</c:v>
                </c:pt>
                <c:pt idx="160">
                  <c:v>3176</c:v>
                </c:pt>
                <c:pt idx="161">
                  <c:v>3219</c:v>
                </c:pt>
                <c:pt idx="162">
                  <c:v>3223</c:v>
                </c:pt>
                <c:pt idx="163">
                  <c:v>3225</c:v>
                </c:pt>
                <c:pt idx="164">
                  <c:v>3227</c:v>
                </c:pt>
                <c:pt idx="165">
                  <c:v>3230</c:v>
                </c:pt>
                <c:pt idx="166">
                  <c:v>3234</c:v>
                </c:pt>
                <c:pt idx="167">
                  <c:v>3236</c:v>
                </c:pt>
                <c:pt idx="168">
                  <c:v>3238</c:v>
                </c:pt>
                <c:pt idx="169">
                  <c:v>3243</c:v>
                </c:pt>
                <c:pt idx="170">
                  <c:v>3245</c:v>
                </c:pt>
                <c:pt idx="171">
                  <c:v>3250</c:v>
                </c:pt>
                <c:pt idx="172">
                  <c:v>3254</c:v>
                </c:pt>
                <c:pt idx="173">
                  <c:v>3256</c:v>
                </c:pt>
                <c:pt idx="174">
                  <c:v>3258</c:v>
                </c:pt>
                <c:pt idx="175">
                  <c:v>3274</c:v>
                </c:pt>
                <c:pt idx="176">
                  <c:v>3340</c:v>
                </c:pt>
                <c:pt idx="177">
                  <c:v>3342</c:v>
                </c:pt>
                <c:pt idx="178">
                  <c:v>3369</c:v>
                </c:pt>
                <c:pt idx="179">
                  <c:v>3375</c:v>
                </c:pt>
                <c:pt idx="180">
                  <c:v>3382</c:v>
                </c:pt>
                <c:pt idx="181">
                  <c:v>3384</c:v>
                </c:pt>
                <c:pt idx="182">
                  <c:v>3391</c:v>
                </c:pt>
                <c:pt idx="183">
                  <c:v>3393</c:v>
                </c:pt>
                <c:pt idx="184">
                  <c:v>3451</c:v>
                </c:pt>
                <c:pt idx="185">
                  <c:v>3453</c:v>
                </c:pt>
                <c:pt idx="186">
                  <c:v>3486</c:v>
                </c:pt>
                <c:pt idx="187">
                  <c:v>3497</c:v>
                </c:pt>
                <c:pt idx="188">
                  <c:v>3499</c:v>
                </c:pt>
                <c:pt idx="189">
                  <c:v>3559</c:v>
                </c:pt>
                <c:pt idx="190">
                  <c:v>3599</c:v>
                </c:pt>
                <c:pt idx="191">
                  <c:v>3841</c:v>
                </c:pt>
                <c:pt idx="192">
                  <c:v>3997</c:v>
                </c:pt>
                <c:pt idx="193">
                  <c:v>4010</c:v>
                </c:pt>
                <c:pt idx="194">
                  <c:v>4614</c:v>
                </c:pt>
                <c:pt idx="195">
                  <c:v>4857</c:v>
                </c:pt>
                <c:pt idx="196">
                  <c:v>5034</c:v>
                </c:pt>
                <c:pt idx="197">
                  <c:v>5129</c:v>
                </c:pt>
                <c:pt idx="198">
                  <c:v>5150</c:v>
                </c:pt>
                <c:pt idx="199">
                  <c:v>5266</c:v>
                </c:pt>
                <c:pt idx="200">
                  <c:v>5284</c:v>
                </c:pt>
                <c:pt idx="201">
                  <c:v>5348</c:v>
                </c:pt>
                <c:pt idx="202">
                  <c:v>5353</c:v>
                </c:pt>
                <c:pt idx="203">
                  <c:v>5353</c:v>
                </c:pt>
                <c:pt idx="204">
                  <c:v>5355</c:v>
                </c:pt>
                <c:pt idx="205">
                  <c:v>5357</c:v>
                </c:pt>
                <c:pt idx="206">
                  <c:v>5359</c:v>
                </c:pt>
                <c:pt idx="207">
                  <c:v>5370</c:v>
                </c:pt>
                <c:pt idx="208">
                  <c:v>5454</c:v>
                </c:pt>
                <c:pt idx="209">
                  <c:v>5558</c:v>
                </c:pt>
                <c:pt idx="210">
                  <c:v>5579</c:v>
                </c:pt>
                <c:pt idx="211">
                  <c:v>5671</c:v>
                </c:pt>
                <c:pt idx="212">
                  <c:v>5797</c:v>
                </c:pt>
                <c:pt idx="213">
                  <c:v>5797</c:v>
                </c:pt>
                <c:pt idx="214">
                  <c:v>5810</c:v>
                </c:pt>
                <c:pt idx="215">
                  <c:v>5893</c:v>
                </c:pt>
                <c:pt idx="216">
                  <c:v>6111</c:v>
                </c:pt>
                <c:pt idx="217">
                  <c:v>6403</c:v>
                </c:pt>
                <c:pt idx="218">
                  <c:v>6403</c:v>
                </c:pt>
                <c:pt idx="219">
                  <c:v>6403</c:v>
                </c:pt>
                <c:pt idx="220">
                  <c:v>6412</c:v>
                </c:pt>
                <c:pt idx="221">
                  <c:v>6412</c:v>
                </c:pt>
                <c:pt idx="222">
                  <c:v>6412</c:v>
                </c:pt>
                <c:pt idx="223">
                  <c:v>6428</c:v>
                </c:pt>
                <c:pt idx="224">
                  <c:v>6428</c:v>
                </c:pt>
                <c:pt idx="225">
                  <c:v>6428</c:v>
                </c:pt>
                <c:pt idx="226">
                  <c:v>6505</c:v>
                </c:pt>
                <c:pt idx="227">
                  <c:v>6633</c:v>
                </c:pt>
                <c:pt idx="228">
                  <c:v>6726</c:v>
                </c:pt>
                <c:pt idx="229">
                  <c:v>6770</c:v>
                </c:pt>
                <c:pt idx="230">
                  <c:v>6770</c:v>
                </c:pt>
                <c:pt idx="231">
                  <c:v>6770</c:v>
                </c:pt>
                <c:pt idx="232">
                  <c:v>6817</c:v>
                </c:pt>
                <c:pt idx="233">
                  <c:v>6819</c:v>
                </c:pt>
                <c:pt idx="234">
                  <c:v>6832</c:v>
                </c:pt>
                <c:pt idx="235">
                  <c:v>6841</c:v>
                </c:pt>
                <c:pt idx="236">
                  <c:v>6843</c:v>
                </c:pt>
                <c:pt idx="237">
                  <c:v>6843</c:v>
                </c:pt>
                <c:pt idx="238">
                  <c:v>6850</c:v>
                </c:pt>
                <c:pt idx="239">
                  <c:v>6852</c:v>
                </c:pt>
                <c:pt idx="240">
                  <c:v>6852</c:v>
                </c:pt>
                <c:pt idx="241">
                  <c:v>6863</c:v>
                </c:pt>
                <c:pt idx="242">
                  <c:v>6874</c:v>
                </c:pt>
                <c:pt idx="243">
                  <c:v>6936</c:v>
                </c:pt>
                <c:pt idx="244">
                  <c:v>6936</c:v>
                </c:pt>
                <c:pt idx="245">
                  <c:v>6941</c:v>
                </c:pt>
                <c:pt idx="246">
                  <c:v>6941</c:v>
                </c:pt>
                <c:pt idx="247">
                  <c:v>7016</c:v>
                </c:pt>
                <c:pt idx="248">
                  <c:v>7040</c:v>
                </c:pt>
                <c:pt idx="249">
                  <c:v>7040</c:v>
                </c:pt>
                <c:pt idx="250">
                  <c:v>7045</c:v>
                </c:pt>
                <c:pt idx="251">
                  <c:v>7049</c:v>
                </c:pt>
                <c:pt idx="252">
                  <c:v>7049</c:v>
                </c:pt>
                <c:pt idx="253">
                  <c:v>7051</c:v>
                </c:pt>
                <c:pt idx="254">
                  <c:v>7054</c:v>
                </c:pt>
                <c:pt idx="255">
                  <c:v>7069</c:v>
                </c:pt>
                <c:pt idx="256">
                  <c:v>7069</c:v>
                </c:pt>
                <c:pt idx="257">
                  <c:v>7071</c:v>
                </c:pt>
                <c:pt idx="258">
                  <c:v>7073</c:v>
                </c:pt>
                <c:pt idx="259">
                  <c:v>7159</c:v>
                </c:pt>
                <c:pt idx="260">
                  <c:v>7166</c:v>
                </c:pt>
                <c:pt idx="261">
                  <c:v>7168</c:v>
                </c:pt>
                <c:pt idx="262">
                  <c:v>7182</c:v>
                </c:pt>
                <c:pt idx="263">
                  <c:v>7188</c:v>
                </c:pt>
                <c:pt idx="264">
                  <c:v>7190</c:v>
                </c:pt>
                <c:pt idx="265">
                  <c:v>7250</c:v>
                </c:pt>
                <c:pt idx="266">
                  <c:v>7253</c:v>
                </c:pt>
                <c:pt idx="267">
                  <c:v>7255</c:v>
                </c:pt>
                <c:pt idx="268">
                  <c:v>7261</c:v>
                </c:pt>
                <c:pt idx="269">
                  <c:v>7264</c:v>
                </c:pt>
                <c:pt idx="270">
                  <c:v>7264</c:v>
                </c:pt>
                <c:pt idx="271">
                  <c:v>7270</c:v>
                </c:pt>
                <c:pt idx="272">
                  <c:v>7270</c:v>
                </c:pt>
                <c:pt idx="273">
                  <c:v>7328</c:v>
                </c:pt>
                <c:pt idx="274">
                  <c:v>7445</c:v>
                </c:pt>
                <c:pt idx="275">
                  <c:v>7452</c:v>
                </c:pt>
                <c:pt idx="276">
                  <c:v>7452</c:v>
                </c:pt>
                <c:pt idx="277">
                  <c:v>7465</c:v>
                </c:pt>
                <c:pt idx="278">
                  <c:v>7465</c:v>
                </c:pt>
                <c:pt idx="279">
                  <c:v>7469</c:v>
                </c:pt>
                <c:pt idx="280">
                  <c:v>7469</c:v>
                </c:pt>
                <c:pt idx="281">
                  <c:v>7469</c:v>
                </c:pt>
                <c:pt idx="282">
                  <c:v>7469</c:v>
                </c:pt>
                <c:pt idx="283">
                  <c:v>7474</c:v>
                </c:pt>
                <c:pt idx="284">
                  <c:v>7474</c:v>
                </c:pt>
                <c:pt idx="285">
                  <c:v>7480</c:v>
                </c:pt>
                <c:pt idx="286">
                  <c:v>7480</c:v>
                </c:pt>
                <c:pt idx="287">
                  <c:v>7481</c:v>
                </c:pt>
                <c:pt idx="288">
                  <c:v>7491</c:v>
                </c:pt>
                <c:pt idx="289">
                  <c:v>7575</c:v>
                </c:pt>
                <c:pt idx="290">
                  <c:v>7586</c:v>
                </c:pt>
                <c:pt idx="291">
                  <c:v>7589</c:v>
                </c:pt>
                <c:pt idx="292">
                  <c:v>7590</c:v>
                </c:pt>
                <c:pt idx="293">
                  <c:v>7595</c:v>
                </c:pt>
                <c:pt idx="294">
                  <c:v>7595</c:v>
                </c:pt>
                <c:pt idx="295">
                  <c:v>7595</c:v>
                </c:pt>
                <c:pt idx="296">
                  <c:v>7600</c:v>
                </c:pt>
                <c:pt idx="297">
                  <c:v>7600</c:v>
                </c:pt>
                <c:pt idx="298">
                  <c:v>7684</c:v>
                </c:pt>
                <c:pt idx="299">
                  <c:v>7684</c:v>
                </c:pt>
                <c:pt idx="300">
                  <c:v>7688</c:v>
                </c:pt>
                <c:pt idx="301">
                  <c:v>7688</c:v>
                </c:pt>
                <c:pt idx="302">
                  <c:v>7688</c:v>
                </c:pt>
                <c:pt idx="303">
                  <c:v>7706</c:v>
                </c:pt>
                <c:pt idx="304">
                  <c:v>7706</c:v>
                </c:pt>
                <c:pt idx="305">
                  <c:v>7706</c:v>
                </c:pt>
                <c:pt idx="306">
                  <c:v>7770</c:v>
                </c:pt>
                <c:pt idx="307">
                  <c:v>7799</c:v>
                </c:pt>
                <c:pt idx="308">
                  <c:v>7814</c:v>
                </c:pt>
                <c:pt idx="309">
                  <c:v>7814</c:v>
                </c:pt>
                <c:pt idx="310">
                  <c:v>7814</c:v>
                </c:pt>
                <c:pt idx="311">
                  <c:v>7814</c:v>
                </c:pt>
                <c:pt idx="312">
                  <c:v>7889</c:v>
                </c:pt>
                <c:pt idx="313">
                  <c:v>7892</c:v>
                </c:pt>
                <c:pt idx="314">
                  <c:v>7892</c:v>
                </c:pt>
                <c:pt idx="315">
                  <c:v>7909</c:v>
                </c:pt>
                <c:pt idx="316">
                  <c:v>7909</c:v>
                </c:pt>
                <c:pt idx="317">
                  <c:v>7909</c:v>
                </c:pt>
                <c:pt idx="318">
                  <c:v>7911</c:v>
                </c:pt>
                <c:pt idx="319">
                  <c:v>7978</c:v>
                </c:pt>
                <c:pt idx="320">
                  <c:v>7985</c:v>
                </c:pt>
                <c:pt idx="321">
                  <c:v>7985</c:v>
                </c:pt>
                <c:pt idx="322">
                  <c:v>7995</c:v>
                </c:pt>
                <c:pt idx="323">
                  <c:v>7996</c:v>
                </c:pt>
                <c:pt idx="324">
                  <c:v>8002</c:v>
                </c:pt>
                <c:pt idx="325">
                  <c:v>8005</c:v>
                </c:pt>
                <c:pt idx="326">
                  <c:v>8005</c:v>
                </c:pt>
                <c:pt idx="327">
                  <c:v>8005</c:v>
                </c:pt>
                <c:pt idx="328">
                  <c:v>8022</c:v>
                </c:pt>
                <c:pt idx="329">
                  <c:v>8035</c:v>
                </c:pt>
                <c:pt idx="330">
                  <c:v>8106</c:v>
                </c:pt>
                <c:pt idx="331">
                  <c:v>8122</c:v>
                </c:pt>
                <c:pt idx="332">
                  <c:v>8146</c:v>
                </c:pt>
                <c:pt idx="333">
                  <c:v>8203</c:v>
                </c:pt>
                <c:pt idx="334">
                  <c:v>8212</c:v>
                </c:pt>
                <c:pt idx="335">
                  <c:v>8214</c:v>
                </c:pt>
                <c:pt idx="336">
                  <c:v>8214</c:v>
                </c:pt>
                <c:pt idx="337">
                  <c:v>8225</c:v>
                </c:pt>
                <c:pt idx="338">
                  <c:v>8226</c:v>
                </c:pt>
                <c:pt idx="339">
                  <c:v>8236</c:v>
                </c:pt>
                <c:pt idx="340">
                  <c:v>8332</c:v>
                </c:pt>
                <c:pt idx="341">
                  <c:v>8332</c:v>
                </c:pt>
                <c:pt idx="342">
                  <c:v>8420</c:v>
                </c:pt>
                <c:pt idx="343">
                  <c:v>8420</c:v>
                </c:pt>
                <c:pt idx="344">
                  <c:v>8420</c:v>
                </c:pt>
                <c:pt idx="345">
                  <c:v>8427</c:v>
                </c:pt>
                <c:pt idx="346">
                  <c:v>8438</c:v>
                </c:pt>
                <c:pt idx="347">
                  <c:v>8455</c:v>
                </c:pt>
                <c:pt idx="348">
                  <c:v>8466</c:v>
                </c:pt>
                <c:pt idx="349">
                  <c:v>8537</c:v>
                </c:pt>
                <c:pt idx="350">
                  <c:v>8540</c:v>
                </c:pt>
                <c:pt idx="351">
                  <c:v>8542</c:v>
                </c:pt>
                <c:pt idx="352">
                  <c:v>8546</c:v>
                </c:pt>
                <c:pt idx="353">
                  <c:v>8649</c:v>
                </c:pt>
                <c:pt idx="354">
                  <c:v>8652</c:v>
                </c:pt>
                <c:pt idx="355">
                  <c:v>8652</c:v>
                </c:pt>
                <c:pt idx="356">
                  <c:v>8652</c:v>
                </c:pt>
                <c:pt idx="357">
                  <c:v>8652</c:v>
                </c:pt>
                <c:pt idx="358">
                  <c:v>8652</c:v>
                </c:pt>
                <c:pt idx="359">
                  <c:v>8652</c:v>
                </c:pt>
                <c:pt idx="360">
                  <c:v>8652</c:v>
                </c:pt>
                <c:pt idx="361">
                  <c:v>8652</c:v>
                </c:pt>
                <c:pt idx="362">
                  <c:v>8652</c:v>
                </c:pt>
                <c:pt idx="363">
                  <c:v>8652</c:v>
                </c:pt>
                <c:pt idx="364">
                  <c:v>8663</c:v>
                </c:pt>
                <c:pt idx="365">
                  <c:v>8748</c:v>
                </c:pt>
                <c:pt idx="366">
                  <c:v>8748</c:v>
                </c:pt>
                <c:pt idx="367">
                  <c:v>8752</c:v>
                </c:pt>
                <c:pt idx="368">
                  <c:v>8752</c:v>
                </c:pt>
                <c:pt idx="369">
                  <c:v>8755</c:v>
                </c:pt>
                <c:pt idx="370">
                  <c:v>8756</c:v>
                </c:pt>
                <c:pt idx="371">
                  <c:v>8756</c:v>
                </c:pt>
                <c:pt idx="372">
                  <c:v>8763</c:v>
                </c:pt>
                <c:pt idx="373">
                  <c:v>8856</c:v>
                </c:pt>
                <c:pt idx="374">
                  <c:v>8856</c:v>
                </c:pt>
                <c:pt idx="375">
                  <c:v>8865</c:v>
                </c:pt>
                <c:pt idx="376">
                  <c:v>8958</c:v>
                </c:pt>
                <c:pt idx="377">
                  <c:v>8958</c:v>
                </c:pt>
                <c:pt idx="378">
                  <c:v>8960</c:v>
                </c:pt>
                <c:pt idx="379">
                  <c:v>8960</c:v>
                </c:pt>
                <c:pt idx="380">
                  <c:v>9081</c:v>
                </c:pt>
                <c:pt idx="381">
                  <c:v>9081</c:v>
                </c:pt>
                <c:pt idx="382">
                  <c:v>9198</c:v>
                </c:pt>
                <c:pt idx="383">
                  <c:v>9269</c:v>
                </c:pt>
                <c:pt idx="384">
                  <c:v>9271</c:v>
                </c:pt>
                <c:pt idx="385">
                  <c:v>9275</c:v>
                </c:pt>
                <c:pt idx="386">
                  <c:v>9283</c:v>
                </c:pt>
                <c:pt idx="387">
                  <c:v>9283</c:v>
                </c:pt>
                <c:pt idx="388">
                  <c:v>9285</c:v>
                </c:pt>
                <c:pt idx="389">
                  <c:v>9285</c:v>
                </c:pt>
                <c:pt idx="390">
                  <c:v>9364</c:v>
                </c:pt>
                <c:pt idx="391">
                  <c:v>9378</c:v>
                </c:pt>
                <c:pt idx="392">
                  <c:v>9380</c:v>
                </c:pt>
                <c:pt idx="393">
                  <c:v>9381</c:v>
                </c:pt>
                <c:pt idx="394">
                  <c:v>9400</c:v>
                </c:pt>
                <c:pt idx="395">
                  <c:v>9400</c:v>
                </c:pt>
                <c:pt idx="396">
                  <c:v>9499</c:v>
                </c:pt>
                <c:pt idx="397">
                  <c:v>9499</c:v>
                </c:pt>
                <c:pt idx="398">
                  <c:v>9499</c:v>
                </c:pt>
                <c:pt idx="399">
                  <c:v>9499</c:v>
                </c:pt>
                <c:pt idx="400">
                  <c:v>9499</c:v>
                </c:pt>
                <c:pt idx="401">
                  <c:v>9517</c:v>
                </c:pt>
                <c:pt idx="402">
                  <c:v>9517</c:v>
                </c:pt>
                <c:pt idx="403">
                  <c:v>9574</c:v>
                </c:pt>
                <c:pt idx="404">
                  <c:v>9574</c:v>
                </c:pt>
                <c:pt idx="405">
                  <c:v>9580</c:v>
                </c:pt>
                <c:pt idx="406">
                  <c:v>9583</c:v>
                </c:pt>
                <c:pt idx="407">
                  <c:v>9583</c:v>
                </c:pt>
                <c:pt idx="408">
                  <c:v>9583</c:v>
                </c:pt>
                <c:pt idx="409">
                  <c:v>9583</c:v>
                </c:pt>
                <c:pt idx="410">
                  <c:v>9597</c:v>
                </c:pt>
                <c:pt idx="411">
                  <c:v>9603</c:v>
                </c:pt>
                <c:pt idx="412">
                  <c:v>9603</c:v>
                </c:pt>
                <c:pt idx="413">
                  <c:v>9699</c:v>
                </c:pt>
                <c:pt idx="414">
                  <c:v>9725</c:v>
                </c:pt>
                <c:pt idx="415">
                  <c:v>9738</c:v>
                </c:pt>
                <c:pt idx="416">
                  <c:v>9738</c:v>
                </c:pt>
                <c:pt idx="417">
                  <c:v>9798</c:v>
                </c:pt>
                <c:pt idx="418">
                  <c:v>9798</c:v>
                </c:pt>
                <c:pt idx="419">
                  <c:v>9798</c:v>
                </c:pt>
                <c:pt idx="420">
                  <c:v>9904</c:v>
                </c:pt>
                <c:pt idx="421">
                  <c:v>9904</c:v>
                </c:pt>
                <c:pt idx="422">
                  <c:v>10023</c:v>
                </c:pt>
                <c:pt idx="423">
                  <c:v>10047</c:v>
                </c:pt>
                <c:pt idx="424">
                  <c:v>10114</c:v>
                </c:pt>
                <c:pt idx="425">
                  <c:v>10114</c:v>
                </c:pt>
                <c:pt idx="426">
                  <c:v>10326</c:v>
                </c:pt>
                <c:pt idx="427">
                  <c:v>10335</c:v>
                </c:pt>
                <c:pt idx="428">
                  <c:v>10416</c:v>
                </c:pt>
                <c:pt idx="429">
                  <c:v>10448</c:v>
                </c:pt>
                <c:pt idx="430">
                  <c:v>10448</c:v>
                </c:pt>
                <c:pt idx="431">
                  <c:v>10545</c:v>
                </c:pt>
                <c:pt idx="432">
                  <c:v>10545</c:v>
                </c:pt>
                <c:pt idx="433">
                  <c:v>10553</c:v>
                </c:pt>
                <c:pt idx="434">
                  <c:v>10647</c:v>
                </c:pt>
                <c:pt idx="435">
                  <c:v>10651</c:v>
                </c:pt>
                <c:pt idx="436">
                  <c:v>10678</c:v>
                </c:pt>
                <c:pt idx="437">
                  <c:v>10850</c:v>
                </c:pt>
                <c:pt idx="438">
                  <c:v>10940</c:v>
                </c:pt>
                <c:pt idx="439">
                  <c:v>10957</c:v>
                </c:pt>
                <c:pt idx="440">
                  <c:v>10959</c:v>
                </c:pt>
                <c:pt idx="441">
                  <c:v>11062</c:v>
                </c:pt>
                <c:pt idx="442">
                  <c:v>11063</c:v>
                </c:pt>
                <c:pt idx="443">
                  <c:v>11063</c:v>
                </c:pt>
                <c:pt idx="444">
                  <c:v>11162</c:v>
                </c:pt>
                <c:pt idx="445">
                  <c:v>11162</c:v>
                </c:pt>
                <c:pt idx="446">
                  <c:v>11178</c:v>
                </c:pt>
                <c:pt idx="447">
                  <c:v>11178</c:v>
                </c:pt>
                <c:pt idx="448">
                  <c:v>11186</c:v>
                </c:pt>
                <c:pt idx="449">
                  <c:v>11270</c:v>
                </c:pt>
                <c:pt idx="450">
                  <c:v>11388</c:v>
                </c:pt>
                <c:pt idx="451">
                  <c:v>11388</c:v>
                </c:pt>
                <c:pt idx="452">
                  <c:v>11697</c:v>
                </c:pt>
                <c:pt idx="453">
                  <c:v>11700</c:v>
                </c:pt>
                <c:pt idx="454">
                  <c:v>11700</c:v>
                </c:pt>
                <c:pt idx="455">
                  <c:v>11808</c:v>
                </c:pt>
                <c:pt idx="456">
                  <c:v>11808</c:v>
                </c:pt>
                <c:pt idx="457">
                  <c:v>11812</c:v>
                </c:pt>
                <c:pt idx="458">
                  <c:v>11828</c:v>
                </c:pt>
                <c:pt idx="459">
                  <c:v>11828</c:v>
                </c:pt>
                <c:pt idx="460">
                  <c:v>11836</c:v>
                </c:pt>
                <c:pt idx="461">
                  <c:v>11905</c:v>
                </c:pt>
                <c:pt idx="462">
                  <c:v>12005</c:v>
                </c:pt>
                <c:pt idx="463">
                  <c:v>12005</c:v>
                </c:pt>
                <c:pt idx="464">
                  <c:v>12022</c:v>
                </c:pt>
                <c:pt idx="465">
                  <c:v>12033</c:v>
                </c:pt>
                <c:pt idx="466">
                  <c:v>12033</c:v>
                </c:pt>
                <c:pt idx="467">
                  <c:v>12115</c:v>
                </c:pt>
                <c:pt idx="468">
                  <c:v>12124</c:v>
                </c:pt>
                <c:pt idx="469">
                  <c:v>12137</c:v>
                </c:pt>
                <c:pt idx="470">
                  <c:v>12235</c:v>
                </c:pt>
                <c:pt idx="471">
                  <c:v>12259</c:v>
                </c:pt>
                <c:pt idx="472">
                  <c:v>12235</c:v>
                </c:pt>
                <c:pt idx="473">
                  <c:v>12259</c:v>
                </c:pt>
                <c:pt idx="474">
                  <c:v>12456</c:v>
                </c:pt>
                <c:pt idx="475">
                  <c:v>12551</c:v>
                </c:pt>
                <c:pt idx="476">
                  <c:v>12657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27">
                  <c:v>-4.2155000002821907E-2</c:v>
                </c:pt>
                <c:pt idx="429">
                  <c:v>-3.8224000003538094E-2</c:v>
                </c:pt>
                <c:pt idx="434">
                  <c:v>-5.7611000003817026E-2</c:v>
                </c:pt>
                <c:pt idx="460">
                  <c:v>3.2332000002497807E-2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25-49A1-8C98-7E0A6FE6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7992"/>
        <c:axId val="1"/>
      </c:scatterChart>
      <c:valAx>
        <c:axId val="8297379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51304768946707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375544284312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1121085152658"/>
          <c:y val="0.89602703331808298"/>
          <c:w val="0.77265308063839633"/>
          <c:h val="7.3394816473628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89958</xdr:colOff>
      <xdr:row>0</xdr:row>
      <xdr:rowOff>0</xdr:rowOff>
    </xdr:from>
    <xdr:to>
      <xdr:col>17</xdr:col>
      <xdr:colOff>603250</xdr:colOff>
      <xdr:row>18</xdr:row>
      <xdr:rowOff>31749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3C5A4BC2-B78D-FEE5-4F29-D78F28435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624417</xdr:colOff>
      <xdr:row>0</xdr:row>
      <xdr:rowOff>0</xdr:rowOff>
    </xdr:from>
    <xdr:to>
      <xdr:col>29</xdr:col>
      <xdr:colOff>141817</xdr:colOff>
      <xdr:row>18</xdr:row>
      <xdr:rowOff>63500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0F4E0923-6D8F-2681-6BC2-25A0E557F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844" TargetMode="External"/><Relationship Id="rId18" Type="http://schemas.openxmlformats.org/officeDocument/2006/relationships/hyperlink" Target="http://www.bav-astro.de/sfs/BAVM_link.php?BAVMnr=28" TargetMode="External"/><Relationship Id="rId26" Type="http://schemas.openxmlformats.org/officeDocument/2006/relationships/hyperlink" Target="http://www.konkoly.hu/cgi-bin/IBVS?1840" TargetMode="External"/><Relationship Id="rId39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konkoly.hu/cgi-bin/IBVS?1065" TargetMode="External"/><Relationship Id="rId34" Type="http://schemas.openxmlformats.org/officeDocument/2006/relationships/hyperlink" Target="http://www.bav-astro.de/sfs/BAVM_link.php?BAVMnr=43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573" TargetMode="External"/><Relationship Id="rId17" Type="http://schemas.openxmlformats.org/officeDocument/2006/relationships/hyperlink" Target="http://www.bav-astro.de/sfs/BAVM_link.php?BAVMnr=28" TargetMode="External"/><Relationship Id="rId25" Type="http://schemas.openxmlformats.org/officeDocument/2006/relationships/hyperlink" Target="http://www.konkoly.hu/cgi-bin/IBVS?1502" TargetMode="External"/><Relationship Id="rId33" Type="http://schemas.openxmlformats.org/officeDocument/2006/relationships/hyperlink" Target="http://www.bav-astro.de/sfs/BAVM_link.php?BAVMnr=39" TargetMode="External"/><Relationship Id="rId38" Type="http://schemas.openxmlformats.org/officeDocument/2006/relationships/hyperlink" Target="http://www.bav-astro.de/sfs/BAVM_link.php?BAVMnr=62" TargetMode="External"/><Relationship Id="rId46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731" TargetMode="External"/><Relationship Id="rId20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www.konkoly.hu/cgi-bin/IBVS?1840" TargetMode="External"/><Relationship Id="rId41" Type="http://schemas.openxmlformats.org/officeDocument/2006/relationships/hyperlink" Target="http://vsolj.cetus-net.org/no47.pdf" TargetMode="External"/><Relationship Id="rId54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bav-astro.de/sfs/BAVM_link.php?BAVMnr=31" TargetMode="External"/><Relationship Id="rId32" Type="http://schemas.openxmlformats.org/officeDocument/2006/relationships/hyperlink" Target="http://www.bav-astro.de/sfs/BAVM_link.php?BAVMnr=38" TargetMode="External"/><Relationship Id="rId37" Type="http://schemas.openxmlformats.org/officeDocument/2006/relationships/hyperlink" Target="http://www.bav-astro.de/sfs/BAVM_link.php?BAVMnr=60" TargetMode="External"/><Relationship Id="rId40" Type="http://schemas.openxmlformats.org/officeDocument/2006/relationships/hyperlink" Target="http://var.astro.cz/oejv/issues/oejv0060.pdf" TargetMode="External"/><Relationship Id="rId45" Type="http://schemas.openxmlformats.org/officeDocument/2006/relationships/hyperlink" Target="http://www.bav-astro.de/sfs/BAVM_link.php?BAVMnr=174" TargetMode="External"/><Relationship Id="rId53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731" TargetMode="External"/><Relationship Id="rId23" Type="http://schemas.openxmlformats.org/officeDocument/2006/relationships/hyperlink" Target="http://www.konkoly.hu/cgi-bin/IBVS?1502" TargetMode="External"/><Relationship Id="rId28" Type="http://schemas.openxmlformats.org/officeDocument/2006/relationships/hyperlink" Target="http://www.konkoly.hu/cgi-bin/IBVS?1840" TargetMode="External"/><Relationship Id="rId36" Type="http://schemas.openxmlformats.org/officeDocument/2006/relationships/hyperlink" Target="http://www.bav-astro.de/sfs/BAVM_link.php?BAVMnr=59" TargetMode="External"/><Relationship Id="rId49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1507" TargetMode="External"/><Relationship Id="rId19" Type="http://schemas.openxmlformats.org/officeDocument/2006/relationships/hyperlink" Target="http://www.konkoly.hu/cgi-bin/IBVS?1009" TargetMode="External"/><Relationship Id="rId31" Type="http://schemas.openxmlformats.org/officeDocument/2006/relationships/hyperlink" Target="http://www.bav-astro.de/sfs/BAVM_link.php?BAVMnr=38" TargetMode="External"/><Relationship Id="rId44" Type="http://schemas.openxmlformats.org/officeDocument/2006/relationships/hyperlink" Target="http://vsolj.cetus-net.org/no42.pdf" TargetMode="External"/><Relationship Id="rId52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731" TargetMode="External"/><Relationship Id="rId22" Type="http://schemas.openxmlformats.org/officeDocument/2006/relationships/hyperlink" Target="http://www.konkoly.hu/cgi-bin/IBVS?1350" TargetMode="External"/><Relationship Id="rId27" Type="http://schemas.openxmlformats.org/officeDocument/2006/relationships/hyperlink" Target="http://www.konkoly.hu/cgi-bin/IBVS?1777" TargetMode="External"/><Relationship Id="rId30" Type="http://schemas.openxmlformats.org/officeDocument/2006/relationships/hyperlink" Target="http://www.konkoly.hu/cgi-bin/IBVS?1840" TargetMode="External"/><Relationship Id="rId35" Type="http://schemas.openxmlformats.org/officeDocument/2006/relationships/hyperlink" Target="http://www.bav-astro.de/sfs/BAVM_link.php?BAVMnr=50" TargetMode="External"/><Relationship Id="rId43" Type="http://schemas.openxmlformats.org/officeDocument/2006/relationships/hyperlink" Target="http://www.bav-astro.de/sfs/BAVM_link.php?BAVMnr=157" TargetMode="External"/><Relationship Id="rId48" Type="http://schemas.openxmlformats.org/officeDocument/2006/relationships/hyperlink" Target="http://vsolj.cetus-net.org/no48.pdf" TargetMode="External"/><Relationship Id="rId56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111" TargetMode="External"/><Relationship Id="rId51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831"/>
  <sheetViews>
    <sheetView tabSelected="1" zoomScaleNormal="100" workbookViewId="0">
      <pane xSplit="14" ySplit="22" topLeftCell="O48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42578125" customWidth="1"/>
    <col min="2" max="2" width="5.140625" customWidth="1"/>
    <col min="3" max="3" width="15.7109375" style="12" customWidth="1"/>
    <col min="4" max="4" width="9.42578125" style="12" customWidth="1"/>
    <col min="5" max="5" width="13.2851562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12.140625" customWidth="1"/>
  </cols>
  <sheetData>
    <row r="1" spans="1:6" ht="20.25">
      <c r="A1" s="1" t="s">
        <v>129</v>
      </c>
    </row>
    <row r="2" spans="1:6">
      <c r="A2" t="s">
        <v>28</v>
      </c>
      <c r="B2" s="8" t="s">
        <v>122</v>
      </c>
    </row>
    <row r="4" spans="1:6" ht="14.25" thickTop="1" thickBot="1">
      <c r="A4" s="4" t="s">
        <v>4</v>
      </c>
      <c r="C4" s="49">
        <v>16747.971799999999</v>
      </c>
      <c r="D4" s="50">
        <v>3.4522013299999998</v>
      </c>
    </row>
    <row r="5" spans="1:6" ht="13.5" thickTop="1">
      <c r="A5" s="13" t="s">
        <v>133</v>
      </c>
      <c r="B5" s="14"/>
      <c r="C5" s="80">
        <v>-9.5</v>
      </c>
      <c r="D5" s="51" t="s">
        <v>134</v>
      </c>
    </row>
    <row r="6" spans="1:6">
      <c r="A6" s="4" t="s">
        <v>5</v>
      </c>
    </row>
    <row r="7" spans="1:6">
      <c r="A7" t="s">
        <v>6</v>
      </c>
      <c r="C7" s="89">
        <v>16747.971799999999</v>
      </c>
      <c r="D7" s="101" t="s">
        <v>1563</v>
      </c>
    </row>
    <row r="8" spans="1:6">
      <c r="A8" t="s">
        <v>7</v>
      </c>
      <c r="C8" s="89">
        <v>3.452213</v>
      </c>
      <c r="D8" s="101" t="s">
        <v>1563</v>
      </c>
    </row>
    <row r="9" spans="1:6">
      <c r="A9" s="21" t="s">
        <v>138</v>
      </c>
      <c r="B9" s="22">
        <v>474</v>
      </c>
      <c r="C9" s="16" t="str">
        <f>"F"&amp;B9</f>
        <v>F474</v>
      </c>
      <c r="D9" s="52" t="str">
        <f>"G"&amp;B9</f>
        <v>G474</v>
      </c>
    </row>
    <row r="10" spans="1:6" ht="13.5" thickBot="1">
      <c r="A10" s="14"/>
      <c r="B10" s="14"/>
      <c r="C10" s="53" t="s">
        <v>24</v>
      </c>
      <c r="D10" s="53" t="s">
        <v>25</v>
      </c>
      <c r="E10" s="14"/>
    </row>
    <row r="11" spans="1:6">
      <c r="A11" s="14" t="s">
        <v>20</v>
      </c>
      <c r="B11" s="14"/>
      <c r="C11" s="16">
        <f ca="1">INTERCEPT(INDIRECT($D$9):G989,INDIRECT($C$9):F989)</f>
        <v>-0.26869169024295825</v>
      </c>
      <c r="E11" s="14"/>
    </row>
    <row r="12" spans="1:6">
      <c r="A12" s="14" t="s">
        <v>21</v>
      </c>
      <c r="B12" s="14"/>
      <c r="C12" s="16">
        <f ca="1">SLOPE(INDIRECT($D$9):G989,INDIRECT($C$9):F989)</f>
        <v>2.232803227066118E-5</v>
      </c>
      <c r="E12" s="95" t="s">
        <v>1559</v>
      </c>
      <c r="F12" s="100" t="s">
        <v>1562</v>
      </c>
    </row>
    <row r="13" spans="1:6">
      <c r="A13" s="14" t="s">
        <v>23</v>
      </c>
      <c r="B13" s="14"/>
      <c r="C13" s="12" t="s">
        <v>18</v>
      </c>
      <c r="E13" s="93" t="s">
        <v>141</v>
      </c>
      <c r="F13" s="96">
        <v>1</v>
      </c>
    </row>
    <row r="14" spans="1:6">
      <c r="A14" s="14"/>
      <c r="B14" s="14"/>
      <c r="C14" s="51"/>
      <c r="E14" s="93" t="s">
        <v>135</v>
      </c>
      <c r="F14" s="97">
        <f ca="1">NOW()+15018.5+$C$5/24</f>
        <v>60679.859604745368</v>
      </c>
    </row>
    <row r="15" spans="1:6">
      <c r="A15" s="17" t="s">
        <v>22</v>
      </c>
      <c r="B15" s="14"/>
      <c r="C15" s="52">
        <f ca="1">(C7+C11)+(C8+C12)*INT(MAX(F21:F3530))</f>
        <v>60442.645655214204</v>
      </c>
      <c r="E15" s="93" t="s">
        <v>142</v>
      </c>
      <c r="F15" s="97">
        <f ca="1">ROUND(2*($F$14-$C$7)/$C$8,0)/2+$F$13</f>
        <v>12726.5</v>
      </c>
    </row>
    <row r="16" spans="1:6">
      <c r="A16" s="19" t="s">
        <v>8</v>
      </c>
      <c r="B16" s="14"/>
      <c r="C16" s="54">
        <f ca="1">+C8+C12</f>
        <v>3.4522353280322706</v>
      </c>
      <c r="E16" s="93" t="s">
        <v>136</v>
      </c>
      <c r="F16" s="97">
        <f ca="1">ROUND(2*($F$14-$C$15)/$C$16,0)/2+$F$13</f>
        <v>69.5</v>
      </c>
    </row>
    <row r="17" spans="1:21" ht="13.5" thickBot="1">
      <c r="A17" s="18" t="s">
        <v>137</v>
      </c>
      <c r="B17" s="14"/>
      <c r="C17" s="83">
        <f>COUNT(C21:C2188)</f>
        <v>477</v>
      </c>
      <c r="E17" s="93" t="s">
        <v>1560</v>
      </c>
      <c r="F17" s="98">
        <f ca="1">+$C$15+$C$16*$F$16-15018.5-$C$5/24</f>
        <v>45664.471843845786</v>
      </c>
    </row>
    <row r="18" spans="1:21" ht="14.25" thickTop="1" thickBot="1">
      <c r="A18" s="19" t="s">
        <v>9</v>
      </c>
      <c r="B18" s="14"/>
      <c r="C18" s="55">
        <f ca="1">+C15</f>
        <v>60442.645655214204</v>
      </c>
      <c r="D18" s="92">
        <f ca="1">+C16</f>
        <v>3.4522353280322706</v>
      </c>
      <c r="E18" s="94" t="s">
        <v>1561</v>
      </c>
      <c r="F18" s="99">
        <f ca="1">+($C$15+$C$16*$F$16)-($C$16/2)-15018.5-$C$5/24</f>
        <v>45662.745726181769</v>
      </c>
    </row>
    <row r="19" spans="1:21" ht="13.5" thickTop="1">
      <c r="E19" s="18"/>
      <c r="F19" s="20"/>
    </row>
    <row r="20" spans="1:21" ht="13.5" thickBot="1">
      <c r="A20" s="3" t="s">
        <v>10</v>
      </c>
      <c r="B20" s="3" t="s">
        <v>11</v>
      </c>
      <c r="C20" s="53" t="s">
        <v>12</v>
      </c>
      <c r="D20" s="53" t="s">
        <v>17</v>
      </c>
      <c r="E20" s="3" t="s">
        <v>13</v>
      </c>
      <c r="F20" s="3" t="s">
        <v>14</v>
      </c>
      <c r="G20" s="53" t="s">
        <v>15</v>
      </c>
      <c r="H20" s="6" t="s">
        <v>96</v>
      </c>
      <c r="I20" s="6" t="s">
        <v>132</v>
      </c>
      <c r="J20" s="6" t="s">
        <v>157</v>
      </c>
      <c r="K20" s="6" t="s">
        <v>155</v>
      </c>
      <c r="L20" s="6" t="s">
        <v>1468</v>
      </c>
      <c r="M20" s="6" t="s">
        <v>1469</v>
      </c>
      <c r="N20" s="6" t="s">
        <v>1470</v>
      </c>
      <c r="O20" s="6" t="s">
        <v>27</v>
      </c>
      <c r="P20" s="5" t="s">
        <v>26</v>
      </c>
      <c r="Q20" s="3" t="s">
        <v>19</v>
      </c>
      <c r="U20" s="56" t="s">
        <v>1472</v>
      </c>
    </row>
    <row r="21" spans="1:21" ht="12.75" customHeight="1">
      <c r="A21" s="46" t="s">
        <v>169</v>
      </c>
      <c r="B21" s="48" t="s">
        <v>127</v>
      </c>
      <c r="C21" s="47">
        <v>-958.45399999991059</v>
      </c>
      <c r="D21" s="47" t="s">
        <v>132</v>
      </c>
      <c r="E21">
        <f t="shared" ref="E21:E84" si="0">+(C21-C$7)/C$8</f>
        <v>-5129.0073352947547</v>
      </c>
      <c r="F21">
        <f t="shared" ref="F21:F84" si="1">ROUND(2*E21,0)/2</f>
        <v>-5129</v>
      </c>
      <c r="G21" s="12">
        <f t="shared" ref="G21:G52" si="2">+C21-(C$7+F21*C$8)</f>
        <v>-2.5322999910713406E-2</v>
      </c>
      <c r="H21">
        <f t="shared" ref="H21:H52" si="3">+G21</f>
        <v>-2.5322999910713406E-2</v>
      </c>
      <c r="Q21" s="88" t="s">
        <v>1485</v>
      </c>
    </row>
    <row r="22" spans="1:21" ht="12.75" customHeight="1">
      <c r="A22" s="46" t="s">
        <v>173</v>
      </c>
      <c r="B22" s="48" t="s">
        <v>127</v>
      </c>
      <c r="C22" s="47">
        <v>1420.2460000000001</v>
      </c>
      <c r="D22" s="47" t="s">
        <v>132</v>
      </c>
      <c r="E22">
        <f t="shared" si="0"/>
        <v>-4439.9710562471091</v>
      </c>
      <c r="F22">
        <f t="shared" si="1"/>
        <v>-4440</v>
      </c>
      <c r="G22" s="12">
        <f t="shared" si="2"/>
        <v>9.9920000001475273E-2</v>
      </c>
      <c r="H22">
        <f t="shared" si="3"/>
        <v>9.9920000001475273E-2</v>
      </c>
      <c r="Q22" s="88" t="s">
        <v>1486</v>
      </c>
    </row>
    <row r="23" spans="1:21" ht="12.75" customHeight="1">
      <c r="A23" s="46" t="s">
        <v>173</v>
      </c>
      <c r="B23" s="48" t="s">
        <v>127</v>
      </c>
      <c r="C23" s="47">
        <v>1720.4359999999999</v>
      </c>
      <c r="D23" s="47" t="s">
        <v>132</v>
      </c>
      <c r="E23">
        <f t="shared" si="0"/>
        <v>-4353.0152397896654</v>
      </c>
      <c r="F23">
        <f t="shared" si="1"/>
        <v>-4353</v>
      </c>
      <c r="G23" s="12">
        <f t="shared" si="2"/>
        <v>-5.2610999998933039E-2</v>
      </c>
      <c r="H23">
        <f t="shared" si="3"/>
        <v>-5.2610999998933039E-2</v>
      </c>
      <c r="Q23" s="88" t="s">
        <v>1487</v>
      </c>
    </row>
    <row r="24" spans="1:21" ht="12.75" customHeight="1">
      <c r="A24" s="46" t="s">
        <v>173</v>
      </c>
      <c r="B24" s="48" t="s">
        <v>127</v>
      </c>
      <c r="C24" s="47">
        <v>3933.4540000000002</v>
      </c>
      <c r="D24" s="47" t="s">
        <v>132</v>
      </c>
      <c r="E24">
        <f t="shared" si="0"/>
        <v>-3711.9719437937347</v>
      </c>
      <c r="F24">
        <f t="shared" si="1"/>
        <v>-3712</v>
      </c>
      <c r="G24" s="12">
        <f t="shared" si="2"/>
        <v>9.685600000057093E-2</v>
      </c>
      <c r="H24">
        <f t="shared" si="3"/>
        <v>9.685600000057093E-2</v>
      </c>
      <c r="Q24" s="88" t="s">
        <v>1488</v>
      </c>
    </row>
    <row r="25" spans="1:21" ht="12.75" customHeight="1">
      <c r="A25" s="46" t="s">
        <v>173</v>
      </c>
      <c r="B25" s="48" t="s">
        <v>127</v>
      </c>
      <c r="C25" s="47">
        <v>3978.26</v>
      </c>
      <c r="D25" s="47" t="s">
        <v>132</v>
      </c>
      <c r="E25">
        <f t="shared" si="0"/>
        <v>-3698.9930227364298</v>
      </c>
      <c r="F25">
        <f t="shared" si="1"/>
        <v>-3699</v>
      </c>
      <c r="G25" s="12">
        <f t="shared" si="2"/>
        <v>2.4087000001600245E-2</v>
      </c>
      <c r="H25">
        <f t="shared" si="3"/>
        <v>2.4087000001600245E-2</v>
      </c>
      <c r="Q25" s="88" t="s">
        <v>1489</v>
      </c>
    </row>
    <row r="26" spans="1:21" ht="12.75" customHeight="1">
      <c r="A26" s="46" t="s">
        <v>173</v>
      </c>
      <c r="B26" s="48" t="s">
        <v>127</v>
      </c>
      <c r="C26" s="47">
        <v>4147.4390000000003</v>
      </c>
      <c r="D26" s="47" t="s">
        <v>132</v>
      </c>
      <c r="E26">
        <f t="shared" si="0"/>
        <v>-3649.9870662673475</v>
      </c>
      <c r="F26">
        <f t="shared" si="1"/>
        <v>-3650</v>
      </c>
      <c r="G26" s="12">
        <f t="shared" si="2"/>
        <v>4.4650000001638546E-2</v>
      </c>
      <c r="H26">
        <f t="shared" si="3"/>
        <v>4.4650000001638546E-2</v>
      </c>
      <c r="Q26" s="88" t="s">
        <v>1490</v>
      </c>
    </row>
    <row r="27" spans="1:21" ht="12.75" customHeight="1">
      <c r="A27" s="46" t="s">
        <v>190</v>
      </c>
      <c r="B27" s="48" t="s">
        <v>127</v>
      </c>
      <c r="C27" s="47">
        <v>4147.46</v>
      </c>
      <c r="D27" s="47" t="s">
        <v>132</v>
      </c>
      <c r="E27">
        <f t="shared" si="0"/>
        <v>-3649.9809832127971</v>
      </c>
      <c r="F27">
        <f t="shared" si="1"/>
        <v>-3650</v>
      </c>
      <c r="G27" s="12">
        <f t="shared" si="2"/>
        <v>6.5650000001369335E-2</v>
      </c>
      <c r="H27">
        <f t="shared" si="3"/>
        <v>6.5650000001369335E-2</v>
      </c>
      <c r="Q27" s="88" t="s">
        <v>1490</v>
      </c>
    </row>
    <row r="28" spans="1:21" ht="12.75" customHeight="1">
      <c r="A28" s="46" t="s">
        <v>190</v>
      </c>
      <c r="B28" s="48" t="s">
        <v>127</v>
      </c>
      <c r="C28" s="47">
        <v>4209.5680000000002</v>
      </c>
      <c r="D28" s="47" t="s">
        <v>132</v>
      </c>
      <c r="E28">
        <f t="shared" si="0"/>
        <v>-3631.9902045441577</v>
      </c>
      <c r="F28">
        <f t="shared" si="1"/>
        <v>-3632</v>
      </c>
      <c r="G28" s="12">
        <f t="shared" si="2"/>
        <v>3.3816000000115309E-2</v>
      </c>
      <c r="H28">
        <f t="shared" si="3"/>
        <v>3.3816000000115309E-2</v>
      </c>
      <c r="Q28" s="88" t="s">
        <v>1491</v>
      </c>
    </row>
    <row r="29" spans="1:21" ht="12.75" customHeight="1">
      <c r="A29" s="46" t="s">
        <v>173</v>
      </c>
      <c r="B29" s="48" t="s">
        <v>127</v>
      </c>
      <c r="C29" s="47">
        <v>4216.4849999999997</v>
      </c>
      <c r="D29" s="47" t="s">
        <v>132</v>
      </c>
      <c r="E29">
        <f t="shared" si="0"/>
        <v>-3629.9865622428279</v>
      </c>
      <c r="F29">
        <f t="shared" si="1"/>
        <v>-3630</v>
      </c>
      <c r="G29" s="12">
        <f t="shared" si="2"/>
        <v>4.6390000000428699E-2</v>
      </c>
      <c r="H29">
        <f t="shared" si="3"/>
        <v>4.6390000000428699E-2</v>
      </c>
      <c r="Q29" s="88" t="s">
        <v>1492</v>
      </c>
    </row>
    <row r="30" spans="1:21" ht="12.75" customHeight="1">
      <c r="A30" s="46" t="s">
        <v>190</v>
      </c>
      <c r="B30" s="48" t="s">
        <v>127</v>
      </c>
      <c r="C30" s="47">
        <v>4216.4880000000003</v>
      </c>
      <c r="D30" s="47" t="s">
        <v>132</v>
      </c>
      <c r="E30">
        <f t="shared" si="0"/>
        <v>-3629.9856932350344</v>
      </c>
      <c r="F30">
        <f t="shared" si="1"/>
        <v>-3630</v>
      </c>
      <c r="G30" s="12">
        <f t="shared" si="2"/>
        <v>4.939000000103988E-2</v>
      </c>
      <c r="H30">
        <f t="shared" si="3"/>
        <v>4.939000000103988E-2</v>
      </c>
      <c r="Q30" s="88" t="s">
        <v>1492</v>
      </c>
    </row>
    <row r="31" spans="1:21" ht="12.75" customHeight="1">
      <c r="A31" s="46" t="s">
        <v>173</v>
      </c>
      <c r="B31" s="48" t="s">
        <v>127</v>
      </c>
      <c r="C31" s="47">
        <v>4223.3890000000001</v>
      </c>
      <c r="D31" s="47" t="s">
        <v>132</v>
      </c>
      <c r="E31">
        <f t="shared" si="0"/>
        <v>-3627.9866856419349</v>
      </c>
      <c r="F31">
        <f t="shared" si="1"/>
        <v>-3628</v>
      </c>
      <c r="G31" s="12">
        <f t="shared" si="2"/>
        <v>4.596399999991263E-2</v>
      </c>
      <c r="H31">
        <f t="shared" si="3"/>
        <v>4.596399999991263E-2</v>
      </c>
      <c r="Q31" s="88" t="s">
        <v>1493</v>
      </c>
    </row>
    <row r="32" spans="1:21" ht="12.75" customHeight="1">
      <c r="A32" s="46" t="s">
        <v>173</v>
      </c>
      <c r="B32" s="48" t="s">
        <v>127</v>
      </c>
      <c r="C32" s="47">
        <v>4247.5460000000003</v>
      </c>
      <c r="D32" s="47" t="s">
        <v>132</v>
      </c>
      <c r="E32">
        <f t="shared" si="0"/>
        <v>-3620.9891452236579</v>
      </c>
      <c r="F32">
        <f t="shared" si="1"/>
        <v>-3621</v>
      </c>
      <c r="G32" s="12">
        <f t="shared" si="2"/>
        <v>3.7473000000318279E-2</v>
      </c>
      <c r="H32">
        <f t="shared" si="3"/>
        <v>3.7473000000318279E-2</v>
      </c>
      <c r="Q32" s="88" t="s">
        <v>1494</v>
      </c>
    </row>
    <row r="33" spans="1:17" ht="12.75" customHeight="1">
      <c r="A33" s="46" t="s">
        <v>190</v>
      </c>
      <c r="B33" s="48" t="s">
        <v>127</v>
      </c>
      <c r="C33" s="47">
        <v>4254.45</v>
      </c>
      <c r="D33" s="47" t="s">
        <v>132</v>
      </c>
      <c r="E33">
        <f t="shared" si="0"/>
        <v>-3618.989268622764</v>
      </c>
      <c r="F33">
        <f t="shared" si="1"/>
        <v>-3619</v>
      </c>
      <c r="G33" s="12">
        <f t="shared" si="2"/>
        <v>3.7047000000711705E-2</v>
      </c>
      <c r="H33">
        <f t="shared" si="3"/>
        <v>3.7047000000711705E-2</v>
      </c>
      <c r="Q33" s="88" t="s">
        <v>1495</v>
      </c>
    </row>
    <row r="34" spans="1:17" ht="12.75" customHeight="1">
      <c r="A34" s="46" t="s">
        <v>173</v>
      </c>
      <c r="B34" s="48" t="s">
        <v>127</v>
      </c>
      <c r="C34" s="47">
        <v>4254.46</v>
      </c>
      <c r="D34" s="47" t="s">
        <v>132</v>
      </c>
      <c r="E34">
        <f t="shared" si="0"/>
        <v>-3618.9863719301215</v>
      </c>
      <c r="F34">
        <f t="shared" si="1"/>
        <v>-3619</v>
      </c>
      <c r="G34" s="12">
        <f t="shared" si="2"/>
        <v>4.7047000000929984E-2</v>
      </c>
      <c r="H34">
        <f t="shared" si="3"/>
        <v>4.7047000000929984E-2</v>
      </c>
      <c r="Q34" s="88" t="s">
        <v>1495</v>
      </c>
    </row>
    <row r="35" spans="1:17" ht="12.75" customHeight="1">
      <c r="A35" s="46" t="s">
        <v>169</v>
      </c>
      <c r="B35" s="48" t="s">
        <v>127</v>
      </c>
      <c r="C35" s="47">
        <v>4292.4319999999998</v>
      </c>
      <c r="D35" s="47" t="s">
        <v>132</v>
      </c>
      <c r="E35">
        <f t="shared" si="0"/>
        <v>-3607.9870506252073</v>
      </c>
      <c r="F35">
        <f t="shared" si="1"/>
        <v>-3608</v>
      </c>
      <c r="G35" s="12">
        <f t="shared" si="2"/>
        <v>4.4704000000820088E-2</v>
      </c>
      <c r="H35">
        <f t="shared" si="3"/>
        <v>4.4704000000820088E-2</v>
      </c>
      <c r="Q35" s="88" t="s">
        <v>1496</v>
      </c>
    </row>
    <row r="36" spans="1:17" ht="12.75" customHeight="1">
      <c r="A36" s="46" t="s">
        <v>169</v>
      </c>
      <c r="B36" s="48" t="s">
        <v>127</v>
      </c>
      <c r="C36" s="47">
        <v>4330.3940000000002</v>
      </c>
      <c r="D36" s="47" t="s">
        <v>132</v>
      </c>
      <c r="E36">
        <f t="shared" si="0"/>
        <v>-3596.9906260129369</v>
      </c>
      <c r="F36">
        <f t="shared" si="1"/>
        <v>-3597</v>
      </c>
      <c r="G36" s="12">
        <f t="shared" si="2"/>
        <v>3.2361000001401408E-2</v>
      </c>
      <c r="H36">
        <f t="shared" si="3"/>
        <v>3.2361000001401408E-2</v>
      </c>
      <c r="Q36" s="88" t="s">
        <v>1497</v>
      </c>
    </row>
    <row r="37" spans="1:17" ht="12.75" customHeight="1">
      <c r="A37" s="46" t="s">
        <v>190</v>
      </c>
      <c r="B37" s="48" t="s">
        <v>127</v>
      </c>
      <c r="C37" s="47">
        <v>4337.3119999999999</v>
      </c>
      <c r="D37" s="47" t="s">
        <v>132</v>
      </c>
      <c r="E37">
        <f t="shared" si="0"/>
        <v>-3594.9866940423431</v>
      </c>
      <c r="F37">
        <f t="shared" si="1"/>
        <v>-3595</v>
      </c>
      <c r="G37" s="12">
        <f t="shared" si="2"/>
        <v>4.5935000000099535E-2</v>
      </c>
      <c r="H37">
        <f t="shared" si="3"/>
        <v>4.5935000000099535E-2</v>
      </c>
      <c r="Q37" s="88" t="s">
        <v>1498</v>
      </c>
    </row>
    <row r="38" spans="1:17" ht="12.75" customHeight="1">
      <c r="A38" s="46" t="s">
        <v>190</v>
      </c>
      <c r="B38" s="48" t="s">
        <v>127</v>
      </c>
      <c r="C38" s="47">
        <v>4375.2820000000002</v>
      </c>
      <c r="D38" s="47" t="s">
        <v>132</v>
      </c>
      <c r="E38">
        <f t="shared" si="0"/>
        <v>-3583.9879520759582</v>
      </c>
      <c r="F38">
        <f t="shared" si="1"/>
        <v>-3584</v>
      </c>
      <c r="G38" s="12">
        <f t="shared" si="2"/>
        <v>4.159200000049168E-2</v>
      </c>
      <c r="H38">
        <f t="shared" si="3"/>
        <v>4.159200000049168E-2</v>
      </c>
      <c r="Q38" s="88" t="s">
        <v>1499</v>
      </c>
    </row>
    <row r="39" spans="1:17" ht="12.75" customHeight="1">
      <c r="A39" s="46" t="s">
        <v>169</v>
      </c>
      <c r="B39" s="48" t="s">
        <v>127</v>
      </c>
      <c r="C39" s="47">
        <v>4375.2929999999997</v>
      </c>
      <c r="D39" s="47" t="s">
        <v>132</v>
      </c>
      <c r="E39">
        <f t="shared" si="0"/>
        <v>-3583.9847657140508</v>
      </c>
      <c r="F39">
        <f t="shared" si="1"/>
        <v>-3584</v>
      </c>
      <c r="G39" s="12">
        <f t="shared" si="2"/>
        <v>5.2592000000004191E-2</v>
      </c>
      <c r="H39">
        <f t="shared" si="3"/>
        <v>5.2592000000004191E-2</v>
      </c>
      <c r="Q39" s="88" t="s">
        <v>1499</v>
      </c>
    </row>
    <row r="40" spans="1:17" ht="12.75" customHeight="1">
      <c r="A40" s="46" t="s">
        <v>227</v>
      </c>
      <c r="B40" s="48" t="s">
        <v>127</v>
      </c>
      <c r="C40" s="47">
        <v>4492.6459999999997</v>
      </c>
      <c r="D40" s="47" t="s">
        <v>132</v>
      </c>
      <c r="E40">
        <f t="shared" si="0"/>
        <v>-3549.9912085378273</v>
      </c>
      <c r="F40">
        <f t="shared" si="1"/>
        <v>-3550</v>
      </c>
      <c r="G40" s="12">
        <f t="shared" si="2"/>
        <v>3.0349999999998545E-2</v>
      </c>
      <c r="H40">
        <f t="shared" si="3"/>
        <v>3.0349999999998545E-2</v>
      </c>
      <c r="Q40" s="88" t="s">
        <v>1500</v>
      </c>
    </row>
    <row r="41" spans="1:17" ht="12.75" customHeight="1">
      <c r="A41" s="46" t="s">
        <v>227</v>
      </c>
      <c r="B41" s="48" t="s">
        <v>127</v>
      </c>
      <c r="C41" s="47">
        <v>4499.5479999999998</v>
      </c>
      <c r="D41" s="47" t="s">
        <v>132</v>
      </c>
      <c r="E41">
        <f t="shared" si="0"/>
        <v>-3547.9919112754633</v>
      </c>
      <c r="F41">
        <f t="shared" si="1"/>
        <v>-3548</v>
      </c>
      <c r="G41" s="12">
        <f t="shared" si="2"/>
        <v>2.7924000000894011E-2</v>
      </c>
      <c r="H41">
        <f t="shared" si="3"/>
        <v>2.7924000000894011E-2</v>
      </c>
      <c r="Q41" s="88" t="s">
        <v>1501</v>
      </c>
    </row>
    <row r="42" spans="1:17" ht="12.75" customHeight="1">
      <c r="A42" s="46" t="s">
        <v>190</v>
      </c>
      <c r="B42" s="48" t="s">
        <v>127</v>
      </c>
      <c r="C42" s="47">
        <v>4499.5749999999998</v>
      </c>
      <c r="D42" s="47" t="s">
        <v>132</v>
      </c>
      <c r="E42">
        <f t="shared" si="0"/>
        <v>-3547.9840902053261</v>
      </c>
      <c r="F42">
        <f t="shared" si="1"/>
        <v>-3548</v>
      </c>
      <c r="G42" s="12">
        <f t="shared" si="2"/>
        <v>5.4924000000937667E-2</v>
      </c>
      <c r="H42">
        <f t="shared" si="3"/>
        <v>5.4924000000937667E-2</v>
      </c>
      <c r="Q42" s="88" t="s">
        <v>1501</v>
      </c>
    </row>
    <row r="43" spans="1:17" ht="12.75" customHeight="1">
      <c r="A43" s="46" t="s">
        <v>237</v>
      </c>
      <c r="B43" s="48" t="s">
        <v>127</v>
      </c>
      <c r="C43" s="47">
        <v>4513.3739999999998</v>
      </c>
      <c r="D43" s="47" t="s">
        <v>132</v>
      </c>
      <c r="E43">
        <f t="shared" si="0"/>
        <v>-3543.9869440269181</v>
      </c>
      <c r="F43">
        <f t="shared" si="1"/>
        <v>-3544</v>
      </c>
      <c r="G43" s="12">
        <f t="shared" si="2"/>
        <v>4.5072000000800472E-2</v>
      </c>
      <c r="H43">
        <f t="shared" si="3"/>
        <v>4.5072000000800472E-2</v>
      </c>
      <c r="Q43" s="88" t="s">
        <v>1502</v>
      </c>
    </row>
    <row r="44" spans="1:17" ht="12.75" customHeight="1">
      <c r="A44" s="46" t="s">
        <v>237</v>
      </c>
      <c r="B44" s="48" t="s">
        <v>127</v>
      </c>
      <c r="C44" s="47">
        <v>4513.375</v>
      </c>
      <c r="D44" s="47" t="s">
        <v>132</v>
      </c>
      <c r="E44">
        <f t="shared" si="0"/>
        <v>-3543.9866543576541</v>
      </c>
      <c r="F44">
        <f t="shared" si="1"/>
        <v>-3544</v>
      </c>
      <c r="G44" s="12">
        <f t="shared" si="2"/>
        <v>4.6072000001004199E-2</v>
      </c>
      <c r="H44">
        <f t="shared" si="3"/>
        <v>4.6072000001004199E-2</v>
      </c>
      <c r="Q44" s="88" t="s">
        <v>1502</v>
      </c>
    </row>
    <row r="45" spans="1:17" ht="12.75" customHeight="1">
      <c r="A45" s="46" t="s">
        <v>244</v>
      </c>
      <c r="B45" s="48" t="s">
        <v>127</v>
      </c>
      <c r="C45" s="47">
        <v>4513.3770000000004</v>
      </c>
      <c r="D45" s="47" t="s">
        <v>132</v>
      </c>
      <c r="E45">
        <f t="shared" si="0"/>
        <v>-3543.9860750191251</v>
      </c>
      <c r="F45">
        <f t="shared" si="1"/>
        <v>-3544</v>
      </c>
      <c r="G45" s="12">
        <f t="shared" si="2"/>
        <v>4.8072000001411652E-2</v>
      </c>
      <c r="H45">
        <f t="shared" si="3"/>
        <v>4.8072000001411652E-2</v>
      </c>
      <c r="Q45" s="88" t="s">
        <v>1502</v>
      </c>
    </row>
    <row r="46" spans="1:17" ht="12.75" customHeight="1">
      <c r="A46" s="46" t="s">
        <v>244</v>
      </c>
      <c r="B46" s="48" t="s">
        <v>127</v>
      </c>
      <c r="C46" s="47">
        <v>4544.4480000000003</v>
      </c>
      <c r="D46" s="47" t="s">
        <v>132</v>
      </c>
      <c r="E46">
        <f t="shared" si="0"/>
        <v>-3534.9857613073118</v>
      </c>
      <c r="F46">
        <f t="shared" si="1"/>
        <v>-3535</v>
      </c>
      <c r="G46" s="12">
        <f t="shared" si="2"/>
        <v>4.9155000000610016E-2</v>
      </c>
      <c r="H46">
        <f t="shared" si="3"/>
        <v>4.9155000000610016E-2</v>
      </c>
      <c r="Q46" s="88" t="s">
        <v>1503</v>
      </c>
    </row>
    <row r="47" spans="1:17" ht="12.75" customHeight="1">
      <c r="A47" s="46" t="s">
        <v>227</v>
      </c>
      <c r="B47" s="48" t="s">
        <v>127</v>
      </c>
      <c r="C47" s="47">
        <v>4551.335</v>
      </c>
      <c r="D47" s="47" t="s">
        <v>132</v>
      </c>
      <c r="E47">
        <f t="shared" si="0"/>
        <v>-3532.9908090839122</v>
      </c>
      <c r="F47">
        <f t="shared" si="1"/>
        <v>-3533</v>
      </c>
      <c r="G47" s="12">
        <f t="shared" si="2"/>
        <v>3.1729000001178065E-2</v>
      </c>
      <c r="H47">
        <f t="shared" si="3"/>
        <v>3.1729000001178065E-2</v>
      </c>
      <c r="Q47" s="88" t="s">
        <v>1504</v>
      </c>
    </row>
    <row r="48" spans="1:17" ht="12.75" customHeight="1">
      <c r="A48" s="46" t="s">
        <v>190</v>
      </c>
      <c r="B48" s="48" t="s">
        <v>127</v>
      </c>
      <c r="C48" s="47">
        <v>4551.3419999999996</v>
      </c>
      <c r="D48" s="47" t="s">
        <v>132</v>
      </c>
      <c r="E48">
        <f t="shared" si="0"/>
        <v>-3532.9887813990617</v>
      </c>
      <c r="F48">
        <f t="shared" si="1"/>
        <v>-3533</v>
      </c>
      <c r="G48" s="12">
        <f t="shared" si="2"/>
        <v>3.8729000000785163E-2</v>
      </c>
      <c r="H48">
        <f t="shared" si="3"/>
        <v>3.8729000000785163E-2</v>
      </c>
      <c r="Q48" s="88" t="s">
        <v>1504</v>
      </c>
    </row>
    <row r="49" spans="1:17" ht="12.75" customHeight="1">
      <c r="A49" s="46" t="s">
        <v>237</v>
      </c>
      <c r="B49" s="48" t="s">
        <v>127</v>
      </c>
      <c r="C49" s="47">
        <v>4551.3559999999998</v>
      </c>
      <c r="D49" s="47" t="s">
        <v>132</v>
      </c>
      <c r="E49">
        <f t="shared" si="0"/>
        <v>-3532.9847260293614</v>
      </c>
      <c r="F49">
        <f t="shared" si="1"/>
        <v>-3533</v>
      </c>
      <c r="G49" s="12">
        <f t="shared" si="2"/>
        <v>5.2729000000908854E-2</v>
      </c>
      <c r="H49">
        <f t="shared" si="3"/>
        <v>5.2729000000908854E-2</v>
      </c>
      <c r="Q49" s="88" t="s">
        <v>1504</v>
      </c>
    </row>
    <row r="50" spans="1:17" ht="12.75" customHeight="1">
      <c r="A50" s="46" t="s">
        <v>227</v>
      </c>
      <c r="B50" s="48" t="s">
        <v>127</v>
      </c>
      <c r="C50" s="47">
        <v>4613.4799999999996</v>
      </c>
      <c r="D50" s="47" t="s">
        <v>132</v>
      </c>
      <c r="E50">
        <f t="shared" si="0"/>
        <v>-3514.9893126524926</v>
      </c>
      <c r="F50">
        <f t="shared" si="1"/>
        <v>-3515</v>
      </c>
      <c r="G50" s="12">
        <f t="shared" si="2"/>
        <v>3.6894999999276479E-2</v>
      </c>
      <c r="H50">
        <f t="shared" si="3"/>
        <v>3.6894999999276479E-2</v>
      </c>
      <c r="Q50" s="88" t="s">
        <v>1505</v>
      </c>
    </row>
    <row r="51" spans="1:17" ht="12.75" customHeight="1">
      <c r="A51" s="46" t="s">
        <v>190</v>
      </c>
      <c r="B51" s="48" t="s">
        <v>127</v>
      </c>
      <c r="C51" s="47">
        <v>4651.4520000000002</v>
      </c>
      <c r="D51" s="47" t="s">
        <v>132</v>
      </c>
      <c r="E51">
        <f t="shared" si="0"/>
        <v>-3503.9899913475788</v>
      </c>
      <c r="F51">
        <f t="shared" si="1"/>
        <v>-3504</v>
      </c>
      <c r="G51" s="12">
        <f t="shared" si="2"/>
        <v>3.4552000000076077E-2</v>
      </c>
      <c r="H51">
        <f t="shared" si="3"/>
        <v>3.4552000000076077E-2</v>
      </c>
      <c r="Q51" s="88" t="s">
        <v>1506</v>
      </c>
    </row>
    <row r="52" spans="1:17" ht="12.75" customHeight="1">
      <c r="A52" s="46" t="s">
        <v>227</v>
      </c>
      <c r="B52" s="48" t="s">
        <v>127</v>
      </c>
      <c r="C52" s="47">
        <v>4651.4570000000003</v>
      </c>
      <c r="D52" s="47" t="s">
        <v>132</v>
      </c>
      <c r="E52">
        <f t="shared" si="0"/>
        <v>-3503.9885430012573</v>
      </c>
      <c r="F52">
        <f t="shared" si="1"/>
        <v>-3504</v>
      </c>
      <c r="G52" s="12">
        <f t="shared" si="2"/>
        <v>3.9552000000185217E-2</v>
      </c>
      <c r="H52">
        <f t="shared" si="3"/>
        <v>3.9552000000185217E-2</v>
      </c>
      <c r="Q52" s="88" t="s">
        <v>1506</v>
      </c>
    </row>
    <row r="53" spans="1:17" ht="12.75" customHeight="1">
      <c r="A53" s="46" t="s">
        <v>227</v>
      </c>
      <c r="B53" s="48" t="s">
        <v>127</v>
      </c>
      <c r="C53" s="47">
        <v>4658.3689999999997</v>
      </c>
      <c r="D53" s="47" t="s">
        <v>132</v>
      </c>
      <c r="E53">
        <f t="shared" si="0"/>
        <v>-3501.9863490462499</v>
      </c>
      <c r="F53">
        <f t="shared" si="1"/>
        <v>-3502</v>
      </c>
      <c r="G53" s="12">
        <f t="shared" ref="G53:G84" si="4">+C53-(C$7+F53*C$8)</f>
        <v>4.7126000000389467E-2</v>
      </c>
      <c r="H53">
        <f t="shared" ref="H53:H84" si="5">+G53</f>
        <v>4.7126000000389467E-2</v>
      </c>
      <c r="Q53" s="88" t="s">
        <v>1507</v>
      </c>
    </row>
    <row r="54" spans="1:17" ht="12.75" customHeight="1">
      <c r="A54" s="46" t="s">
        <v>190</v>
      </c>
      <c r="B54" s="48" t="s">
        <v>127</v>
      </c>
      <c r="C54" s="47">
        <v>4658.3810000000003</v>
      </c>
      <c r="D54" s="47" t="s">
        <v>132</v>
      </c>
      <c r="E54">
        <f t="shared" si="0"/>
        <v>-3501.9828730150771</v>
      </c>
      <c r="F54">
        <f t="shared" si="1"/>
        <v>-3502</v>
      </c>
      <c r="G54" s="12">
        <f t="shared" si="4"/>
        <v>5.91260000010152E-2</v>
      </c>
      <c r="H54">
        <f t="shared" si="5"/>
        <v>5.91260000010152E-2</v>
      </c>
      <c r="Q54" s="88" t="s">
        <v>1507</v>
      </c>
    </row>
    <row r="55" spans="1:17" ht="12.75" customHeight="1">
      <c r="A55" s="46" t="s">
        <v>190</v>
      </c>
      <c r="B55" s="48" t="s">
        <v>127</v>
      </c>
      <c r="C55" s="47">
        <v>4879.3220000000001</v>
      </c>
      <c r="D55" s="47" t="s">
        <v>132</v>
      </c>
      <c r="E55">
        <f t="shared" si="0"/>
        <v>-3437.9830560860523</v>
      </c>
      <c r="F55">
        <f t="shared" si="1"/>
        <v>-3438</v>
      </c>
      <c r="G55" s="12">
        <f t="shared" si="4"/>
        <v>5.8494000000791857E-2</v>
      </c>
      <c r="H55">
        <f t="shared" si="5"/>
        <v>5.8494000000791857E-2</v>
      </c>
      <c r="Q55" s="88" t="s">
        <v>1508</v>
      </c>
    </row>
    <row r="56" spans="1:17" ht="12.75" customHeight="1">
      <c r="A56" s="46" t="s">
        <v>190</v>
      </c>
      <c r="B56" s="48" t="s">
        <v>127</v>
      </c>
      <c r="C56" s="47">
        <v>4910.3890000000001</v>
      </c>
      <c r="D56" s="47" t="s">
        <v>132</v>
      </c>
      <c r="E56">
        <f t="shared" si="0"/>
        <v>-3428.9839010512969</v>
      </c>
      <c r="F56">
        <f t="shared" si="1"/>
        <v>-3429</v>
      </c>
      <c r="G56" s="12">
        <f t="shared" si="4"/>
        <v>5.5577000000084809E-2</v>
      </c>
      <c r="H56">
        <f t="shared" si="5"/>
        <v>5.5577000000084809E-2</v>
      </c>
      <c r="Q56" s="88" t="s">
        <v>1509</v>
      </c>
    </row>
    <row r="57" spans="1:17" ht="12.75" customHeight="1">
      <c r="A57" s="46" t="s">
        <v>190</v>
      </c>
      <c r="B57" s="48" t="s">
        <v>127</v>
      </c>
      <c r="C57" s="47">
        <v>5017.41</v>
      </c>
      <c r="D57" s="47" t="s">
        <v>132</v>
      </c>
      <c r="E57">
        <f t="shared" si="0"/>
        <v>-3397.9832067140701</v>
      </c>
      <c r="F57">
        <f t="shared" si="1"/>
        <v>-3398</v>
      </c>
      <c r="G57" s="12">
        <f t="shared" si="4"/>
        <v>5.7974000001195236E-2</v>
      </c>
      <c r="H57">
        <f t="shared" si="5"/>
        <v>5.7974000001195236E-2</v>
      </c>
      <c r="Q57" s="88" t="s">
        <v>1510</v>
      </c>
    </row>
    <row r="58" spans="1:17" ht="12.75" customHeight="1">
      <c r="A58" s="46" t="s">
        <v>190</v>
      </c>
      <c r="B58" s="48" t="s">
        <v>127</v>
      </c>
      <c r="C58" s="47">
        <v>5338.4570000000003</v>
      </c>
      <c r="D58" s="47" t="s">
        <v>132</v>
      </c>
      <c r="E58">
        <f t="shared" si="0"/>
        <v>-3304.9857584106194</v>
      </c>
      <c r="F58">
        <f t="shared" si="1"/>
        <v>-3305</v>
      </c>
      <c r="G58" s="12">
        <f t="shared" si="4"/>
        <v>4.9165000000357395E-2</v>
      </c>
      <c r="H58">
        <f t="shared" si="5"/>
        <v>4.9165000000357395E-2</v>
      </c>
      <c r="Q58" s="88" t="s">
        <v>1511</v>
      </c>
    </row>
    <row r="59" spans="1:17" ht="12.75" customHeight="1">
      <c r="A59" s="46" t="s">
        <v>281</v>
      </c>
      <c r="B59" s="48" t="s">
        <v>127</v>
      </c>
      <c r="C59" s="47">
        <v>5576.6570000000002</v>
      </c>
      <c r="D59" s="47" t="s">
        <v>132</v>
      </c>
      <c r="E59">
        <f t="shared" si="0"/>
        <v>-3235.9865396486252</v>
      </c>
      <c r="F59">
        <f t="shared" si="1"/>
        <v>-3236</v>
      </c>
      <c r="G59" s="12">
        <f t="shared" si="4"/>
        <v>4.6468000001368637E-2</v>
      </c>
      <c r="H59">
        <f t="shared" si="5"/>
        <v>4.6468000001368637E-2</v>
      </c>
      <c r="Q59" s="88" t="s">
        <v>1512</v>
      </c>
    </row>
    <row r="60" spans="1:17" ht="12.75" customHeight="1">
      <c r="A60" s="46" t="s">
        <v>281</v>
      </c>
      <c r="B60" s="48" t="s">
        <v>127</v>
      </c>
      <c r="C60" s="47">
        <v>5621.5330000000004</v>
      </c>
      <c r="D60" s="47" t="s">
        <v>132</v>
      </c>
      <c r="E60">
        <f t="shared" si="0"/>
        <v>-3222.9873417428184</v>
      </c>
      <c r="F60">
        <f t="shared" si="1"/>
        <v>-3223</v>
      </c>
      <c r="G60" s="12">
        <f t="shared" si="4"/>
        <v>4.3699000000742672E-2</v>
      </c>
      <c r="H60">
        <f t="shared" si="5"/>
        <v>4.3699000000742672E-2</v>
      </c>
      <c r="Q60" s="88" t="s">
        <v>1513</v>
      </c>
    </row>
    <row r="61" spans="1:17" ht="12.75" customHeight="1">
      <c r="A61" s="46" t="s">
        <v>281</v>
      </c>
      <c r="B61" s="48" t="s">
        <v>127</v>
      </c>
      <c r="C61" s="47">
        <v>5635.3389999999999</v>
      </c>
      <c r="D61" s="47" t="s">
        <v>132</v>
      </c>
      <c r="E61">
        <f t="shared" si="0"/>
        <v>-3218.98816787956</v>
      </c>
      <c r="F61">
        <f t="shared" si="1"/>
        <v>-3219</v>
      </c>
      <c r="G61" s="12">
        <f t="shared" si="4"/>
        <v>4.0847000000212574E-2</v>
      </c>
      <c r="H61">
        <f t="shared" si="5"/>
        <v>4.0847000000212574E-2</v>
      </c>
      <c r="Q61" s="88" t="s">
        <v>1514</v>
      </c>
    </row>
    <row r="62" spans="1:17" ht="12.75" customHeight="1">
      <c r="A62" s="46" t="s">
        <v>281</v>
      </c>
      <c r="B62" s="48" t="s">
        <v>127</v>
      </c>
      <c r="C62" s="47">
        <v>5697.4930000000004</v>
      </c>
      <c r="D62" s="47" t="s">
        <v>132</v>
      </c>
      <c r="E62">
        <f t="shared" si="0"/>
        <v>-3200.9840644247615</v>
      </c>
      <c r="F62">
        <f t="shared" si="1"/>
        <v>-3201</v>
      </c>
      <c r="G62" s="12">
        <f t="shared" si="4"/>
        <v>5.5013000001054024E-2</v>
      </c>
      <c r="H62">
        <f t="shared" si="5"/>
        <v>5.5013000001054024E-2</v>
      </c>
      <c r="Q62" s="88" t="s">
        <v>1515</v>
      </c>
    </row>
    <row r="63" spans="1:17" ht="12.75" customHeight="1">
      <c r="A63" s="46" t="s">
        <v>281</v>
      </c>
      <c r="B63" s="48" t="s">
        <v>127</v>
      </c>
      <c r="C63" s="47">
        <v>5735.4639999999999</v>
      </c>
      <c r="D63" s="47" t="s">
        <v>132</v>
      </c>
      <c r="E63">
        <f t="shared" si="0"/>
        <v>-3189.9850327891122</v>
      </c>
      <c r="F63">
        <f t="shared" si="1"/>
        <v>-3190</v>
      </c>
      <c r="G63" s="12">
        <f t="shared" si="4"/>
        <v>5.1670000000740401E-2</v>
      </c>
      <c r="H63">
        <f t="shared" si="5"/>
        <v>5.1670000000740401E-2</v>
      </c>
      <c r="Q63" s="88" t="s">
        <v>1516</v>
      </c>
    </row>
    <row r="64" spans="1:17" ht="12.75" customHeight="1">
      <c r="A64" s="46" t="s">
        <v>293</v>
      </c>
      <c r="B64" s="48" t="s">
        <v>127</v>
      </c>
      <c r="C64" s="47">
        <v>6263.6419999999998</v>
      </c>
      <c r="D64" s="47" t="s">
        <v>132</v>
      </c>
      <c r="E64">
        <f t="shared" si="0"/>
        <v>-3036.9881000969522</v>
      </c>
      <c r="F64">
        <f t="shared" si="1"/>
        <v>-3037</v>
      </c>
      <c r="G64" s="12">
        <f t="shared" si="4"/>
        <v>4.1081000001213397E-2</v>
      </c>
      <c r="H64">
        <f t="shared" si="5"/>
        <v>4.1081000001213397E-2</v>
      </c>
      <c r="Q64" s="88" t="s">
        <v>1517</v>
      </c>
    </row>
    <row r="65" spans="1:17" ht="12.75" customHeight="1">
      <c r="A65" s="46" t="s">
        <v>293</v>
      </c>
      <c r="B65" s="48" t="s">
        <v>127</v>
      </c>
      <c r="C65" s="47">
        <v>6453.4970000000003</v>
      </c>
      <c r="D65" s="47" t="s">
        <v>132</v>
      </c>
      <c r="E65">
        <f t="shared" si="0"/>
        <v>-2981.9929419187056</v>
      </c>
      <c r="F65">
        <f t="shared" si="1"/>
        <v>-2982</v>
      </c>
      <c r="G65" s="12">
        <f t="shared" si="4"/>
        <v>2.4366000000554777E-2</v>
      </c>
      <c r="H65">
        <f t="shared" si="5"/>
        <v>2.4366000000554777E-2</v>
      </c>
      <c r="Q65" s="88" t="s">
        <v>1518</v>
      </c>
    </row>
    <row r="66" spans="1:17" ht="12.75" customHeight="1">
      <c r="A66" s="46" t="s">
        <v>293</v>
      </c>
      <c r="B66" s="48" t="s">
        <v>127</v>
      </c>
      <c r="C66" s="47">
        <v>6902.3090000000002</v>
      </c>
      <c r="D66" s="47" t="s">
        <v>132</v>
      </c>
      <c r="E66">
        <f t="shared" si="0"/>
        <v>-2851.9859000588895</v>
      </c>
      <c r="F66">
        <f t="shared" si="1"/>
        <v>-2852</v>
      </c>
      <c r="G66" s="12">
        <f t="shared" si="4"/>
        <v>4.8676000001250941E-2</v>
      </c>
      <c r="H66">
        <f t="shared" si="5"/>
        <v>4.8676000001250941E-2</v>
      </c>
      <c r="Q66" s="88" t="s">
        <v>1519</v>
      </c>
    </row>
    <row r="67" spans="1:17" ht="12.75" customHeight="1">
      <c r="A67" s="46" t="s">
        <v>293</v>
      </c>
      <c r="B67" s="48" t="s">
        <v>127</v>
      </c>
      <c r="C67" s="47">
        <v>7268.277</v>
      </c>
      <c r="D67" s="47" t="s">
        <v>132</v>
      </c>
      <c r="E67">
        <f t="shared" si="0"/>
        <v>-2745.9762187327374</v>
      </c>
      <c r="F67">
        <f t="shared" si="1"/>
        <v>-2746</v>
      </c>
      <c r="G67" s="12">
        <f t="shared" si="4"/>
        <v>8.2098000000769389E-2</v>
      </c>
      <c r="H67">
        <f t="shared" si="5"/>
        <v>8.2098000000769389E-2</v>
      </c>
      <c r="Q67" s="88" t="s">
        <v>1520</v>
      </c>
    </row>
    <row r="68" spans="1:17" ht="12.75" customHeight="1">
      <c r="A68" s="46" t="s">
        <v>293</v>
      </c>
      <c r="B68" s="48" t="s">
        <v>127</v>
      </c>
      <c r="C68" s="47">
        <v>7423.5379999999996</v>
      </c>
      <c r="D68" s="47" t="s">
        <v>132</v>
      </c>
      <c r="E68">
        <f t="shared" si="0"/>
        <v>-2701.0018790845174</v>
      </c>
      <c r="F68">
        <f t="shared" si="1"/>
        <v>-2701</v>
      </c>
      <c r="G68" s="12">
        <f t="shared" si="4"/>
        <v>-6.4869999996517436E-3</v>
      </c>
      <c r="H68">
        <f t="shared" si="5"/>
        <v>-6.4869999996517436E-3</v>
      </c>
      <c r="Q68" s="88" t="s">
        <v>1521</v>
      </c>
    </row>
    <row r="69" spans="1:17" ht="12.75" customHeight="1">
      <c r="A69" s="46" t="s">
        <v>293</v>
      </c>
      <c r="B69" s="48" t="s">
        <v>127</v>
      </c>
      <c r="C69" s="47">
        <v>7430.4560000000001</v>
      </c>
      <c r="D69" s="47" t="s">
        <v>132</v>
      </c>
      <c r="E69">
        <f t="shared" si="0"/>
        <v>-2698.9979471139236</v>
      </c>
      <c r="F69">
        <f t="shared" si="1"/>
        <v>-2699</v>
      </c>
      <c r="G69" s="12">
        <f t="shared" si="4"/>
        <v>7.0869999999558786E-3</v>
      </c>
      <c r="H69">
        <f t="shared" si="5"/>
        <v>7.0869999999558786E-3</v>
      </c>
      <c r="Q69" s="88" t="s">
        <v>1522</v>
      </c>
    </row>
    <row r="70" spans="1:17" ht="12.75" customHeight="1">
      <c r="A70" s="46" t="s">
        <v>293</v>
      </c>
      <c r="B70" s="48" t="s">
        <v>127</v>
      </c>
      <c r="C70" s="47">
        <v>7582.3850000000002</v>
      </c>
      <c r="D70" s="47" t="s">
        <v>132</v>
      </c>
      <c r="E70">
        <f t="shared" si="0"/>
        <v>-2654.9887854544313</v>
      </c>
      <c r="F70">
        <f t="shared" si="1"/>
        <v>-2655</v>
      </c>
      <c r="G70" s="12">
        <f t="shared" si="4"/>
        <v>3.8715000000593136E-2</v>
      </c>
      <c r="H70">
        <f t="shared" si="5"/>
        <v>3.8715000000593136E-2</v>
      </c>
      <c r="Q70" s="88" t="s">
        <v>1523</v>
      </c>
    </row>
    <row r="71" spans="1:17" ht="12.75" customHeight="1">
      <c r="A71" s="46" t="s">
        <v>293</v>
      </c>
      <c r="B71" s="48" t="s">
        <v>127</v>
      </c>
      <c r="C71" s="47">
        <v>7627.268</v>
      </c>
      <c r="D71" s="47" t="s">
        <v>132</v>
      </c>
      <c r="E71">
        <f t="shared" si="0"/>
        <v>-2641.9875598637741</v>
      </c>
      <c r="F71">
        <f t="shared" si="1"/>
        <v>-2642</v>
      </c>
      <c r="G71" s="12">
        <f t="shared" si="4"/>
        <v>4.2946000001393259E-2</v>
      </c>
      <c r="H71">
        <f t="shared" si="5"/>
        <v>4.2946000001393259E-2</v>
      </c>
      <c r="Q71" s="88" t="s">
        <v>1524</v>
      </c>
    </row>
    <row r="72" spans="1:17" ht="12.75" customHeight="1">
      <c r="A72" s="46" t="s">
        <v>293</v>
      </c>
      <c r="B72" s="48" t="s">
        <v>127</v>
      </c>
      <c r="C72" s="47">
        <v>7751.5420000000004</v>
      </c>
      <c r="D72" s="47" t="s">
        <v>132</v>
      </c>
      <c r="E72">
        <f t="shared" si="0"/>
        <v>-2605.9892017091638</v>
      </c>
      <c r="F72">
        <f t="shared" si="1"/>
        <v>-2606</v>
      </c>
      <c r="G72" s="12">
        <f t="shared" si="4"/>
        <v>3.727800000069692E-2</v>
      </c>
      <c r="H72">
        <f t="shared" si="5"/>
        <v>3.727800000069692E-2</v>
      </c>
      <c r="Q72" s="88" t="s">
        <v>1525</v>
      </c>
    </row>
    <row r="73" spans="1:17" ht="12.75" customHeight="1">
      <c r="A73" s="46" t="s">
        <v>293</v>
      </c>
      <c r="B73" s="48" t="s">
        <v>127</v>
      </c>
      <c r="C73" s="47">
        <v>7782.5780000000004</v>
      </c>
      <c r="D73" s="47" t="s">
        <v>132</v>
      </c>
      <c r="E73">
        <f t="shared" si="0"/>
        <v>-2596.9990264216021</v>
      </c>
      <c r="F73">
        <f t="shared" si="1"/>
        <v>-2597</v>
      </c>
      <c r="G73" s="12">
        <f t="shared" si="4"/>
        <v>3.361000001859793E-3</v>
      </c>
      <c r="H73">
        <f t="shared" si="5"/>
        <v>3.361000001859793E-3</v>
      </c>
      <c r="Q73" s="88" t="s">
        <v>1526</v>
      </c>
    </row>
    <row r="74" spans="1:17" ht="12.75" customHeight="1">
      <c r="A74" s="46" t="s">
        <v>293</v>
      </c>
      <c r="B74" s="48" t="s">
        <v>127</v>
      </c>
      <c r="C74" s="47">
        <v>7796.3990000000003</v>
      </c>
      <c r="D74" s="47" t="s">
        <v>132</v>
      </c>
      <c r="E74">
        <f t="shared" si="0"/>
        <v>-2592.9955075193789</v>
      </c>
      <c r="F74">
        <f t="shared" si="1"/>
        <v>-2593</v>
      </c>
      <c r="G74" s="12">
        <f t="shared" si="4"/>
        <v>1.5509000001657114E-2</v>
      </c>
      <c r="H74">
        <f t="shared" si="5"/>
        <v>1.5509000001657114E-2</v>
      </c>
      <c r="Q74" s="88" t="s">
        <v>1527</v>
      </c>
    </row>
    <row r="75" spans="1:17" ht="12.75" customHeight="1">
      <c r="A75" s="46" t="s">
        <v>324</v>
      </c>
      <c r="B75" s="48" t="s">
        <v>127</v>
      </c>
      <c r="C75" s="47">
        <v>7903.4160000000002</v>
      </c>
      <c r="D75" s="47" t="s">
        <v>132</v>
      </c>
      <c r="E75">
        <f t="shared" si="0"/>
        <v>-2561.9959718592099</v>
      </c>
      <c r="F75">
        <f t="shared" si="1"/>
        <v>-2562</v>
      </c>
      <c r="G75" s="12">
        <f t="shared" si="4"/>
        <v>1.3906000001043139E-2</v>
      </c>
      <c r="H75">
        <f t="shared" si="5"/>
        <v>1.3906000001043139E-2</v>
      </c>
      <c r="Q75" s="88" t="s">
        <v>1528</v>
      </c>
    </row>
    <row r="76" spans="1:17" ht="12.75" customHeight="1">
      <c r="A76" s="46" t="s">
        <v>293</v>
      </c>
      <c r="B76" s="48" t="s">
        <v>127</v>
      </c>
      <c r="C76" s="47">
        <v>7903.4210000000003</v>
      </c>
      <c r="D76" s="47" t="s">
        <v>132</v>
      </c>
      <c r="E76">
        <f t="shared" si="0"/>
        <v>-2561.9945235128885</v>
      </c>
      <c r="F76">
        <f t="shared" si="1"/>
        <v>-2562</v>
      </c>
      <c r="G76" s="12">
        <f t="shared" si="4"/>
        <v>1.8906000001152279E-2</v>
      </c>
      <c r="H76">
        <f t="shared" si="5"/>
        <v>1.8906000001152279E-2</v>
      </c>
      <c r="Q76" s="88" t="s">
        <v>1528</v>
      </c>
    </row>
    <row r="77" spans="1:17" ht="12.75" customHeight="1">
      <c r="A77" s="46" t="s">
        <v>324</v>
      </c>
      <c r="B77" s="48" t="s">
        <v>127</v>
      </c>
      <c r="C77" s="47">
        <v>7941.4009999999998</v>
      </c>
      <c r="D77" s="47" t="s">
        <v>132</v>
      </c>
      <c r="E77">
        <f t="shared" si="0"/>
        <v>-2550.9928848538602</v>
      </c>
      <c r="F77">
        <f t="shared" si="1"/>
        <v>-2551</v>
      </c>
      <c r="G77" s="12">
        <f t="shared" si="4"/>
        <v>2.4563000000853208E-2</v>
      </c>
      <c r="H77">
        <f t="shared" si="5"/>
        <v>2.4563000000853208E-2</v>
      </c>
      <c r="Q77" s="88" t="s">
        <v>1529</v>
      </c>
    </row>
    <row r="78" spans="1:17" ht="12.75" customHeight="1">
      <c r="A78" s="46" t="s">
        <v>293</v>
      </c>
      <c r="B78" s="48" t="s">
        <v>127</v>
      </c>
      <c r="C78" s="47">
        <v>8224.4709999999995</v>
      </c>
      <c r="D78" s="47" t="s">
        <v>132</v>
      </c>
      <c r="E78">
        <f t="shared" si="0"/>
        <v>-2468.9962062016452</v>
      </c>
      <c r="F78">
        <f t="shared" si="1"/>
        <v>-2469</v>
      </c>
      <c r="G78" s="12">
        <f t="shared" si="4"/>
        <v>1.3097000000925618E-2</v>
      </c>
      <c r="H78">
        <f t="shared" si="5"/>
        <v>1.3097000000925618E-2</v>
      </c>
      <c r="Q78" s="88" t="s">
        <v>1530</v>
      </c>
    </row>
    <row r="79" spans="1:17" ht="12.75" customHeight="1">
      <c r="A79" s="46" t="s">
        <v>293</v>
      </c>
      <c r="B79" s="48" t="s">
        <v>127</v>
      </c>
      <c r="C79" s="47">
        <v>8262.44</v>
      </c>
      <c r="D79" s="47" t="s">
        <v>132</v>
      </c>
      <c r="E79">
        <f t="shared" si="0"/>
        <v>-2457.997753904524</v>
      </c>
      <c r="F79">
        <f t="shared" si="1"/>
        <v>-2458</v>
      </c>
      <c r="G79" s="12">
        <f t="shared" si="4"/>
        <v>7.7540000002045417E-3</v>
      </c>
      <c r="H79">
        <f t="shared" si="5"/>
        <v>7.7540000002045417E-3</v>
      </c>
      <c r="Q79" s="88" t="s">
        <v>1531</v>
      </c>
    </row>
    <row r="80" spans="1:17" ht="12.75" customHeight="1">
      <c r="A80" s="46" t="s">
        <v>293</v>
      </c>
      <c r="B80" s="48" t="s">
        <v>127</v>
      </c>
      <c r="C80" s="47">
        <v>8338.4</v>
      </c>
      <c r="D80" s="47" t="s">
        <v>132</v>
      </c>
      <c r="E80">
        <f t="shared" si="0"/>
        <v>-2435.994476586468</v>
      </c>
      <c r="F80">
        <f t="shared" si="1"/>
        <v>-2436</v>
      </c>
      <c r="G80" s="12">
        <f t="shared" si="4"/>
        <v>1.90679999996064E-2</v>
      </c>
      <c r="H80">
        <f t="shared" si="5"/>
        <v>1.90679999996064E-2</v>
      </c>
      <c r="Q80" s="88" t="s">
        <v>1532</v>
      </c>
    </row>
    <row r="81" spans="1:17" ht="12.75" customHeight="1">
      <c r="A81" s="46" t="s">
        <v>293</v>
      </c>
      <c r="B81" s="48" t="s">
        <v>127</v>
      </c>
      <c r="C81" s="47">
        <v>8514.4889999999996</v>
      </c>
      <c r="D81" s="47" t="s">
        <v>132</v>
      </c>
      <c r="E81">
        <f t="shared" si="0"/>
        <v>-2384.9869055009062</v>
      </c>
      <c r="F81">
        <f t="shared" si="1"/>
        <v>-2385</v>
      </c>
      <c r="G81" s="12">
        <f t="shared" si="4"/>
        <v>4.5205000000350992E-2</v>
      </c>
      <c r="H81">
        <f t="shared" si="5"/>
        <v>4.5205000000350992E-2</v>
      </c>
      <c r="Q81" s="88" t="s">
        <v>1533</v>
      </c>
    </row>
    <row r="82" spans="1:17" ht="12.75" customHeight="1">
      <c r="A82" s="46" t="s">
        <v>293</v>
      </c>
      <c r="B82" s="48" t="s">
        <v>127</v>
      </c>
      <c r="C82" s="47">
        <v>8521.402</v>
      </c>
      <c r="D82" s="47" t="s">
        <v>132</v>
      </c>
      <c r="E82">
        <f t="shared" si="0"/>
        <v>-2382.9844218766339</v>
      </c>
      <c r="F82">
        <f t="shared" si="1"/>
        <v>-2383</v>
      </c>
      <c r="G82" s="12">
        <f t="shared" si="4"/>
        <v>5.3778999999849475E-2</v>
      </c>
      <c r="H82">
        <f t="shared" si="5"/>
        <v>5.3778999999849475E-2</v>
      </c>
      <c r="Q82" s="88" t="s">
        <v>1534</v>
      </c>
    </row>
    <row r="83" spans="1:17" ht="12.75" customHeight="1">
      <c r="A83" s="46" t="s">
        <v>293</v>
      </c>
      <c r="B83" s="48" t="s">
        <v>127</v>
      </c>
      <c r="C83" s="47">
        <v>9239.3739999999998</v>
      </c>
      <c r="D83" s="47" t="s">
        <v>132</v>
      </c>
      <c r="E83">
        <f t="shared" si="0"/>
        <v>-2175.0100008313507</v>
      </c>
      <c r="F83">
        <f t="shared" si="1"/>
        <v>-2175</v>
      </c>
      <c r="G83" s="12">
        <f t="shared" si="4"/>
        <v>-3.4524999999121064E-2</v>
      </c>
      <c r="H83">
        <f t="shared" si="5"/>
        <v>-3.4524999999121064E-2</v>
      </c>
      <c r="Q83" s="88" t="s">
        <v>1535</v>
      </c>
    </row>
    <row r="84" spans="1:17" ht="12.75" customHeight="1">
      <c r="A84" s="46" t="s">
        <v>350</v>
      </c>
      <c r="B84" s="48" t="s">
        <v>127</v>
      </c>
      <c r="C84" s="47">
        <v>10851.582</v>
      </c>
      <c r="D84" s="47" t="s">
        <v>132</v>
      </c>
      <c r="E84">
        <f t="shared" si="0"/>
        <v>-1708.002895533966</v>
      </c>
      <c r="F84">
        <f t="shared" si="1"/>
        <v>-1708</v>
      </c>
      <c r="G84" s="12">
        <f t="shared" si="4"/>
        <v>-9.9959999988641357E-3</v>
      </c>
      <c r="H84">
        <f t="shared" si="5"/>
        <v>-9.9959999988641357E-3</v>
      </c>
      <c r="Q84" s="88" t="s">
        <v>1536</v>
      </c>
    </row>
    <row r="85" spans="1:17" ht="12.75" customHeight="1">
      <c r="A85" s="46" t="s">
        <v>355</v>
      </c>
      <c r="B85" s="48" t="s">
        <v>127</v>
      </c>
      <c r="C85" s="47">
        <v>11141.589</v>
      </c>
      <c r="D85" s="47" t="s">
        <v>132</v>
      </c>
      <c r="E85">
        <f t="shared" ref="E85:E148" si="6">+(C85-C$7)/C$8</f>
        <v>-1623.9967811951346</v>
      </c>
      <c r="F85">
        <f t="shared" ref="F85:F148" si="7">ROUND(2*E85,0)/2</f>
        <v>-1624</v>
      </c>
      <c r="G85" s="12">
        <f t="shared" ref="G85:G106" si="8">+C85-(C$7+F85*C$8)</f>
        <v>1.1112000000139233E-2</v>
      </c>
      <c r="H85">
        <f t="shared" ref="H85:H98" si="9">+G85</f>
        <v>1.1112000000139233E-2</v>
      </c>
      <c r="Q85" s="88" t="s">
        <v>1537</v>
      </c>
    </row>
    <row r="86" spans="1:17" ht="12.75" customHeight="1">
      <c r="A86" s="46" t="s">
        <v>355</v>
      </c>
      <c r="B86" s="48" t="s">
        <v>127</v>
      </c>
      <c r="C86" s="47">
        <v>11172.63</v>
      </c>
      <c r="D86" s="47" t="s">
        <v>132</v>
      </c>
      <c r="E86">
        <f t="shared" si="6"/>
        <v>-1615.0051575612513</v>
      </c>
      <c r="F86">
        <f t="shared" si="7"/>
        <v>-1615</v>
      </c>
      <c r="G86" s="12">
        <f t="shared" si="8"/>
        <v>-1.7805000001317239E-2</v>
      </c>
      <c r="H86">
        <f t="shared" si="9"/>
        <v>-1.7805000001317239E-2</v>
      </c>
      <c r="Q86" s="88" t="s">
        <v>1538</v>
      </c>
    </row>
    <row r="87" spans="1:17" ht="12.75" customHeight="1">
      <c r="A87" s="46" t="s">
        <v>362</v>
      </c>
      <c r="B87" s="48" t="s">
        <v>127</v>
      </c>
      <c r="C87" s="47">
        <v>11469.541999999999</v>
      </c>
      <c r="D87" s="47" t="s">
        <v>132</v>
      </c>
      <c r="E87">
        <f t="shared" si="6"/>
        <v>-1528.9988769522622</v>
      </c>
      <c r="F87">
        <f t="shared" si="7"/>
        <v>-1529</v>
      </c>
      <c r="G87" s="12">
        <f t="shared" si="8"/>
        <v>3.8770000010117656E-3</v>
      </c>
      <c r="H87">
        <f t="shared" si="9"/>
        <v>3.8770000010117656E-3</v>
      </c>
      <c r="Q87" s="88" t="s">
        <v>1539</v>
      </c>
    </row>
    <row r="88" spans="1:17" ht="12.75" customHeight="1">
      <c r="A88" s="46" t="s">
        <v>362</v>
      </c>
      <c r="B88" s="48" t="s">
        <v>127</v>
      </c>
      <c r="C88" s="47">
        <v>11607.602000000001</v>
      </c>
      <c r="D88" s="47" t="s">
        <v>132</v>
      </c>
      <c r="E88">
        <f t="shared" si="6"/>
        <v>-1489.0071383196803</v>
      </c>
      <c r="F88">
        <f t="shared" si="7"/>
        <v>-1489</v>
      </c>
      <c r="G88" s="12">
        <f t="shared" si="8"/>
        <v>-2.4642999998832238E-2</v>
      </c>
      <c r="H88">
        <f t="shared" si="9"/>
        <v>-2.4642999998832238E-2</v>
      </c>
      <c r="Q88" s="88" t="s">
        <v>1540</v>
      </c>
    </row>
    <row r="89" spans="1:17" ht="12.75" customHeight="1">
      <c r="A89" s="46" t="s">
        <v>368</v>
      </c>
      <c r="B89" s="48" t="s">
        <v>127</v>
      </c>
      <c r="C89" s="47">
        <v>11835.459000000001</v>
      </c>
      <c r="D89" s="47" t="s">
        <v>132</v>
      </c>
      <c r="E89">
        <f t="shared" si="6"/>
        <v>-1423.0039687585902</v>
      </c>
      <c r="F89">
        <f t="shared" si="7"/>
        <v>-1423</v>
      </c>
      <c r="G89" s="12">
        <f t="shared" si="8"/>
        <v>-1.3700999998036423E-2</v>
      </c>
      <c r="H89">
        <f t="shared" si="9"/>
        <v>-1.3700999998036423E-2</v>
      </c>
      <c r="Q89" s="88" t="s">
        <v>1541</v>
      </c>
    </row>
    <row r="90" spans="1:17" ht="12.75" customHeight="1">
      <c r="A90" s="46" t="s">
        <v>368</v>
      </c>
      <c r="B90" s="48" t="s">
        <v>127</v>
      </c>
      <c r="C90" s="47">
        <v>11842.377</v>
      </c>
      <c r="D90" s="47" t="s">
        <v>132</v>
      </c>
      <c r="E90">
        <f t="shared" si="6"/>
        <v>-1421.0000367879964</v>
      </c>
      <c r="F90">
        <f t="shared" si="7"/>
        <v>-1421</v>
      </c>
      <c r="G90" s="12">
        <f t="shared" si="8"/>
        <v>-1.2699999933829531E-4</v>
      </c>
      <c r="H90">
        <f t="shared" si="9"/>
        <v>-1.2699999933829531E-4</v>
      </c>
      <c r="Q90" s="88" t="s">
        <v>1542</v>
      </c>
    </row>
    <row r="91" spans="1:17" ht="12.75" customHeight="1">
      <c r="A91" s="46" t="s">
        <v>368</v>
      </c>
      <c r="B91" s="48" t="s">
        <v>127</v>
      </c>
      <c r="C91" s="47">
        <v>11987.342000000001</v>
      </c>
      <c r="D91" s="47" t="s">
        <v>132</v>
      </c>
      <c r="E91">
        <f t="shared" si="6"/>
        <v>-1379.0081318852569</v>
      </c>
      <c r="F91">
        <f t="shared" si="7"/>
        <v>-1379</v>
      </c>
      <c r="G91" s="12">
        <f t="shared" si="8"/>
        <v>-2.8072999997675652E-2</v>
      </c>
      <c r="H91">
        <f t="shared" si="9"/>
        <v>-2.8072999997675652E-2</v>
      </c>
      <c r="Q91" s="88" t="s">
        <v>1543</v>
      </c>
    </row>
    <row r="92" spans="1:17" ht="12.75" customHeight="1">
      <c r="A92" s="46" t="s">
        <v>368</v>
      </c>
      <c r="B92" s="48" t="s">
        <v>127</v>
      </c>
      <c r="C92" s="47">
        <v>12032.24</v>
      </c>
      <c r="D92" s="47" t="s">
        <v>132</v>
      </c>
      <c r="E92">
        <f t="shared" si="6"/>
        <v>-1366.0025612556351</v>
      </c>
      <c r="F92">
        <f t="shared" si="7"/>
        <v>-1366</v>
      </c>
      <c r="G92" s="12">
        <f t="shared" si="8"/>
        <v>-8.8419999992765952E-3</v>
      </c>
      <c r="H92">
        <f t="shared" si="9"/>
        <v>-8.8419999992765952E-3</v>
      </c>
      <c r="Q92" s="88" t="s">
        <v>1544</v>
      </c>
    </row>
    <row r="93" spans="1:17" ht="12.75" customHeight="1">
      <c r="A93" s="46" t="s">
        <v>368</v>
      </c>
      <c r="B93" s="48" t="s">
        <v>127</v>
      </c>
      <c r="C93" s="47">
        <v>12308.397000000001</v>
      </c>
      <c r="D93" s="47" t="s">
        <v>132</v>
      </c>
      <c r="E93">
        <f t="shared" si="6"/>
        <v>-1286.0083662276918</v>
      </c>
      <c r="F93">
        <f t="shared" si="7"/>
        <v>-1286</v>
      </c>
      <c r="G93" s="12">
        <f t="shared" si="8"/>
        <v>-2.8881999998702668E-2</v>
      </c>
      <c r="H93">
        <f t="shared" si="9"/>
        <v>-2.8881999998702668E-2</v>
      </c>
      <c r="Q93" s="88" t="s">
        <v>1545</v>
      </c>
    </row>
    <row r="94" spans="1:17" ht="12.75" customHeight="1">
      <c r="A94" s="46" t="s">
        <v>383</v>
      </c>
      <c r="B94" s="48" t="s">
        <v>127</v>
      </c>
      <c r="C94" s="47">
        <v>12577.68</v>
      </c>
      <c r="D94" s="47" t="s">
        <v>132</v>
      </c>
      <c r="E94">
        <f t="shared" si="6"/>
        <v>-1208.0053577227127</v>
      </c>
      <c r="F94">
        <f t="shared" si="7"/>
        <v>-1208</v>
      </c>
      <c r="G94" s="12">
        <f t="shared" si="8"/>
        <v>-1.8495999998776824E-2</v>
      </c>
      <c r="H94">
        <f t="shared" si="9"/>
        <v>-1.8495999998776824E-2</v>
      </c>
      <c r="Q94" s="88" t="s">
        <v>1546</v>
      </c>
    </row>
    <row r="95" spans="1:17" ht="12.75" customHeight="1">
      <c r="A95" s="46" t="s">
        <v>383</v>
      </c>
      <c r="B95" s="48" t="s">
        <v>127</v>
      </c>
      <c r="C95" s="47">
        <v>12608.736999999999</v>
      </c>
      <c r="D95" s="47" t="s">
        <v>132</v>
      </c>
      <c r="E95">
        <f t="shared" si="6"/>
        <v>-1199.0090993806002</v>
      </c>
      <c r="F95">
        <f t="shared" si="7"/>
        <v>-1199</v>
      </c>
      <c r="G95" s="12">
        <f t="shared" si="8"/>
        <v>-3.1413000000611646E-2</v>
      </c>
      <c r="H95">
        <f t="shared" si="9"/>
        <v>-3.1413000000611646E-2</v>
      </c>
      <c r="Q95" s="88" t="s">
        <v>1547</v>
      </c>
    </row>
    <row r="96" spans="1:17">
      <c r="A96" s="46" t="s">
        <v>383</v>
      </c>
      <c r="B96" s="48" t="s">
        <v>127</v>
      </c>
      <c r="C96" s="47">
        <v>12646.703</v>
      </c>
      <c r="D96" s="47" t="s">
        <v>132</v>
      </c>
      <c r="E96">
        <f t="shared" si="6"/>
        <v>-1188.0115160912724</v>
      </c>
      <c r="F96">
        <f t="shared" si="7"/>
        <v>-1188</v>
      </c>
      <c r="G96" s="12">
        <f t="shared" si="8"/>
        <v>-3.9756000000124914E-2</v>
      </c>
      <c r="H96">
        <f t="shared" si="9"/>
        <v>-3.9756000000124914E-2</v>
      </c>
      <c r="Q96" s="88" t="s">
        <v>1548</v>
      </c>
    </row>
    <row r="97" spans="1:17">
      <c r="A97" s="46" t="s">
        <v>383</v>
      </c>
      <c r="B97" s="48" t="s">
        <v>127</v>
      </c>
      <c r="C97" s="47">
        <v>12684.681</v>
      </c>
      <c r="D97" s="47" t="s">
        <v>132</v>
      </c>
      <c r="E97">
        <f t="shared" si="6"/>
        <v>-1177.0104567707724</v>
      </c>
      <c r="F97">
        <f t="shared" si="7"/>
        <v>-1177</v>
      </c>
      <c r="G97" s="12">
        <f t="shared" si="8"/>
        <v>-3.6098999999012449E-2</v>
      </c>
      <c r="H97">
        <f t="shared" si="9"/>
        <v>-3.6098999999012449E-2</v>
      </c>
      <c r="Q97" s="88" t="s">
        <v>1549</v>
      </c>
    </row>
    <row r="98" spans="1:17">
      <c r="A98" s="46" t="s">
        <v>397</v>
      </c>
      <c r="B98" s="48" t="s">
        <v>127</v>
      </c>
      <c r="C98" s="47">
        <v>13675.460999999999</v>
      </c>
      <c r="D98" s="47" t="s">
        <v>132</v>
      </c>
      <c r="E98">
        <f t="shared" si="6"/>
        <v>-890.01194306376806</v>
      </c>
      <c r="F98">
        <f t="shared" si="7"/>
        <v>-890</v>
      </c>
      <c r="G98" s="12">
        <f t="shared" si="8"/>
        <v>-4.1229999998904532E-2</v>
      </c>
      <c r="H98">
        <f t="shared" si="9"/>
        <v>-4.1229999998904532E-2</v>
      </c>
      <c r="Q98" s="88" t="s">
        <v>1550</v>
      </c>
    </row>
    <row r="99" spans="1:17">
      <c r="A99" s="46" t="s">
        <v>401</v>
      </c>
      <c r="B99" s="48" t="s">
        <v>127</v>
      </c>
      <c r="C99" s="47">
        <v>13699.654</v>
      </c>
      <c r="D99" s="47" t="s">
        <v>132</v>
      </c>
      <c r="E99">
        <f t="shared" si="6"/>
        <v>-883.00397455197549</v>
      </c>
      <c r="F99">
        <f t="shared" si="7"/>
        <v>-883</v>
      </c>
      <c r="G99" s="12">
        <f t="shared" si="8"/>
        <v>-1.372099999935017E-2</v>
      </c>
      <c r="I99">
        <f>+G99</f>
        <v>-1.372099999935017E-2</v>
      </c>
      <c r="Q99" s="88" t="s">
        <v>1551</v>
      </c>
    </row>
    <row r="100" spans="1:17">
      <c r="A100" s="46" t="s">
        <v>397</v>
      </c>
      <c r="B100" s="48" t="s">
        <v>127</v>
      </c>
      <c r="C100" s="47">
        <v>13706.525</v>
      </c>
      <c r="D100" s="47" t="s">
        <v>132</v>
      </c>
      <c r="E100">
        <f t="shared" si="6"/>
        <v>-881.01365703680506</v>
      </c>
      <c r="F100">
        <f t="shared" si="7"/>
        <v>-881</v>
      </c>
      <c r="G100" s="12">
        <f t="shared" si="8"/>
        <v>-4.7146999999313266E-2</v>
      </c>
      <c r="H100">
        <f>+G100</f>
        <v>-4.7146999999313266E-2</v>
      </c>
      <c r="Q100" s="88" t="s">
        <v>1552</v>
      </c>
    </row>
    <row r="101" spans="1:17">
      <c r="A101" s="46" t="s">
        <v>409</v>
      </c>
      <c r="B101" s="48" t="s">
        <v>127</v>
      </c>
      <c r="C101" s="47">
        <v>13713.468999999999</v>
      </c>
      <c r="D101" s="47" t="s">
        <v>132</v>
      </c>
      <c r="E101">
        <f t="shared" si="6"/>
        <v>-879.00219366533884</v>
      </c>
      <c r="F101">
        <f t="shared" si="7"/>
        <v>-879</v>
      </c>
      <c r="G101" s="12">
        <f t="shared" si="8"/>
        <v>-7.5730000007752096E-3</v>
      </c>
      <c r="H101">
        <f>+G101</f>
        <v>-7.5730000007752096E-3</v>
      </c>
      <c r="Q101" s="88" t="s">
        <v>1553</v>
      </c>
    </row>
    <row r="102" spans="1:17">
      <c r="A102" s="46" t="s">
        <v>414</v>
      </c>
      <c r="B102" s="48" t="s">
        <v>127</v>
      </c>
      <c r="C102" s="47">
        <v>13813.575000000001</v>
      </c>
      <c r="D102" s="47" t="s">
        <v>132</v>
      </c>
      <c r="E102">
        <f t="shared" si="6"/>
        <v>-850.00456229091276</v>
      </c>
      <c r="F102">
        <f t="shared" si="7"/>
        <v>-850</v>
      </c>
      <c r="G102" s="12">
        <f t="shared" si="8"/>
        <v>-1.5749999998661224E-2</v>
      </c>
      <c r="I102">
        <f>+G102</f>
        <v>-1.5749999998661224E-2</v>
      </c>
      <c r="Q102" s="88" t="s">
        <v>1554</v>
      </c>
    </row>
    <row r="103" spans="1:17">
      <c r="A103" s="46" t="s">
        <v>293</v>
      </c>
      <c r="B103" s="48" t="s">
        <v>127</v>
      </c>
      <c r="C103" s="47">
        <v>14438.449000000001</v>
      </c>
      <c r="D103" s="47" t="s">
        <v>132</v>
      </c>
      <c r="E103">
        <f t="shared" si="6"/>
        <v>-668.99777041567211</v>
      </c>
      <c r="F103">
        <f t="shared" si="7"/>
        <v>-669</v>
      </c>
      <c r="G103" s="12">
        <f t="shared" si="8"/>
        <v>7.6970000009168871E-3</v>
      </c>
      <c r="H103">
        <f>+G103</f>
        <v>7.6970000009168871E-3</v>
      </c>
      <c r="Q103" s="88" t="s">
        <v>1555</v>
      </c>
    </row>
    <row r="104" spans="1:17">
      <c r="A104" s="46" t="s">
        <v>414</v>
      </c>
      <c r="B104" s="48" t="s">
        <v>127</v>
      </c>
      <c r="C104" s="47">
        <v>14676.627</v>
      </c>
      <c r="D104" s="47" t="s">
        <v>132</v>
      </c>
      <c r="E104">
        <f t="shared" si="6"/>
        <v>-600.00492437749324</v>
      </c>
      <c r="F104">
        <f t="shared" si="7"/>
        <v>-600</v>
      </c>
      <c r="G104" s="12">
        <f t="shared" si="8"/>
        <v>-1.6999999999825377E-2</v>
      </c>
      <c r="I104">
        <f>+G104</f>
        <v>-1.6999999999825377E-2</v>
      </c>
      <c r="Q104" s="88" t="s">
        <v>1556</v>
      </c>
    </row>
    <row r="105" spans="1:17">
      <c r="A105" s="46" t="s">
        <v>422</v>
      </c>
      <c r="B105" s="48" t="s">
        <v>127</v>
      </c>
      <c r="C105" s="47">
        <v>14935.545</v>
      </c>
      <c r="D105" s="47" t="s">
        <v>132</v>
      </c>
      <c r="E105">
        <f t="shared" si="6"/>
        <v>-525.00433779723301</v>
      </c>
      <c r="F105">
        <f t="shared" si="7"/>
        <v>-525</v>
      </c>
      <c r="G105" s="12">
        <f t="shared" si="8"/>
        <v>-1.4975000000049477E-2</v>
      </c>
      <c r="I105">
        <f>+G105</f>
        <v>-1.4975000000049477E-2</v>
      </c>
      <c r="Q105" s="88" t="s">
        <v>1557</v>
      </c>
    </row>
    <row r="106" spans="1:17" ht="12.75" customHeight="1">
      <c r="A106" s="46" t="s">
        <v>414</v>
      </c>
      <c r="B106" s="48" t="s">
        <v>127</v>
      </c>
      <c r="C106" s="47">
        <v>15505.162</v>
      </c>
      <c r="D106" s="47" t="s">
        <v>132</v>
      </c>
      <c r="E106">
        <f t="shared" si="6"/>
        <v>-360.0038004607477</v>
      </c>
      <c r="F106">
        <f t="shared" si="7"/>
        <v>-360</v>
      </c>
      <c r="G106" s="12">
        <f t="shared" si="8"/>
        <v>-1.3119999999616994E-2</v>
      </c>
      <c r="I106">
        <f>+G106</f>
        <v>-1.3119999999616994E-2</v>
      </c>
      <c r="Q106" s="2">
        <f t="shared" ref="Q106:Q154" si="10">+C106-15018.5</f>
        <v>486.66200000000026</v>
      </c>
    </row>
    <row r="107" spans="1:17">
      <c r="A107" t="s">
        <v>16</v>
      </c>
      <c r="C107" s="12">
        <v>16747.971799999999</v>
      </c>
      <c r="D107" s="12" t="s">
        <v>18</v>
      </c>
      <c r="E107">
        <f t="shared" si="6"/>
        <v>0</v>
      </c>
      <c r="F107">
        <f t="shared" si="7"/>
        <v>0</v>
      </c>
      <c r="H107" s="7">
        <v>0</v>
      </c>
      <c r="Q107" s="2">
        <f t="shared" si="10"/>
        <v>1729.4717999999993</v>
      </c>
    </row>
    <row r="108" spans="1:17">
      <c r="A108" s="46" t="s">
        <v>429</v>
      </c>
      <c r="B108" s="48" t="s">
        <v>127</v>
      </c>
      <c r="C108" s="47">
        <v>17041.428</v>
      </c>
      <c r="D108" s="47" t="s">
        <v>132</v>
      </c>
      <c r="E108">
        <f t="shared" si="6"/>
        <v>85.005241565338096</v>
      </c>
      <c r="F108">
        <f t="shared" si="7"/>
        <v>85</v>
      </c>
      <c r="G108" s="12">
        <f t="shared" ref="G108:G171" si="11">+C108-(C$7+F108*C$8)</f>
        <v>1.8094999999448191E-2</v>
      </c>
      <c r="I108">
        <f t="shared" ref="I108:I115" si="12">+G108</f>
        <v>1.8094999999448191E-2</v>
      </c>
      <c r="Q108" s="2">
        <f t="shared" si="10"/>
        <v>2022.9279999999999</v>
      </c>
    </row>
    <row r="109" spans="1:17">
      <c r="A109" s="46" t="s">
        <v>414</v>
      </c>
      <c r="B109" s="48" t="s">
        <v>127</v>
      </c>
      <c r="C109" s="47">
        <v>17231.273000000001</v>
      </c>
      <c r="D109" s="47" t="s">
        <v>132</v>
      </c>
      <c r="E109">
        <f t="shared" si="6"/>
        <v>139.99750305094202</v>
      </c>
      <c r="F109">
        <f t="shared" si="7"/>
        <v>140</v>
      </c>
      <c r="G109" s="12">
        <f t="shared" si="11"/>
        <v>-8.6199999968812335E-3</v>
      </c>
      <c r="I109">
        <f t="shared" si="12"/>
        <v>-8.6199999968812335E-3</v>
      </c>
      <c r="Q109" s="2">
        <f t="shared" si="10"/>
        <v>2212.773000000001</v>
      </c>
    </row>
    <row r="110" spans="1:17">
      <c r="A110" s="46" t="s">
        <v>429</v>
      </c>
      <c r="B110" s="48" t="s">
        <v>127</v>
      </c>
      <c r="C110" s="47">
        <v>17317.581999999999</v>
      </c>
      <c r="D110" s="47" t="s">
        <v>132</v>
      </c>
      <c r="E110">
        <f t="shared" si="6"/>
        <v>164.99856758548768</v>
      </c>
      <c r="F110">
        <f t="shared" si="7"/>
        <v>165</v>
      </c>
      <c r="G110" s="12">
        <f t="shared" si="11"/>
        <v>-4.9450000005890615E-3</v>
      </c>
      <c r="I110">
        <f t="shared" si="12"/>
        <v>-4.9450000005890615E-3</v>
      </c>
      <c r="Q110" s="2">
        <f t="shared" si="10"/>
        <v>2299.0819999999985</v>
      </c>
    </row>
    <row r="111" spans="1:17">
      <c r="A111" s="46" t="s">
        <v>429</v>
      </c>
      <c r="B111" s="48" t="s">
        <v>127</v>
      </c>
      <c r="C111" s="47">
        <v>17324.483</v>
      </c>
      <c r="D111" s="47" t="s">
        <v>132</v>
      </c>
      <c r="E111">
        <f t="shared" si="6"/>
        <v>166.99757517858859</v>
      </c>
      <c r="F111">
        <f t="shared" si="7"/>
        <v>167</v>
      </c>
      <c r="G111" s="12">
        <f t="shared" si="11"/>
        <v>-8.3709999998973217E-3</v>
      </c>
      <c r="I111">
        <f t="shared" si="12"/>
        <v>-8.3709999998973217E-3</v>
      </c>
      <c r="Q111" s="2">
        <f t="shared" si="10"/>
        <v>2305.9830000000002</v>
      </c>
    </row>
    <row r="112" spans="1:17">
      <c r="A112" s="46" t="s">
        <v>429</v>
      </c>
      <c r="B112" s="48" t="s">
        <v>127</v>
      </c>
      <c r="C112" s="47">
        <v>17362.473000000002</v>
      </c>
      <c r="D112" s="47" t="s">
        <v>132</v>
      </c>
      <c r="E112">
        <f t="shared" si="6"/>
        <v>178.00211053026058</v>
      </c>
      <c r="F112">
        <f t="shared" si="7"/>
        <v>178</v>
      </c>
      <c r="G112" s="12">
        <f t="shared" si="11"/>
        <v>7.2860000036598649E-3</v>
      </c>
      <c r="I112">
        <f t="shared" si="12"/>
        <v>7.2860000036598649E-3</v>
      </c>
      <c r="Q112" s="2">
        <f t="shared" si="10"/>
        <v>2343.9730000000018</v>
      </c>
    </row>
    <row r="113" spans="1:17">
      <c r="A113" s="46" t="s">
        <v>429</v>
      </c>
      <c r="B113" s="48" t="s">
        <v>127</v>
      </c>
      <c r="C113" s="47">
        <v>17483.292000000001</v>
      </c>
      <c r="D113" s="47" t="s">
        <v>132</v>
      </c>
      <c r="E113">
        <f t="shared" si="6"/>
        <v>212.99966137663057</v>
      </c>
      <c r="F113">
        <f t="shared" si="7"/>
        <v>213</v>
      </c>
      <c r="G113" s="12">
        <f t="shared" si="11"/>
        <v>-1.1689999992086086E-3</v>
      </c>
      <c r="I113">
        <f t="shared" si="12"/>
        <v>-1.1689999992086086E-3</v>
      </c>
      <c r="Q113" s="2">
        <f t="shared" si="10"/>
        <v>2464.7920000000013</v>
      </c>
    </row>
    <row r="114" spans="1:17">
      <c r="A114" s="46" t="s">
        <v>429</v>
      </c>
      <c r="B114" s="48" t="s">
        <v>127</v>
      </c>
      <c r="C114" s="47">
        <v>17659.348000000002</v>
      </c>
      <c r="D114" s="47" t="s">
        <v>132</v>
      </c>
      <c r="E114">
        <f t="shared" si="6"/>
        <v>263.99767337646966</v>
      </c>
      <c r="F114">
        <f t="shared" si="7"/>
        <v>264</v>
      </c>
      <c r="G114" s="12">
        <f t="shared" si="11"/>
        <v>-8.0319999979110435E-3</v>
      </c>
      <c r="I114">
        <f t="shared" si="12"/>
        <v>-8.0319999979110435E-3</v>
      </c>
      <c r="Q114" s="2">
        <f t="shared" si="10"/>
        <v>2640.8480000000018</v>
      </c>
    </row>
    <row r="115" spans="1:17">
      <c r="A115" s="46" t="s">
        <v>429</v>
      </c>
      <c r="B115" s="48" t="s">
        <v>127</v>
      </c>
      <c r="C115" s="47">
        <v>17690.431</v>
      </c>
      <c r="D115" s="47" t="s">
        <v>132</v>
      </c>
      <c r="E115">
        <f t="shared" si="6"/>
        <v>273.00146311945446</v>
      </c>
      <c r="F115">
        <f t="shared" si="7"/>
        <v>273</v>
      </c>
      <c r="G115" s="12">
        <f t="shared" si="11"/>
        <v>5.0510000000940636E-3</v>
      </c>
      <c r="I115">
        <f t="shared" si="12"/>
        <v>5.0510000000940636E-3</v>
      </c>
      <c r="Q115" s="2">
        <f t="shared" si="10"/>
        <v>2671.9310000000005</v>
      </c>
    </row>
    <row r="116" spans="1:17">
      <c r="A116" s="46" t="s">
        <v>449</v>
      </c>
      <c r="B116" s="48" t="s">
        <v>127</v>
      </c>
      <c r="C116" s="47">
        <v>17707.681</v>
      </c>
      <c r="D116" s="47" t="s">
        <v>132</v>
      </c>
      <c r="E116">
        <f t="shared" si="6"/>
        <v>277.99825792904471</v>
      </c>
      <c r="F116">
        <f t="shared" si="7"/>
        <v>278</v>
      </c>
      <c r="G116" s="12">
        <f t="shared" si="11"/>
        <v>-6.0139999986859038E-3</v>
      </c>
      <c r="H116">
        <f>+G116</f>
        <v>-6.0139999986859038E-3</v>
      </c>
      <c r="Q116" s="2">
        <f t="shared" si="10"/>
        <v>2689.1810000000005</v>
      </c>
    </row>
    <row r="117" spans="1:17">
      <c r="A117" s="46" t="s">
        <v>429</v>
      </c>
      <c r="B117" s="48" t="s">
        <v>127</v>
      </c>
      <c r="C117" s="47">
        <v>18056.347000000002</v>
      </c>
      <c r="D117" s="47" t="s">
        <v>132</v>
      </c>
      <c r="E117">
        <f t="shared" si="6"/>
        <v>378.99608164386211</v>
      </c>
      <c r="F117">
        <f t="shared" si="7"/>
        <v>379</v>
      </c>
      <c r="G117" s="12">
        <f t="shared" si="11"/>
        <v>-1.3526999999157852E-2</v>
      </c>
      <c r="I117">
        <f t="shared" ref="I117:I137" si="13">+G117</f>
        <v>-1.3526999999157852E-2</v>
      </c>
      <c r="Q117" s="2">
        <f t="shared" si="10"/>
        <v>3037.8470000000016</v>
      </c>
    </row>
    <row r="118" spans="1:17">
      <c r="A118" s="46" t="s">
        <v>429</v>
      </c>
      <c r="B118" s="48" t="s">
        <v>127</v>
      </c>
      <c r="C118" s="47">
        <v>18080.517</v>
      </c>
      <c r="D118" s="47" t="s">
        <v>132</v>
      </c>
      <c r="E118">
        <f t="shared" si="6"/>
        <v>385.99738776257448</v>
      </c>
      <c r="F118">
        <f t="shared" si="7"/>
        <v>386</v>
      </c>
      <c r="G118" s="12">
        <f t="shared" si="11"/>
        <v>-9.0180000006512273E-3</v>
      </c>
      <c r="I118">
        <f t="shared" si="13"/>
        <v>-9.0180000006512273E-3</v>
      </c>
      <c r="Q118" s="2">
        <f t="shared" si="10"/>
        <v>3062.0169999999998</v>
      </c>
    </row>
    <row r="119" spans="1:17">
      <c r="A119" s="46" t="s">
        <v>429</v>
      </c>
      <c r="B119" s="48" t="s">
        <v>127</v>
      </c>
      <c r="C119" s="47">
        <v>18325.62</v>
      </c>
      <c r="D119" s="47" t="s">
        <v>132</v>
      </c>
      <c r="E119">
        <f t="shared" si="6"/>
        <v>456.99619345619743</v>
      </c>
      <c r="F119">
        <f t="shared" si="7"/>
        <v>457</v>
      </c>
      <c r="G119" s="12">
        <f t="shared" si="11"/>
        <v>-1.3140999999450287E-2</v>
      </c>
      <c r="I119">
        <f t="shared" si="13"/>
        <v>-1.3140999999450287E-2</v>
      </c>
      <c r="Q119" s="2">
        <f t="shared" si="10"/>
        <v>3307.119999999999</v>
      </c>
    </row>
    <row r="120" spans="1:17">
      <c r="A120" s="46" t="s">
        <v>429</v>
      </c>
      <c r="B120" s="48" t="s">
        <v>127</v>
      </c>
      <c r="C120" s="47">
        <v>18363.615000000002</v>
      </c>
      <c r="D120" s="47" t="s">
        <v>132</v>
      </c>
      <c r="E120">
        <f t="shared" si="6"/>
        <v>468.00217715419132</v>
      </c>
      <c r="F120">
        <f t="shared" si="7"/>
        <v>468</v>
      </c>
      <c r="G120" s="12">
        <f t="shared" si="11"/>
        <v>7.516000001487555E-3</v>
      </c>
      <c r="I120">
        <f t="shared" si="13"/>
        <v>7.516000001487555E-3</v>
      </c>
      <c r="Q120" s="2">
        <f t="shared" si="10"/>
        <v>3345.1150000000016</v>
      </c>
    </row>
    <row r="121" spans="1:17">
      <c r="A121" s="46" t="s">
        <v>429</v>
      </c>
      <c r="B121" s="48" t="s">
        <v>127</v>
      </c>
      <c r="C121" s="47">
        <v>18401.592000000001</v>
      </c>
      <c r="D121" s="47" t="s">
        <v>132</v>
      </c>
      <c r="E121">
        <f t="shared" si="6"/>
        <v>479.00294680542635</v>
      </c>
      <c r="F121">
        <f t="shared" si="7"/>
        <v>479</v>
      </c>
      <c r="G121" s="12">
        <f t="shared" si="11"/>
        <v>1.0173000002396293E-2</v>
      </c>
      <c r="I121">
        <f t="shared" si="13"/>
        <v>1.0173000002396293E-2</v>
      </c>
      <c r="Q121" s="2">
        <f t="shared" si="10"/>
        <v>3383.0920000000006</v>
      </c>
    </row>
    <row r="122" spans="1:17">
      <c r="A122" s="46" t="s">
        <v>429</v>
      </c>
      <c r="B122" s="48" t="s">
        <v>127</v>
      </c>
      <c r="C122" s="47">
        <v>18408.490000000002</v>
      </c>
      <c r="D122" s="47" t="s">
        <v>132</v>
      </c>
      <c r="E122">
        <f t="shared" si="6"/>
        <v>481.00108539073409</v>
      </c>
      <c r="F122">
        <f t="shared" si="7"/>
        <v>481</v>
      </c>
      <c r="G122" s="12">
        <f t="shared" si="11"/>
        <v>3.7470000024768524E-3</v>
      </c>
      <c r="I122">
        <f t="shared" si="13"/>
        <v>3.7470000024768524E-3</v>
      </c>
      <c r="Q122" s="2">
        <f t="shared" si="10"/>
        <v>3389.9900000000016</v>
      </c>
    </row>
    <row r="123" spans="1:17">
      <c r="A123" s="46" t="s">
        <v>429</v>
      </c>
      <c r="B123" s="48" t="s">
        <v>127</v>
      </c>
      <c r="C123" s="47">
        <v>18432.651000000002</v>
      </c>
      <c r="D123" s="47" t="s">
        <v>132</v>
      </c>
      <c r="E123">
        <f t="shared" si="6"/>
        <v>487.99978448606799</v>
      </c>
      <c r="F123">
        <f t="shared" si="7"/>
        <v>488</v>
      </c>
      <c r="G123" s="12">
        <f t="shared" si="11"/>
        <v>-7.4399999721208587E-4</v>
      </c>
      <c r="I123">
        <f t="shared" si="13"/>
        <v>-7.4399999721208587E-4</v>
      </c>
      <c r="Q123" s="2">
        <f t="shared" si="10"/>
        <v>3414.1510000000017</v>
      </c>
    </row>
    <row r="124" spans="1:17">
      <c r="A124" s="46" t="s">
        <v>429</v>
      </c>
      <c r="B124" s="48" t="s">
        <v>127</v>
      </c>
      <c r="C124" s="47">
        <v>18446.465</v>
      </c>
      <c r="D124" s="47" t="s">
        <v>132</v>
      </c>
      <c r="E124">
        <f t="shared" si="6"/>
        <v>492.00127570344034</v>
      </c>
      <c r="F124">
        <f t="shared" si="7"/>
        <v>492</v>
      </c>
      <c r="G124" s="12">
        <f t="shared" si="11"/>
        <v>4.403999999340158E-3</v>
      </c>
      <c r="I124">
        <f t="shared" si="13"/>
        <v>4.403999999340158E-3</v>
      </c>
      <c r="Q124" s="2">
        <f t="shared" si="10"/>
        <v>3427.9650000000001</v>
      </c>
    </row>
    <row r="125" spans="1:17">
      <c r="A125" s="46" t="s">
        <v>429</v>
      </c>
      <c r="B125" s="48" t="s">
        <v>127</v>
      </c>
      <c r="C125" s="47">
        <v>18508.581999999999</v>
      </c>
      <c r="D125" s="47" t="s">
        <v>132</v>
      </c>
      <c r="E125">
        <f t="shared" si="6"/>
        <v>509.99466139545825</v>
      </c>
      <c r="F125">
        <f t="shared" si="7"/>
        <v>510</v>
      </c>
      <c r="G125" s="12">
        <f t="shared" si="11"/>
        <v>-1.8430000000080327E-2</v>
      </c>
      <c r="I125">
        <f t="shared" si="13"/>
        <v>-1.8430000000080327E-2</v>
      </c>
      <c r="Q125" s="2">
        <f t="shared" si="10"/>
        <v>3490.0819999999985</v>
      </c>
    </row>
    <row r="126" spans="1:17">
      <c r="A126" s="46" t="s">
        <v>429</v>
      </c>
      <c r="B126" s="48" t="s">
        <v>127</v>
      </c>
      <c r="C126" s="47">
        <v>18529.325000000001</v>
      </c>
      <c r="D126" s="47" t="s">
        <v>132</v>
      </c>
      <c r="E126">
        <f t="shared" si="6"/>
        <v>516.00327094533316</v>
      </c>
      <c r="F126">
        <f t="shared" si="7"/>
        <v>516</v>
      </c>
      <c r="G126" s="12">
        <f t="shared" si="11"/>
        <v>1.1292000002868008E-2</v>
      </c>
      <c r="I126">
        <f t="shared" si="13"/>
        <v>1.1292000002868008E-2</v>
      </c>
      <c r="Q126" s="2">
        <f t="shared" si="10"/>
        <v>3510.8250000000007</v>
      </c>
    </row>
    <row r="127" spans="1:17">
      <c r="A127" s="46" t="s">
        <v>429</v>
      </c>
      <c r="B127" s="48" t="s">
        <v>127</v>
      </c>
      <c r="C127" s="47">
        <v>18567.291000000001</v>
      </c>
      <c r="D127" s="47" t="s">
        <v>132</v>
      </c>
      <c r="E127">
        <f t="shared" si="6"/>
        <v>527.00085423466101</v>
      </c>
      <c r="F127">
        <f t="shared" si="7"/>
        <v>527</v>
      </c>
      <c r="G127" s="12">
        <f t="shared" si="11"/>
        <v>2.9490000015357509E-3</v>
      </c>
      <c r="I127">
        <f t="shared" si="13"/>
        <v>2.9490000015357509E-3</v>
      </c>
      <c r="Q127" s="2">
        <f t="shared" si="10"/>
        <v>3548.7910000000011</v>
      </c>
    </row>
    <row r="128" spans="1:17">
      <c r="A128" s="46" t="s">
        <v>429</v>
      </c>
      <c r="B128" s="48" t="s">
        <v>127</v>
      </c>
      <c r="C128" s="47">
        <v>18715.741000000002</v>
      </c>
      <c r="D128" s="47" t="s">
        <v>132</v>
      </c>
      <c r="E128">
        <f t="shared" si="6"/>
        <v>570.00225652356983</v>
      </c>
      <c r="F128">
        <f t="shared" si="7"/>
        <v>570</v>
      </c>
      <c r="G128" s="12">
        <f t="shared" si="11"/>
        <v>7.7900000032968819E-3</v>
      </c>
      <c r="I128">
        <f t="shared" si="13"/>
        <v>7.7900000032968819E-3</v>
      </c>
      <c r="Q128" s="2">
        <f t="shared" si="10"/>
        <v>3697.2410000000018</v>
      </c>
    </row>
    <row r="129" spans="1:17">
      <c r="A129" s="46" t="s">
        <v>429</v>
      </c>
      <c r="B129" s="48" t="s">
        <v>127</v>
      </c>
      <c r="C129" s="47">
        <v>18736.441999999999</v>
      </c>
      <c r="D129" s="47" t="s">
        <v>132</v>
      </c>
      <c r="E129">
        <f t="shared" si="6"/>
        <v>575.99869996434165</v>
      </c>
      <c r="F129">
        <f t="shared" si="7"/>
        <v>576</v>
      </c>
      <c r="G129" s="12">
        <f t="shared" si="11"/>
        <v>-4.487999998673331E-3</v>
      </c>
      <c r="I129">
        <f t="shared" si="13"/>
        <v>-4.487999998673331E-3</v>
      </c>
      <c r="Q129" s="2">
        <f t="shared" si="10"/>
        <v>3717.9419999999991</v>
      </c>
    </row>
    <row r="130" spans="1:17">
      <c r="A130" s="46" t="s">
        <v>429</v>
      </c>
      <c r="B130" s="48" t="s">
        <v>127</v>
      </c>
      <c r="C130" s="47">
        <v>18805.504000000001</v>
      </c>
      <c r="D130" s="47" t="s">
        <v>132</v>
      </c>
      <c r="E130">
        <f t="shared" si="6"/>
        <v>596.00383869709128</v>
      </c>
      <c r="F130">
        <f t="shared" si="7"/>
        <v>596</v>
      </c>
      <c r="G130" s="12">
        <f t="shared" si="11"/>
        <v>1.3252000000647968E-2</v>
      </c>
      <c r="I130">
        <f t="shared" si="13"/>
        <v>1.3252000000647968E-2</v>
      </c>
      <c r="Q130" s="2">
        <f t="shared" si="10"/>
        <v>3787.0040000000008</v>
      </c>
    </row>
    <row r="131" spans="1:17">
      <c r="A131" s="46" t="s">
        <v>429</v>
      </c>
      <c r="B131" s="48" t="s">
        <v>127</v>
      </c>
      <c r="C131" s="47">
        <v>19133.444</v>
      </c>
      <c r="D131" s="47" t="s">
        <v>132</v>
      </c>
      <c r="E131">
        <f t="shared" si="6"/>
        <v>690.99797723952724</v>
      </c>
      <c r="F131">
        <f t="shared" si="7"/>
        <v>691</v>
      </c>
      <c r="G131" s="12">
        <f t="shared" si="11"/>
        <v>-6.9829999993089586E-3</v>
      </c>
      <c r="I131">
        <f t="shared" si="13"/>
        <v>-6.9829999993089586E-3</v>
      </c>
      <c r="Q131" s="2">
        <f t="shared" si="10"/>
        <v>4114.9439999999995</v>
      </c>
    </row>
    <row r="132" spans="1:17">
      <c r="A132" s="46" t="s">
        <v>429</v>
      </c>
      <c r="B132" s="48" t="s">
        <v>127</v>
      </c>
      <c r="C132" s="47">
        <v>19140.349999999999</v>
      </c>
      <c r="D132" s="47" t="s">
        <v>132</v>
      </c>
      <c r="E132">
        <f t="shared" si="6"/>
        <v>692.99843317894909</v>
      </c>
      <c r="F132">
        <f t="shared" si="7"/>
        <v>693</v>
      </c>
      <c r="G132" s="12">
        <f t="shared" si="11"/>
        <v>-5.4090000012365635E-3</v>
      </c>
      <c r="I132">
        <f t="shared" si="13"/>
        <v>-5.4090000012365635E-3</v>
      </c>
      <c r="Q132" s="2">
        <f t="shared" si="10"/>
        <v>4121.8499999999985</v>
      </c>
    </row>
    <row r="133" spans="1:17">
      <c r="A133" s="46" t="s">
        <v>429</v>
      </c>
      <c r="B133" s="48" t="s">
        <v>127</v>
      </c>
      <c r="C133" s="47">
        <v>19164.525000000001</v>
      </c>
      <c r="D133" s="47" t="s">
        <v>132</v>
      </c>
      <c r="E133">
        <f t="shared" si="6"/>
        <v>700.00118764398439</v>
      </c>
      <c r="F133">
        <f t="shared" si="7"/>
        <v>700</v>
      </c>
      <c r="G133" s="12">
        <f t="shared" si="11"/>
        <v>4.1000000019266736E-3</v>
      </c>
      <c r="I133">
        <f t="shared" si="13"/>
        <v>4.1000000019266736E-3</v>
      </c>
      <c r="Q133" s="2">
        <f t="shared" si="10"/>
        <v>4146.0250000000015</v>
      </c>
    </row>
    <row r="134" spans="1:17">
      <c r="A134" s="46" t="s">
        <v>429</v>
      </c>
      <c r="B134" s="48" t="s">
        <v>127</v>
      </c>
      <c r="C134" s="47">
        <v>19195.564999999999</v>
      </c>
      <c r="D134" s="47" t="s">
        <v>132</v>
      </c>
      <c r="E134">
        <f t="shared" si="6"/>
        <v>708.99252160860271</v>
      </c>
      <c r="F134">
        <f t="shared" si="7"/>
        <v>709</v>
      </c>
      <c r="G134" s="12">
        <f t="shared" si="11"/>
        <v>-2.5817000001552515E-2</v>
      </c>
      <c r="I134">
        <f t="shared" si="13"/>
        <v>-2.5817000001552515E-2</v>
      </c>
      <c r="Q134" s="2">
        <f t="shared" si="10"/>
        <v>4177.0649999999987</v>
      </c>
    </row>
    <row r="135" spans="1:17">
      <c r="A135" s="46" t="s">
        <v>429</v>
      </c>
      <c r="B135" s="48" t="s">
        <v>127</v>
      </c>
      <c r="C135" s="47">
        <v>19240.475999999999</v>
      </c>
      <c r="D135" s="47" t="s">
        <v>132</v>
      </c>
      <c r="E135">
        <f t="shared" si="6"/>
        <v>722.00185793866126</v>
      </c>
      <c r="F135">
        <f t="shared" si="7"/>
        <v>722</v>
      </c>
      <c r="G135" s="12">
        <f t="shared" si="11"/>
        <v>6.4139999994949903E-3</v>
      </c>
      <c r="I135">
        <f t="shared" si="13"/>
        <v>6.4139999994949903E-3</v>
      </c>
      <c r="Q135" s="2">
        <f t="shared" si="10"/>
        <v>4221.9759999999987</v>
      </c>
    </row>
    <row r="136" spans="1:17">
      <c r="A136" s="46" t="s">
        <v>429</v>
      </c>
      <c r="B136" s="48" t="s">
        <v>127</v>
      </c>
      <c r="C136" s="47">
        <v>19247.377</v>
      </c>
      <c r="D136" s="47" t="s">
        <v>132</v>
      </c>
      <c r="E136">
        <f t="shared" si="6"/>
        <v>724.00086553176209</v>
      </c>
      <c r="F136">
        <f t="shared" si="7"/>
        <v>724</v>
      </c>
      <c r="G136" s="12">
        <f t="shared" si="11"/>
        <v>2.9880000001867302E-3</v>
      </c>
      <c r="I136">
        <f t="shared" si="13"/>
        <v>2.9880000001867302E-3</v>
      </c>
      <c r="Q136" s="2">
        <f t="shared" si="10"/>
        <v>4228.8770000000004</v>
      </c>
    </row>
    <row r="137" spans="1:17">
      <c r="A137" s="46" t="s">
        <v>429</v>
      </c>
      <c r="B137" s="48" t="s">
        <v>127</v>
      </c>
      <c r="C137" s="47">
        <v>19254.275000000001</v>
      </c>
      <c r="D137" s="47" t="s">
        <v>132</v>
      </c>
      <c r="E137">
        <f t="shared" si="6"/>
        <v>725.99900411706983</v>
      </c>
      <c r="F137">
        <f t="shared" si="7"/>
        <v>726</v>
      </c>
      <c r="G137" s="12">
        <f t="shared" si="11"/>
        <v>-3.4379999997327104E-3</v>
      </c>
      <c r="I137">
        <f t="shared" si="13"/>
        <v>-3.4379999997327104E-3</v>
      </c>
      <c r="Q137" s="2">
        <f t="shared" si="10"/>
        <v>4235.7750000000015</v>
      </c>
    </row>
    <row r="138" spans="1:17">
      <c r="A138" s="46" t="s">
        <v>499</v>
      </c>
      <c r="B138" s="48" t="s">
        <v>127</v>
      </c>
      <c r="C138" s="47">
        <v>19492.475999999999</v>
      </c>
      <c r="D138" s="47" t="s">
        <v>132</v>
      </c>
      <c r="E138">
        <f t="shared" si="6"/>
        <v>794.99851254832754</v>
      </c>
      <c r="F138">
        <f t="shared" si="7"/>
        <v>795</v>
      </c>
      <c r="G138" s="12">
        <f t="shared" si="11"/>
        <v>-5.1349999994272366E-3</v>
      </c>
      <c r="H138">
        <f>+G138</f>
        <v>-5.1349999994272366E-3</v>
      </c>
      <c r="Q138" s="2">
        <f t="shared" si="10"/>
        <v>4473.9759999999987</v>
      </c>
    </row>
    <row r="139" spans="1:17">
      <c r="A139" s="46" t="s">
        <v>502</v>
      </c>
      <c r="B139" s="48" t="s">
        <v>127</v>
      </c>
      <c r="C139" s="47">
        <v>19523.543000000001</v>
      </c>
      <c r="D139" s="47" t="s">
        <v>132</v>
      </c>
      <c r="E139">
        <f t="shared" si="6"/>
        <v>803.99766758308431</v>
      </c>
      <c r="F139">
        <f t="shared" si="7"/>
        <v>804</v>
      </c>
      <c r="G139" s="12">
        <f t="shared" si="11"/>
        <v>-8.051999997405801E-3</v>
      </c>
      <c r="H139">
        <f>+G139</f>
        <v>-8.051999997405801E-3</v>
      </c>
      <c r="Q139" s="2">
        <f t="shared" si="10"/>
        <v>4505.0430000000015</v>
      </c>
    </row>
    <row r="140" spans="1:17">
      <c r="A140" s="46" t="s">
        <v>502</v>
      </c>
      <c r="B140" s="48" t="s">
        <v>127</v>
      </c>
      <c r="C140" s="47">
        <v>19644.383000000002</v>
      </c>
      <c r="D140" s="47" t="s">
        <v>132</v>
      </c>
      <c r="E140">
        <f t="shared" si="6"/>
        <v>839.00130148400524</v>
      </c>
      <c r="F140">
        <f t="shared" si="7"/>
        <v>839</v>
      </c>
      <c r="G140" s="12">
        <f t="shared" si="11"/>
        <v>4.4930000003660098E-3</v>
      </c>
      <c r="H140">
        <f>+G140</f>
        <v>4.4930000003660098E-3</v>
      </c>
      <c r="Q140" s="2">
        <f t="shared" si="10"/>
        <v>4625.8830000000016</v>
      </c>
    </row>
    <row r="141" spans="1:17">
      <c r="A141" s="46" t="s">
        <v>414</v>
      </c>
      <c r="B141" s="48" t="s">
        <v>127</v>
      </c>
      <c r="C141" s="47">
        <v>19854.955999999998</v>
      </c>
      <c r="D141" s="47" t="s">
        <v>132</v>
      </c>
      <c r="E141">
        <f t="shared" si="6"/>
        <v>899.99782748051723</v>
      </c>
      <c r="F141">
        <f t="shared" si="7"/>
        <v>900</v>
      </c>
      <c r="G141" s="12">
        <f t="shared" si="11"/>
        <v>-7.4999999997089617E-3</v>
      </c>
      <c r="I141">
        <f t="shared" ref="I141:I151" si="14">+G141</f>
        <v>-7.4999999997089617E-3</v>
      </c>
      <c r="Q141" s="2">
        <f t="shared" si="10"/>
        <v>4836.4559999999983</v>
      </c>
    </row>
    <row r="142" spans="1:17">
      <c r="A142" s="46" t="s">
        <v>510</v>
      </c>
      <c r="B142" s="48" t="s">
        <v>127</v>
      </c>
      <c r="C142" s="47">
        <v>20990.723000000002</v>
      </c>
      <c r="D142" s="47" t="s">
        <v>132</v>
      </c>
      <c r="E142">
        <f t="shared" si="6"/>
        <v>1228.9946188140773</v>
      </c>
      <c r="F142">
        <f t="shared" si="7"/>
        <v>1229</v>
      </c>
      <c r="G142" s="12">
        <f t="shared" si="11"/>
        <v>-1.8576999998913379E-2</v>
      </c>
      <c r="I142">
        <f t="shared" si="14"/>
        <v>-1.8576999998913379E-2</v>
      </c>
      <c r="Q142" s="2">
        <f t="shared" si="10"/>
        <v>5972.2230000000018</v>
      </c>
    </row>
    <row r="143" spans="1:17">
      <c r="A143" s="46" t="s">
        <v>510</v>
      </c>
      <c r="B143" s="48" t="s">
        <v>127</v>
      </c>
      <c r="C143" s="47">
        <v>21004.531999999999</v>
      </c>
      <c r="D143" s="47" t="s">
        <v>132</v>
      </c>
      <c r="E143">
        <f t="shared" si="6"/>
        <v>1232.9946616851278</v>
      </c>
      <c r="F143">
        <f t="shared" si="7"/>
        <v>1233</v>
      </c>
      <c r="G143" s="12">
        <f t="shared" si="11"/>
        <v>-1.8428999999741791E-2</v>
      </c>
      <c r="I143">
        <f t="shared" si="14"/>
        <v>-1.8428999999741791E-2</v>
      </c>
      <c r="Q143" s="2">
        <f t="shared" si="10"/>
        <v>5986.0319999999992</v>
      </c>
    </row>
    <row r="144" spans="1:17">
      <c r="A144" s="46" t="s">
        <v>414</v>
      </c>
      <c r="B144" s="48" t="s">
        <v>127</v>
      </c>
      <c r="C144" s="47">
        <v>22236.964</v>
      </c>
      <c r="D144" s="47" t="s">
        <v>132</v>
      </c>
      <c r="E144">
        <f t="shared" si="6"/>
        <v>1589.9923324545734</v>
      </c>
      <c r="F144">
        <f t="shared" si="7"/>
        <v>1590</v>
      </c>
      <c r="G144" s="12">
        <f t="shared" si="11"/>
        <v>-2.6470000000699656E-2</v>
      </c>
      <c r="I144">
        <f t="shared" si="14"/>
        <v>-2.6470000000699656E-2</v>
      </c>
      <c r="Q144" s="2">
        <f t="shared" si="10"/>
        <v>7218.4639999999999</v>
      </c>
    </row>
    <row r="145" spans="1:17">
      <c r="A145" s="46" t="s">
        <v>518</v>
      </c>
      <c r="B145" s="48" t="s">
        <v>127</v>
      </c>
      <c r="C145" s="47">
        <v>22454.469000000001</v>
      </c>
      <c r="D145" s="47" t="s">
        <v>132</v>
      </c>
      <c r="E145">
        <f t="shared" si="6"/>
        <v>1652.9968457913812</v>
      </c>
      <c r="F145">
        <f t="shared" si="7"/>
        <v>1653</v>
      </c>
      <c r="G145" s="12">
        <f t="shared" si="11"/>
        <v>-1.0888999997405335E-2</v>
      </c>
      <c r="I145">
        <f t="shared" si="14"/>
        <v>-1.0888999997405335E-2</v>
      </c>
      <c r="Q145" s="2">
        <f t="shared" si="10"/>
        <v>7435.969000000001</v>
      </c>
    </row>
    <row r="146" spans="1:17">
      <c r="A146" s="46" t="s">
        <v>518</v>
      </c>
      <c r="B146" s="48" t="s">
        <v>127</v>
      </c>
      <c r="C146" s="47">
        <v>22499.362000000001</v>
      </c>
      <c r="D146" s="47" t="s">
        <v>132</v>
      </c>
      <c r="E146">
        <f t="shared" si="6"/>
        <v>1666.0009680746819</v>
      </c>
      <c r="F146">
        <f t="shared" si="7"/>
        <v>1666</v>
      </c>
      <c r="G146" s="12">
        <f t="shared" si="11"/>
        <v>3.3420000036130659E-3</v>
      </c>
      <c r="I146">
        <f t="shared" si="14"/>
        <v>3.3420000036130659E-3</v>
      </c>
      <c r="Q146" s="2">
        <f t="shared" si="10"/>
        <v>7480.862000000001</v>
      </c>
    </row>
    <row r="147" spans="1:17">
      <c r="A147" s="46" t="s">
        <v>518</v>
      </c>
      <c r="B147" s="48" t="s">
        <v>127</v>
      </c>
      <c r="C147" s="47">
        <v>22751.405999999999</v>
      </c>
      <c r="D147" s="47" t="s">
        <v>132</v>
      </c>
      <c r="E147">
        <f t="shared" si="6"/>
        <v>1739.0103681319779</v>
      </c>
      <c r="F147">
        <f t="shared" si="7"/>
        <v>1739</v>
      </c>
      <c r="G147" s="12">
        <f t="shared" si="11"/>
        <v>3.5792999999102904E-2</v>
      </c>
      <c r="I147">
        <f t="shared" si="14"/>
        <v>3.5792999999102904E-2</v>
      </c>
      <c r="Q147" s="2">
        <f t="shared" si="10"/>
        <v>7732.905999999999</v>
      </c>
    </row>
    <row r="148" spans="1:17">
      <c r="A148" s="46" t="s">
        <v>518</v>
      </c>
      <c r="B148" s="48" t="s">
        <v>127</v>
      </c>
      <c r="C148" s="47">
        <v>22820.398000000001</v>
      </c>
      <c r="D148" s="47" t="s">
        <v>132</v>
      </c>
      <c r="E148">
        <f t="shared" si="6"/>
        <v>1758.9952300162249</v>
      </c>
      <c r="F148">
        <f t="shared" si="7"/>
        <v>1759</v>
      </c>
      <c r="G148" s="12">
        <f t="shared" si="11"/>
        <v>-1.6466999997646781E-2</v>
      </c>
      <c r="I148">
        <f t="shared" si="14"/>
        <v>-1.6466999997646781E-2</v>
      </c>
      <c r="Q148" s="2">
        <f t="shared" si="10"/>
        <v>7801.898000000001</v>
      </c>
    </row>
    <row r="149" spans="1:17">
      <c r="A149" s="46" t="s">
        <v>518</v>
      </c>
      <c r="B149" s="48" t="s">
        <v>127</v>
      </c>
      <c r="C149" s="47">
        <v>22896.33</v>
      </c>
      <c r="D149" s="47" t="s">
        <v>132</v>
      </c>
      <c r="E149">
        <f t="shared" ref="E149:E212" si="15">+(C149-C$7)/C$8</f>
        <v>1780.9903965948806</v>
      </c>
      <c r="F149">
        <f t="shared" ref="F149:F212" si="16">ROUND(2*E149,0)/2</f>
        <v>1781</v>
      </c>
      <c r="G149" s="12">
        <f t="shared" si="11"/>
        <v>-3.3152999996673316E-2</v>
      </c>
      <c r="I149">
        <f t="shared" si="14"/>
        <v>-3.3152999996673316E-2</v>
      </c>
      <c r="Q149" s="2">
        <f t="shared" si="10"/>
        <v>7877.8300000000017</v>
      </c>
    </row>
    <row r="150" spans="1:17">
      <c r="A150" s="46" t="s">
        <v>530</v>
      </c>
      <c r="B150" s="48" t="s">
        <v>127</v>
      </c>
      <c r="C150" s="47">
        <v>23238.102999999999</v>
      </c>
      <c r="D150" s="47" t="s">
        <v>132</v>
      </c>
      <c r="E150">
        <f t="shared" si="15"/>
        <v>1879.9915300707112</v>
      </c>
      <c r="F150">
        <f t="shared" si="16"/>
        <v>1880</v>
      </c>
      <c r="G150" s="12">
        <f t="shared" si="11"/>
        <v>-2.9239999999845168E-2</v>
      </c>
      <c r="I150">
        <f t="shared" si="14"/>
        <v>-2.9239999999845168E-2</v>
      </c>
      <c r="Q150" s="2">
        <f t="shared" si="10"/>
        <v>8219.6029999999992</v>
      </c>
    </row>
    <row r="151" spans="1:17">
      <c r="A151" s="46" t="s">
        <v>518</v>
      </c>
      <c r="B151" s="48" t="s">
        <v>127</v>
      </c>
      <c r="C151" s="47">
        <v>23293.345000000001</v>
      </c>
      <c r="D151" s="47" t="s">
        <v>132</v>
      </c>
      <c r="E151">
        <f t="shared" si="15"/>
        <v>1895.9934395705022</v>
      </c>
      <c r="F151">
        <f t="shared" si="16"/>
        <v>1896</v>
      </c>
      <c r="G151" s="12">
        <f t="shared" si="11"/>
        <v>-2.2647999998298474E-2</v>
      </c>
      <c r="I151">
        <f t="shared" si="14"/>
        <v>-2.2647999998298474E-2</v>
      </c>
      <c r="Q151" s="2">
        <f t="shared" si="10"/>
        <v>8274.8450000000012</v>
      </c>
    </row>
    <row r="152" spans="1:17">
      <c r="A152" s="46" t="s">
        <v>409</v>
      </c>
      <c r="B152" s="48" t="s">
        <v>127</v>
      </c>
      <c r="C152" s="47">
        <v>23410.712</v>
      </c>
      <c r="D152" s="47" t="s">
        <v>132</v>
      </c>
      <c r="E152">
        <f t="shared" si="15"/>
        <v>1929.9910521164252</v>
      </c>
      <c r="F152">
        <f t="shared" si="16"/>
        <v>1930</v>
      </c>
      <c r="G152" s="12">
        <f t="shared" si="11"/>
        <v>-3.0890000001818407E-2</v>
      </c>
      <c r="H152">
        <f>+G152</f>
        <v>-3.0890000001818407E-2</v>
      </c>
      <c r="Q152" s="2">
        <f t="shared" si="10"/>
        <v>8392.2119999999995</v>
      </c>
    </row>
    <row r="153" spans="1:17">
      <c r="A153" s="46" t="s">
        <v>518</v>
      </c>
      <c r="B153" s="48" t="s">
        <v>127</v>
      </c>
      <c r="C153" s="47">
        <v>23545.378000000001</v>
      </c>
      <c r="D153" s="47" t="s">
        <v>132</v>
      </c>
      <c r="E153">
        <f t="shared" si="15"/>
        <v>1968.9996532658911</v>
      </c>
      <c r="F153">
        <f t="shared" si="16"/>
        <v>1969</v>
      </c>
      <c r="G153" s="12">
        <f t="shared" si="11"/>
        <v>-1.1969999977736734E-3</v>
      </c>
      <c r="I153">
        <f>+G153</f>
        <v>-1.1969999977736734E-3</v>
      </c>
      <c r="Q153" s="2">
        <f t="shared" si="10"/>
        <v>8526.8780000000006</v>
      </c>
    </row>
    <row r="154" spans="1:17">
      <c r="A154" s="46" t="s">
        <v>541</v>
      </c>
      <c r="B154" s="48" t="s">
        <v>127</v>
      </c>
      <c r="C154" s="47">
        <v>23583.35</v>
      </c>
      <c r="D154" s="47" t="s">
        <v>132</v>
      </c>
      <c r="E154">
        <f t="shared" si="15"/>
        <v>1979.998974570804</v>
      </c>
      <c r="F154">
        <f t="shared" si="16"/>
        <v>1980</v>
      </c>
      <c r="G154" s="12">
        <f t="shared" si="11"/>
        <v>-3.5400000015215483E-3</v>
      </c>
      <c r="H154">
        <f>+G154</f>
        <v>-3.5400000015215483E-3</v>
      </c>
      <c r="Q154" s="2">
        <f t="shared" si="10"/>
        <v>8564.8499999999985</v>
      </c>
    </row>
    <row r="155" spans="1:17">
      <c r="A155" s="46" t="s">
        <v>541</v>
      </c>
      <c r="B155" s="48" t="s">
        <v>127</v>
      </c>
      <c r="C155" s="47">
        <v>23928.564999999999</v>
      </c>
      <c r="D155" s="47" t="s">
        <v>132</v>
      </c>
      <c r="E155">
        <f t="shared" si="15"/>
        <v>2079.997149654439</v>
      </c>
      <c r="F155">
        <f t="shared" si="16"/>
        <v>2080</v>
      </c>
      <c r="G155" s="12">
        <f t="shared" si="11"/>
        <v>-9.8400000024412293E-3</v>
      </c>
      <c r="H155">
        <f>+G155</f>
        <v>-9.8400000024412293E-3</v>
      </c>
      <c r="Q155" s="2">
        <f t="shared" ref="Q155:Q218" si="17">+C155-15018.5</f>
        <v>8910.0649999999987</v>
      </c>
    </row>
    <row r="156" spans="1:17">
      <c r="A156" s="46" t="s">
        <v>518</v>
      </c>
      <c r="B156" s="48" t="s">
        <v>127</v>
      </c>
      <c r="C156" s="47">
        <v>24263.425999999999</v>
      </c>
      <c r="D156" s="47" t="s">
        <v>132</v>
      </c>
      <c r="E156">
        <f t="shared" si="15"/>
        <v>2176.9960891752626</v>
      </c>
      <c r="F156">
        <f t="shared" si="16"/>
        <v>2177</v>
      </c>
      <c r="G156" s="12">
        <f t="shared" si="11"/>
        <v>-1.3501000001269858E-2</v>
      </c>
      <c r="I156">
        <f>+G156</f>
        <v>-1.3501000001269858E-2</v>
      </c>
      <c r="Q156" s="2">
        <f t="shared" si="17"/>
        <v>9244.9259999999995</v>
      </c>
    </row>
    <row r="157" spans="1:17">
      <c r="A157" s="46" t="s">
        <v>414</v>
      </c>
      <c r="B157" s="48" t="s">
        <v>127</v>
      </c>
      <c r="C157" s="47">
        <v>24584.471000000001</v>
      </c>
      <c r="D157" s="47" t="s">
        <v>132</v>
      </c>
      <c r="E157">
        <f t="shared" si="15"/>
        <v>2269.9929581401848</v>
      </c>
      <c r="F157">
        <f t="shared" si="16"/>
        <v>2270</v>
      </c>
      <c r="G157" s="12">
        <f t="shared" si="11"/>
        <v>-2.4309999997058185E-2</v>
      </c>
      <c r="I157">
        <f>+G157</f>
        <v>-2.4309999997058185E-2</v>
      </c>
      <c r="Q157" s="2">
        <f t="shared" si="17"/>
        <v>9565.9710000000014</v>
      </c>
    </row>
    <row r="158" spans="1:17">
      <c r="A158" s="46" t="s">
        <v>518</v>
      </c>
      <c r="B158" s="48" t="s">
        <v>127</v>
      </c>
      <c r="C158" s="47">
        <v>24591.386999999999</v>
      </c>
      <c r="D158" s="47" t="s">
        <v>132</v>
      </c>
      <c r="E158">
        <f t="shared" si="15"/>
        <v>2271.9963107722492</v>
      </c>
      <c r="F158">
        <f t="shared" si="16"/>
        <v>2272</v>
      </c>
      <c r="G158" s="12">
        <f t="shared" si="11"/>
        <v>-1.27360000005865E-2</v>
      </c>
      <c r="I158">
        <f>+G158</f>
        <v>-1.27360000005865E-2</v>
      </c>
      <c r="Q158" s="2">
        <f t="shared" si="17"/>
        <v>9572.8869999999988</v>
      </c>
    </row>
    <row r="159" spans="1:17">
      <c r="A159" s="46" t="s">
        <v>541</v>
      </c>
      <c r="B159" s="48" t="s">
        <v>127</v>
      </c>
      <c r="C159" s="47">
        <v>24760.54</v>
      </c>
      <c r="D159" s="47" t="s">
        <v>132</v>
      </c>
      <c r="E159">
        <f t="shared" si="15"/>
        <v>2320.9947358404597</v>
      </c>
      <c r="F159">
        <f t="shared" si="16"/>
        <v>2321</v>
      </c>
      <c r="G159" s="12">
        <f t="shared" si="11"/>
        <v>-1.817299999675015E-2</v>
      </c>
      <c r="H159">
        <f>+G159</f>
        <v>-1.817299999675015E-2</v>
      </c>
      <c r="Q159" s="2">
        <f t="shared" si="17"/>
        <v>9742.0400000000009</v>
      </c>
    </row>
    <row r="160" spans="1:17">
      <c r="A160" s="46" t="s">
        <v>555</v>
      </c>
      <c r="B160" s="48" t="s">
        <v>127</v>
      </c>
      <c r="C160" s="47">
        <v>24767.446</v>
      </c>
      <c r="D160" s="47" t="s">
        <v>132</v>
      </c>
      <c r="E160">
        <f t="shared" si="15"/>
        <v>2322.9951917798817</v>
      </c>
      <c r="F160">
        <f t="shared" si="16"/>
        <v>2323</v>
      </c>
      <c r="G160" s="12">
        <f t="shared" si="11"/>
        <v>-1.6598999998677755E-2</v>
      </c>
      <c r="H160">
        <f>+G160</f>
        <v>-1.6598999998677755E-2</v>
      </c>
      <c r="Q160" s="2">
        <f t="shared" si="17"/>
        <v>9748.9459999999999</v>
      </c>
    </row>
    <row r="161" spans="1:17">
      <c r="A161" s="46" t="s">
        <v>559</v>
      </c>
      <c r="B161" s="48" t="s">
        <v>127</v>
      </c>
      <c r="C161" s="47">
        <v>25119.563999999998</v>
      </c>
      <c r="D161" s="47" t="s">
        <v>132</v>
      </c>
      <c r="E161">
        <f t="shared" si="15"/>
        <v>2424.9929537951452</v>
      </c>
      <c r="F161">
        <f t="shared" si="16"/>
        <v>2425</v>
      </c>
      <c r="G161" s="12">
        <f t="shared" si="11"/>
        <v>-2.4324999998498242E-2</v>
      </c>
      <c r="H161">
        <f>+G161</f>
        <v>-2.4324999998498242E-2</v>
      </c>
      <c r="Q161" s="2">
        <f t="shared" si="17"/>
        <v>10101.063999999998</v>
      </c>
    </row>
    <row r="162" spans="1:17">
      <c r="A162" s="46" t="s">
        <v>563</v>
      </c>
      <c r="B162" s="48" t="s">
        <v>127</v>
      </c>
      <c r="C162" s="47">
        <v>25378.471000000001</v>
      </c>
      <c r="D162" s="47" t="s">
        <v>132</v>
      </c>
      <c r="E162">
        <f t="shared" si="15"/>
        <v>2499.9903540134987</v>
      </c>
      <c r="F162">
        <f t="shared" si="16"/>
        <v>2500</v>
      </c>
      <c r="G162" s="12">
        <f t="shared" si="11"/>
        <v>-3.3299999999144347E-2</v>
      </c>
      <c r="H162">
        <f>+G162</f>
        <v>-3.3299999999144347E-2</v>
      </c>
      <c r="Q162" s="2">
        <f t="shared" si="17"/>
        <v>10359.971000000001</v>
      </c>
    </row>
    <row r="163" spans="1:17">
      <c r="A163" s="46" t="s">
        <v>518</v>
      </c>
      <c r="B163" s="48" t="s">
        <v>127</v>
      </c>
      <c r="C163" s="47">
        <v>25378.516</v>
      </c>
      <c r="D163" s="47" t="s">
        <v>132</v>
      </c>
      <c r="E163">
        <f t="shared" si="15"/>
        <v>2500.0033891303929</v>
      </c>
      <c r="F163">
        <f t="shared" si="16"/>
        <v>2500</v>
      </c>
      <c r="G163" s="12">
        <f t="shared" si="11"/>
        <v>1.1699999999109423E-2</v>
      </c>
      <c r="I163">
        <f>+G163</f>
        <v>1.1699999999109423E-2</v>
      </c>
      <c r="Q163" s="2">
        <f t="shared" si="17"/>
        <v>10360.016</v>
      </c>
    </row>
    <row r="164" spans="1:17">
      <c r="A164" s="46" t="s">
        <v>518</v>
      </c>
      <c r="B164" s="48" t="s">
        <v>127</v>
      </c>
      <c r="C164" s="47">
        <v>25447.536</v>
      </c>
      <c r="D164" s="47" t="s">
        <v>132</v>
      </c>
      <c r="E164">
        <f t="shared" si="15"/>
        <v>2519.9963617540402</v>
      </c>
      <c r="F164">
        <f t="shared" si="16"/>
        <v>2520</v>
      </c>
      <c r="G164" s="12">
        <f t="shared" si="11"/>
        <v>-1.2559999999211868E-2</v>
      </c>
      <c r="I164">
        <f>+G164</f>
        <v>-1.2559999999211868E-2</v>
      </c>
      <c r="Q164" s="2">
        <f t="shared" si="17"/>
        <v>10429.036</v>
      </c>
    </row>
    <row r="165" spans="1:17">
      <c r="A165" s="46" t="s">
        <v>518</v>
      </c>
      <c r="B165" s="48" t="s">
        <v>127</v>
      </c>
      <c r="C165" s="47">
        <v>25454.371999999999</v>
      </c>
      <c r="D165" s="47" t="s">
        <v>132</v>
      </c>
      <c r="E165">
        <f t="shared" si="15"/>
        <v>2521.9765408449593</v>
      </c>
      <c r="F165">
        <f t="shared" si="16"/>
        <v>2522</v>
      </c>
      <c r="G165" s="12">
        <f t="shared" si="11"/>
        <v>-8.0985999997210456E-2</v>
      </c>
      <c r="I165">
        <f>+G165</f>
        <v>-8.0985999997210456E-2</v>
      </c>
      <c r="Q165" s="2">
        <f t="shared" si="17"/>
        <v>10435.871999999999</v>
      </c>
    </row>
    <row r="166" spans="1:17">
      <c r="A166" s="46" t="s">
        <v>518</v>
      </c>
      <c r="B166" s="48" t="s">
        <v>127</v>
      </c>
      <c r="C166" s="47">
        <v>25820.377</v>
      </c>
      <c r="D166" s="47" t="s">
        <v>132</v>
      </c>
      <c r="E166">
        <f t="shared" si="15"/>
        <v>2627.996939933892</v>
      </c>
      <c r="F166">
        <f t="shared" si="16"/>
        <v>2628</v>
      </c>
      <c r="G166" s="12">
        <f t="shared" si="11"/>
        <v>-1.0563999996520579E-2</v>
      </c>
      <c r="I166">
        <f>+G166</f>
        <v>-1.0563999996520579E-2</v>
      </c>
      <c r="Q166" s="2">
        <f t="shared" si="17"/>
        <v>10801.877</v>
      </c>
    </row>
    <row r="167" spans="1:17">
      <c r="A167" s="46" t="s">
        <v>576</v>
      </c>
      <c r="B167" s="48" t="s">
        <v>127</v>
      </c>
      <c r="C167" s="47">
        <v>25851.43</v>
      </c>
      <c r="D167" s="47" t="s">
        <v>132</v>
      </c>
      <c r="E167">
        <f t="shared" si="15"/>
        <v>2636.9920395989475</v>
      </c>
      <c r="F167">
        <f t="shared" si="16"/>
        <v>2637</v>
      </c>
      <c r="G167" s="12">
        <f t="shared" si="11"/>
        <v>-2.7480999997351319E-2</v>
      </c>
      <c r="H167">
        <f>+G167</f>
        <v>-2.7480999997351319E-2</v>
      </c>
      <c r="Q167" s="2">
        <f t="shared" si="17"/>
        <v>10832.93</v>
      </c>
    </row>
    <row r="168" spans="1:17">
      <c r="A168" s="46" t="s">
        <v>580</v>
      </c>
      <c r="B168" s="48" t="s">
        <v>127</v>
      </c>
      <c r="C168" s="47">
        <v>25851.434000000001</v>
      </c>
      <c r="D168" s="47" t="s">
        <v>132</v>
      </c>
      <c r="E168">
        <f t="shared" si="15"/>
        <v>2636.9931982760049</v>
      </c>
      <c r="F168">
        <f t="shared" si="16"/>
        <v>2637</v>
      </c>
      <c r="G168" s="12">
        <f t="shared" si="11"/>
        <v>-2.3480999996536411E-2</v>
      </c>
      <c r="H168">
        <f>+G168</f>
        <v>-2.3480999996536411E-2</v>
      </c>
      <c r="Q168" s="2">
        <f t="shared" si="17"/>
        <v>10832.934000000001</v>
      </c>
    </row>
    <row r="169" spans="1:17">
      <c r="A169" s="46" t="s">
        <v>576</v>
      </c>
      <c r="B169" s="48" t="s">
        <v>127</v>
      </c>
      <c r="C169" s="47">
        <v>25851.449000000001</v>
      </c>
      <c r="D169" s="47" t="s">
        <v>132</v>
      </c>
      <c r="E169">
        <f t="shared" si="15"/>
        <v>2636.9975433149698</v>
      </c>
      <c r="F169">
        <f t="shared" si="16"/>
        <v>2637</v>
      </c>
      <c r="G169" s="12">
        <f t="shared" si="11"/>
        <v>-8.480999997118488E-3</v>
      </c>
      <c r="H169">
        <f>+G169</f>
        <v>-8.480999997118488E-3</v>
      </c>
      <c r="Q169" s="2">
        <f t="shared" si="17"/>
        <v>10832.949000000001</v>
      </c>
    </row>
    <row r="170" spans="1:17">
      <c r="A170" s="46" t="s">
        <v>414</v>
      </c>
      <c r="B170" s="48" t="s">
        <v>127</v>
      </c>
      <c r="C170" s="47">
        <v>26238.080999999998</v>
      </c>
      <c r="D170" s="47" t="s">
        <v>132</v>
      </c>
      <c r="E170">
        <f t="shared" si="15"/>
        <v>2748.9929503191138</v>
      </c>
      <c r="F170">
        <f t="shared" si="16"/>
        <v>2749</v>
      </c>
      <c r="G170" s="12">
        <f t="shared" si="11"/>
        <v>-2.4337000002560671E-2</v>
      </c>
      <c r="I170">
        <f>+G170</f>
        <v>-2.4337000002560671E-2</v>
      </c>
      <c r="Q170" s="2">
        <f t="shared" si="17"/>
        <v>11219.580999999998</v>
      </c>
    </row>
    <row r="171" spans="1:17">
      <c r="A171" s="46" t="s">
        <v>576</v>
      </c>
      <c r="B171" s="48" t="s">
        <v>127</v>
      </c>
      <c r="C171" s="47">
        <v>26545.332999999999</v>
      </c>
      <c r="D171" s="47" t="s">
        <v>132</v>
      </c>
      <c r="E171">
        <f t="shared" si="15"/>
        <v>2837.9944111212139</v>
      </c>
      <c r="F171">
        <f t="shared" si="16"/>
        <v>2838</v>
      </c>
      <c r="G171" s="12">
        <f t="shared" si="11"/>
        <v>-1.9293999997898936E-2</v>
      </c>
      <c r="H171">
        <f>+G171</f>
        <v>-1.9293999997898936E-2</v>
      </c>
      <c r="Q171" s="2">
        <f t="shared" si="17"/>
        <v>11526.832999999999</v>
      </c>
    </row>
    <row r="172" spans="1:17">
      <c r="A172" s="46" t="s">
        <v>414</v>
      </c>
      <c r="B172" s="48" t="s">
        <v>127</v>
      </c>
      <c r="C172" s="47">
        <v>26552.248</v>
      </c>
      <c r="D172" s="47" t="s">
        <v>132</v>
      </c>
      <c r="E172">
        <f t="shared" si="15"/>
        <v>2839.9974740840153</v>
      </c>
      <c r="F172">
        <f t="shared" si="16"/>
        <v>2840</v>
      </c>
      <c r="G172" s="12">
        <f t="shared" ref="G172:G235" si="18">+C172-(C$7+F172*C$8)</f>
        <v>-8.7199999979929999E-3</v>
      </c>
      <c r="I172">
        <f>+G172</f>
        <v>-8.7199999979929999E-3</v>
      </c>
      <c r="Q172" s="2">
        <f t="shared" si="17"/>
        <v>11533.748</v>
      </c>
    </row>
    <row r="173" spans="1:17">
      <c r="A173" s="46" t="s">
        <v>595</v>
      </c>
      <c r="B173" s="48" t="s">
        <v>127</v>
      </c>
      <c r="C173" s="47">
        <v>27477.440999999999</v>
      </c>
      <c r="D173" s="47" t="s">
        <v>132</v>
      </c>
      <c r="E173">
        <f t="shared" si="15"/>
        <v>3107.9974497517969</v>
      </c>
      <c r="F173">
        <f t="shared" si="16"/>
        <v>3108</v>
      </c>
      <c r="G173" s="12">
        <f t="shared" si="18"/>
        <v>-8.8040000009641517E-3</v>
      </c>
      <c r="I173">
        <f>+G173</f>
        <v>-8.8040000009641517E-3</v>
      </c>
      <c r="Q173" s="2">
        <f t="shared" si="17"/>
        <v>12458.940999999999</v>
      </c>
    </row>
    <row r="174" spans="1:17">
      <c r="A174" s="46" t="s">
        <v>599</v>
      </c>
      <c r="B174" s="48" t="s">
        <v>127</v>
      </c>
      <c r="C174" s="47">
        <v>27567.198</v>
      </c>
      <c r="D174" s="47" t="s">
        <v>132</v>
      </c>
      <c r="E174">
        <f t="shared" si="15"/>
        <v>3133.9972939097329</v>
      </c>
      <c r="F174">
        <f t="shared" si="16"/>
        <v>3134</v>
      </c>
      <c r="G174" s="12">
        <f t="shared" si="18"/>
        <v>-9.342000001197448E-3</v>
      </c>
      <c r="H174">
        <f t="shared" ref="H174:H198" si="19">+G174</f>
        <v>-9.342000001197448E-3</v>
      </c>
      <c r="Q174" s="2">
        <f t="shared" si="17"/>
        <v>12548.698</v>
      </c>
    </row>
    <row r="175" spans="1:17">
      <c r="A175" s="46" t="s">
        <v>599</v>
      </c>
      <c r="B175" s="48" t="s">
        <v>127</v>
      </c>
      <c r="C175" s="47">
        <v>27608.625</v>
      </c>
      <c r="D175" s="47" t="s">
        <v>132</v>
      </c>
      <c r="E175">
        <f t="shared" si="15"/>
        <v>3145.9974225228862</v>
      </c>
      <c r="F175">
        <f t="shared" si="16"/>
        <v>3146</v>
      </c>
      <c r="G175" s="12">
        <f t="shared" si="18"/>
        <v>-8.8980000000447035E-3</v>
      </c>
      <c r="H175">
        <f t="shared" si="19"/>
        <v>-8.8980000000447035E-3</v>
      </c>
      <c r="Q175" s="2">
        <f t="shared" si="17"/>
        <v>12590.125</v>
      </c>
    </row>
    <row r="176" spans="1:17">
      <c r="A176" s="46" t="s">
        <v>599</v>
      </c>
      <c r="B176" s="48" t="s">
        <v>127</v>
      </c>
      <c r="C176" s="47">
        <v>27629.342000000001</v>
      </c>
      <c r="D176" s="47" t="s">
        <v>132</v>
      </c>
      <c r="E176">
        <f t="shared" si="15"/>
        <v>3151.9985006718885</v>
      </c>
      <c r="F176">
        <f t="shared" si="16"/>
        <v>3152</v>
      </c>
      <c r="G176" s="12">
        <f t="shared" si="18"/>
        <v>-5.1759999987552874E-3</v>
      </c>
      <c r="H176">
        <f t="shared" si="19"/>
        <v>-5.1759999987552874E-3</v>
      </c>
      <c r="Q176" s="2">
        <f t="shared" si="17"/>
        <v>12610.842000000001</v>
      </c>
    </row>
    <row r="177" spans="1:17">
      <c r="A177" s="46" t="s">
        <v>599</v>
      </c>
      <c r="B177" s="48" t="s">
        <v>127</v>
      </c>
      <c r="C177" s="47">
        <v>27636.239000000001</v>
      </c>
      <c r="D177" s="47" t="s">
        <v>132</v>
      </c>
      <c r="E177">
        <f t="shared" si="15"/>
        <v>3153.9963495879315</v>
      </c>
      <c r="F177">
        <f t="shared" si="16"/>
        <v>3154</v>
      </c>
      <c r="G177" s="12">
        <f t="shared" si="18"/>
        <v>-1.2601999995240476E-2</v>
      </c>
      <c r="H177">
        <f t="shared" si="19"/>
        <v>-1.2601999995240476E-2</v>
      </c>
      <c r="Q177" s="2">
        <f t="shared" si="17"/>
        <v>12617.739000000001</v>
      </c>
    </row>
    <row r="178" spans="1:17">
      <c r="A178" s="46" t="s">
        <v>599</v>
      </c>
      <c r="B178" s="48" t="s">
        <v>127</v>
      </c>
      <c r="C178" s="47">
        <v>27660.433000000001</v>
      </c>
      <c r="D178" s="47" t="s">
        <v>132</v>
      </c>
      <c r="E178">
        <f t="shared" si="15"/>
        <v>3161.0046077689881</v>
      </c>
      <c r="F178">
        <f t="shared" si="16"/>
        <v>3161</v>
      </c>
      <c r="G178" s="12">
        <f t="shared" si="18"/>
        <v>1.5907000000879634E-2</v>
      </c>
      <c r="H178">
        <f t="shared" si="19"/>
        <v>1.5907000000879634E-2</v>
      </c>
      <c r="Q178" s="2">
        <f t="shared" si="17"/>
        <v>12641.933000000001</v>
      </c>
    </row>
    <row r="179" spans="1:17">
      <c r="A179" s="46" t="s">
        <v>599</v>
      </c>
      <c r="B179" s="48" t="s">
        <v>127</v>
      </c>
      <c r="C179" s="47">
        <v>27667.319</v>
      </c>
      <c r="D179" s="47" t="s">
        <v>132</v>
      </c>
      <c r="E179">
        <f t="shared" si="15"/>
        <v>3162.9992703231233</v>
      </c>
      <c r="F179">
        <f t="shared" si="16"/>
        <v>3163</v>
      </c>
      <c r="G179" s="12">
        <f t="shared" si="18"/>
        <v>-2.5189999978465494E-3</v>
      </c>
      <c r="H179">
        <f t="shared" si="19"/>
        <v>-2.5189999978465494E-3</v>
      </c>
      <c r="Q179" s="2">
        <f t="shared" si="17"/>
        <v>12648.819</v>
      </c>
    </row>
    <row r="180" spans="1:17">
      <c r="A180" s="46" t="s">
        <v>599</v>
      </c>
      <c r="B180" s="48" t="s">
        <v>127</v>
      </c>
      <c r="C180" s="47">
        <v>27698.363000000001</v>
      </c>
      <c r="D180" s="47" t="s">
        <v>132</v>
      </c>
      <c r="E180">
        <f t="shared" si="15"/>
        <v>3171.9917629648003</v>
      </c>
      <c r="F180">
        <f t="shared" si="16"/>
        <v>3172</v>
      </c>
      <c r="G180" s="12">
        <f t="shared" si="18"/>
        <v>-2.8435999996872852E-2</v>
      </c>
      <c r="H180">
        <f t="shared" si="19"/>
        <v>-2.8435999996872852E-2</v>
      </c>
      <c r="Q180" s="2">
        <f t="shared" si="17"/>
        <v>12679.863000000001</v>
      </c>
    </row>
    <row r="181" spans="1:17">
      <c r="A181" s="46" t="s">
        <v>599</v>
      </c>
      <c r="B181" s="48" t="s">
        <v>127</v>
      </c>
      <c r="C181" s="47">
        <v>27712.205000000002</v>
      </c>
      <c r="D181" s="47" t="s">
        <v>132</v>
      </c>
      <c r="E181">
        <f t="shared" si="15"/>
        <v>3176.0013649215743</v>
      </c>
      <c r="F181">
        <f t="shared" si="16"/>
        <v>3176</v>
      </c>
      <c r="G181" s="12">
        <f t="shared" si="18"/>
        <v>4.7120000017457642E-3</v>
      </c>
      <c r="H181">
        <f t="shared" si="19"/>
        <v>4.7120000017457642E-3</v>
      </c>
      <c r="Q181" s="2">
        <f t="shared" si="17"/>
        <v>12693.705000000002</v>
      </c>
    </row>
    <row r="182" spans="1:17">
      <c r="A182" s="46" t="s">
        <v>622</v>
      </c>
      <c r="B182" s="48" t="s">
        <v>127</v>
      </c>
      <c r="C182" s="47">
        <v>27860.615000000002</v>
      </c>
      <c r="D182" s="47" t="s">
        <v>132</v>
      </c>
      <c r="E182">
        <f t="shared" si="15"/>
        <v>3218.9911804399098</v>
      </c>
      <c r="F182">
        <f t="shared" si="16"/>
        <v>3219</v>
      </c>
      <c r="G182" s="12">
        <f t="shared" si="18"/>
        <v>-3.044699999736622E-2</v>
      </c>
      <c r="H182">
        <f t="shared" si="19"/>
        <v>-3.044699999736622E-2</v>
      </c>
      <c r="Q182" s="2">
        <f t="shared" si="17"/>
        <v>12842.115000000002</v>
      </c>
    </row>
    <row r="183" spans="1:17">
      <c r="A183" s="46" t="s">
        <v>599</v>
      </c>
      <c r="B183" s="48" t="s">
        <v>127</v>
      </c>
      <c r="C183" s="47">
        <v>27874.455999999998</v>
      </c>
      <c r="D183" s="47" t="s">
        <v>132</v>
      </c>
      <c r="E183">
        <f t="shared" si="15"/>
        <v>3223.0004927274185</v>
      </c>
      <c r="F183">
        <f t="shared" si="16"/>
        <v>3223</v>
      </c>
      <c r="G183" s="12">
        <f t="shared" si="18"/>
        <v>1.7010000010486692E-3</v>
      </c>
      <c r="H183">
        <f t="shared" si="19"/>
        <v>1.7010000010486692E-3</v>
      </c>
      <c r="Q183" s="2">
        <f t="shared" si="17"/>
        <v>12855.955999999998</v>
      </c>
    </row>
    <row r="184" spans="1:17">
      <c r="A184" s="46" t="s">
        <v>599</v>
      </c>
      <c r="B184" s="48" t="s">
        <v>127</v>
      </c>
      <c r="C184" s="47">
        <v>27881.359</v>
      </c>
      <c r="D184" s="47" t="s">
        <v>132</v>
      </c>
      <c r="E184">
        <f t="shared" si="15"/>
        <v>3225.000079659048</v>
      </c>
      <c r="F184">
        <f t="shared" si="16"/>
        <v>3225</v>
      </c>
      <c r="G184" s="12">
        <f t="shared" si="18"/>
        <v>2.7500000214786269E-4</v>
      </c>
      <c r="H184">
        <f t="shared" si="19"/>
        <v>2.7500000214786269E-4</v>
      </c>
      <c r="Q184" s="2">
        <f t="shared" si="17"/>
        <v>12862.859</v>
      </c>
    </row>
    <row r="185" spans="1:17">
      <c r="A185" s="46" t="s">
        <v>599</v>
      </c>
      <c r="B185" s="48" t="s">
        <v>127</v>
      </c>
      <c r="C185" s="47">
        <v>27888.304</v>
      </c>
      <c r="D185" s="47" t="s">
        <v>132</v>
      </c>
      <c r="E185">
        <f t="shared" si="15"/>
        <v>3227.0118326997786</v>
      </c>
      <c r="F185">
        <f t="shared" si="16"/>
        <v>3227</v>
      </c>
      <c r="G185" s="12">
        <f t="shared" si="18"/>
        <v>4.0849000000889646E-2</v>
      </c>
      <c r="H185">
        <f t="shared" si="19"/>
        <v>4.0849000000889646E-2</v>
      </c>
      <c r="Q185" s="2">
        <f t="shared" si="17"/>
        <v>12869.804</v>
      </c>
    </row>
    <row r="186" spans="1:17">
      <c r="A186" s="46" t="s">
        <v>635</v>
      </c>
      <c r="B186" s="48" t="s">
        <v>127</v>
      </c>
      <c r="C186" s="47">
        <v>27898.608</v>
      </c>
      <c r="D186" s="47" t="s">
        <v>132</v>
      </c>
      <c r="E186">
        <f t="shared" si="15"/>
        <v>3229.996584799374</v>
      </c>
      <c r="F186">
        <f t="shared" si="16"/>
        <v>3230</v>
      </c>
      <c r="G186" s="12">
        <f t="shared" si="18"/>
        <v>-1.1789999996835832E-2</v>
      </c>
      <c r="H186">
        <f t="shared" si="19"/>
        <v>-1.1789999996835832E-2</v>
      </c>
      <c r="Q186" s="2">
        <f t="shared" si="17"/>
        <v>12880.108</v>
      </c>
    </row>
    <row r="187" spans="1:17">
      <c r="A187" s="46" t="s">
        <v>599</v>
      </c>
      <c r="B187" s="48" t="s">
        <v>127</v>
      </c>
      <c r="C187" s="47">
        <v>27912.414000000001</v>
      </c>
      <c r="D187" s="47" t="s">
        <v>132</v>
      </c>
      <c r="E187">
        <f t="shared" si="15"/>
        <v>3233.9957586626324</v>
      </c>
      <c r="F187">
        <f t="shared" si="16"/>
        <v>3234</v>
      </c>
      <c r="G187" s="12">
        <f t="shared" si="18"/>
        <v>-1.4641999998275423E-2</v>
      </c>
      <c r="H187">
        <f t="shared" si="19"/>
        <v>-1.4641999998275423E-2</v>
      </c>
      <c r="Q187" s="2">
        <f t="shared" si="17"/>
        <v>12893.914000000001</v>
      </c>
    </row>
    <row r="188" spans="1:17">
      <c r="A188" s="46" t="s">
        <v>599</v>
      </c>
      <c r="B188" s="48" t="s">
        <v>127</v>
      </c>
      <c r="C188" s="47">
        <v>27919.322</v>
      </c>
      <c r="D188" s="47" t="s">
        <v>132</v>
      </c>
      <c r="E188">
        <f t="shared" si="15"/>
        <v>3235.9967939405828</v>
      </c>
      <c r="F188">
        <f t="shared" si="16"/>
        <v>3236</v>
      </c>
      <c r="G188" s="12">
        <f t="shared" si="18"/>
        <v>-1.1067999999795575E-2</v>
      </c>
      <c r="H188">
        <f t="shared" si="19"/>
        <v>-1.1067999999795575E-2</v>
      </c>
      <c r="Q188" s="2">
        <f t="shared" si="17"/>
        <v>12900.822</v>
      </c>
    </row>
    <row r="189" spans="1:17">
      <c r="A189" s="46" t="s">
        <v>599</v>
      </c>
      <c r="B189" s="48" t="s">
        <v>127</v>
      </c>
      <c r="C189" s="47">
        <v>27926.239000000001</v>
      </c>
      <c r="D189" s="47" t="s">
        <v>132</v>
      </c>
      <c r="E189">
        <f t="shared" si="15"/>
        <v>3238.0004362419127</v>
      </c>
      <c r="F189">
        <f t="shared" si="16"/>
        <v>3238</v>
      </c>
      <c r="G189" s="12">
        <f t="shared" si="18"/>
        <v>1.5060000005178154E-3</v>
      </c>
      <c r="H189">
        <f t="shared" si="19"/>
        <v>1.5060000005178154E-3</v>
      </c>
      <c r="Q189" s="2">
        <f t="shared" si="17"/>
        <v>12907.739000000001</v>
      </c>
    </row>
    <row r="190" spans="1:17">
      <c r="A190" s="46" t="s">
        <v>599</v>
      </c>
      <c r="B190" s="48" t="s">
        <v>127</v>
      </c>
      <c r="C190" s="47">
        <v>27943.5</v>
      </c>
      <c r="D190" s="47" t="s">
        <v>132</v>
      </c>
      <c r="E190">
        <f t="shared" si="15"/>
        <v>3243.0004174134101</v>
      </c>
      <c r="F190">
        <f t="shared" si="16"/>
        <v>3243</v>
      </c>
      <c r="G190" s="12">
        <f t="shared" si="18"/>
        <v>1.4410000003408641E-3</v>
      </c>
      <c r="H190">
        <f t="shared" si="19"/>
        <v>1.4410000003408641E-3</v>
      </c>
      <c r="Q190" s="2">
        <f t="shared" si="17"/>
        <v>12925</v>
      </c>
    </row>
    <row r="191" spans="1:17">
      <c r="A191" s="46" t="s">
        <v>599</v>
      </c>
      <c r="B191" s="48" t="s">
        <v>127</v>
      </c>
      <c r="C191" s="47">
        <v>27950.387999999999</v>
      </c>
      <c r="D191" s="47" t="s">
        <v>132</v>
      </c>
      <c r="E191">
        <f t="shared" si="15"/>
        <v>3244.9956593060742</v>
      </c>
      <c r="F191">
        <f t="shared" si="16"/>
        <v>3245</v>
      </c>
      <c r="G191" s="12">
        <f t="shared" si="18"/>
        <v>-1.4985000001615845E-2</v>
      </c>
      <c r="H191">
        <f t="shared" si="19"/>
        <v>-1.4985000001615845E-2</v>
      </c>
      <c r="Q191" s="2">
        <f t="shared" si="17"/>
        <v>12931.887999999999</v>
      </c>
    </row>
    <row r="192" spans="1:17">
      <c r="A192" s="46" t="s">
        <v>599</v>
      </c>
      <c r="B192" s="48" t="s">
        <v>127</v>
      </c>
      <c r="C192" s="47">
        <v>27967.657999999999</v>
      </c>
      <c r="D192" s="47" t="s">
        <v>132</v>
      </c>
      <c r="E192">
        <f t="shared" si="15"/>
        <v>3249.998247500951</v>
      </c>
      <c r="F192">
        <f t="shared" si="16"/>
        <v>3250</v>
      </c>
      <c r="G192" s="12">
        <f t="shared" si="18"/>
        <v>-6.0499999999592546E-3</v>
      </c>
      <c r="H192">
        <f t="shared" si="19"/>
        <v>-6.0499999999592546E-3</v>
      </c>
      <c r="Q192" s="2">
        <f t="shared" si="17"/>
        <v>12949.157999999999</v>
      </c>
    </row>
    <row r="193" spans="1:17">
      <c r="A193" s="46" t="s">
        <v>599</v>
      </c>
      <c r="B193" s="48" t="s">
        <v>127</v>
      </c>
      <c r="C193" s="47">
        <v>27981.448</v>
      </c>
      <c r="D193" s="47" t="s">
        <v>132</v>
      </c>
      <c r="E193">
        <f t="shared" si="15"/>
        <v>3253.9927866559801</v>
      </c>
      <c r="F193">
        <f t="shared" si="16"/>
        <v>3254</v>
      </c>
      <c r="G193" s="12">
        <f t="shared" si="18"/>
        <v>-2.4902000001020497E-2</v>
      </c>
      <c r="H193">
        <f t="shared" si="19"/>
        <v>-2.4902000001020497E-2</v>
      </c>
      <c r="Q193" s="2">
        <f t="shared" si="17"/>
        <v>12962.948</v>
      </c>
    </row>
    <row r="194" spans="1:17">
      <c r="A194" s="46" t="s">
        <v>599</v>
      </c>
      <c r="B194" s="48" t="s">
        <v>127</v>
      </c>
      <c r="C194" s="47">
        <v>27988.381000000001</v>
      </c>
      <c r="D194" s="47" t="s">
        <v>132</v>
      </c>
      <c r="E194">
        <f t="shared" si="15"/>
        <v>3256.0010636655393</v>
      </c>
      <c r="F194">
        <f t="shared" si="16"/>
        <v>3256</v>
      </c>
      <c r="G194" s="12">
        <f t="shared" si="18"/>
        <v>3.6720000025525223E-3</v>
      </c>
      <c r="H194">
        <f t="shared" si="19"/>
        <v>3.6720000025525223E-3</v>
      </c>
      <c r="Q194" s="2">
        <f t="shared" si="17"/>
        <v>12969.881000000001</v>
      </c>
    </row>
    <row r="195" spans="1:17">
      <c r="A195" s="46" t="s">
        <v>599</v>
      </c>
      <c r="B195" s="48" t="s">
        <v>127</v>
      </c>
      <c r="C195" s="47">
        <v>27995.280999999999</v>
      </c>
      <c r="D195" s="47" t="s">
        <v>132</v>
      </c>
      <c r="E195">
        <f t="shared" si="15"/>
        <v>3257.9997815893748</v>
      </c>
      <c r="F195">
        <f t="shared" si="16"/>
        <v>3258</v>
      </c>
      <c r="G195" s="12">
        <f t="shared" si="18"/>
        <v>-7.5400000059744343E-4</v>
      </c>
      <c r="H195">
        <f t="shared" si="19"/>
        <v>-7.5400000059744343E-4</v>
      </c>
      <c r="Q195" s="2">
        <f t="shared" si="17"/>
        <v>12976.780999999999</v>
      </c>
    </row>
    <row r="196" spans="1:17">
      <c r="A196" s="46" t="s">
        <v>599</v>
      </c>
      <c r="B196" s="48" t="s">
        <v>127</v>
      </c>
      <c r="C196" s="47">
        <v>28050.532999999999</v>
      </c>
      <c r="D196" s="47" t="s">
        <v>132</v>
      </c>
      <c r="E196">
        <f t="shared" si="15"/>
        <v>3274.0045877818084</v>
      </c>
      <c r="F196">
        <f t="shared" si="16"/>
        <v>3274</v>
      </c>
      <c r="G196" s="12">
        <f t="shared" si="18"/>
        <v>1.583799999934854E-2</v>
      </c>
      <c r="H196">
        <f t="shared" si="19"/>
        <v>1.583799999934854E-2</v>
      </c>
      <c r="Q196" s="2">
        <f t="shared" si="17"/>
        <v>13032.032999999999</v>
      </c>
    </row>
    <row r="197" spans="1:17">
      <c r="A197" s="46" t="s">
        <v>659</v>
      </c>
      <c r="B197" s="48" t="s">
        <v>127</v>
      </c>
      <c r="C197" s="47">
        <v>28278.330999999998</v>
      </c>
      <c r="D197" s="47" t="s">
        <v>132</v>
      </c>
      <c r="E197">
        <f t="shared" si="15"/>
        <v>3339.9906668563031</v>
      </c>
      <c r="F197">
        <f t="shared" si="16"/>
        <v>3340</v>
      </c>
      <c r="G197" s="12">
        <f t="shared" si="18"/>
        <v>-3.2220000000961591E-2</v>
      </c>
      <c r="H197">
        <f t="shared" si="19"/>
        <v>-3.2220000000961591E-2</v>
      </c>
      <c r="Q197" s="2">
        <f t="shared" si="17"/>
        <v>13259.830999999998</v>
      </c>
    </row>
    <row r="198" spans="1:17">
      <c r="A198" s="46" t="s">
        <v>659</v>
      </c>
      <c r="B198" s="48" t="s">
        <v>127</v>
      </c>
      <c r="C198" s="47">
        <v>28285.238000000001</v>
      </c>
      <c r="D198" s="47" t="s">
        <v>132</v>
      </c>
      <c r="E198">
        <f t="shared" si="15"/>
        <v>3341.9914124649904</v>
      </c>
      <c r="F198">
        <f t="shared" si="16"/>
        <v>3342</v>
      </c>
      <c r="G198" s="12">
        <f t="shared" si="18"/>
        <v>-2.964599999904749E-2</v>
      </c>
      <c r="H198">
        <f t="shared" si="19"/>
        <v>-2.964599999904749E-2</v>
      </c>
      <c r="Q198" s="2">
        <f t="shared" si="17"/>
        <v>13266.738000000001</v>
      </c>
    </row>
    <row r="199" spans="1:17">
      <c r="A199" s="46" t="s">
        <v>665</v>
      </c>
      <c r="B199" s="48" t="s">
        <v>127</v>
      </c>
      <c r="C199" s="47">
        <v>28378.452000000001</v>
      </c>
      <c r="D199" s="47" t="s">
        <v>132</v>
      </c>
      <c r="E199">
        <f t="shared" si="15"/>
        <v>3368.9926432696943</v>
      </c>
      <c r="F199">
        <f t="shared" si="16"/>
        <v>3369</v>
      </c>
      <c r="G199" s="12">
        <f t="shared" si="18"/>
        <v>-2.5396999997610692E-2</v>
      </c>
      <c r="I199">
        <f>+G199</f>
        <v>-2.5396999997610692E-2</v>
      </c>
      <c r="Q199" s="2">
        <f t="shared" si="17"/>
        <v>13359.952000000001</v>
      </c>
    </row>
    <row r="200" spans="1:17">
      <c r="A200" s="46" t="s">
        <v>659</v>
      </c>
      <c r="B200" s="48" t="s">
        <v>127</v>
      </c>
      <c r="C200" s="47">
        <v>28399.164000000001</v>
      </c>
      <c r="D200" s="47" t="s">
        <v>132</v>
      </c>
      <c r="E200">
        <f t="shared" si="15"/>
        <v>3374.9922730723747</v>
      </c>
      <c r="F200">
        <f t="shared" si="16"/>
        <v>3375</v>
      </c>
      <c r="G200" s="12">
        <f t="shared" si="18"/>
        <v>-2.667499999733991E-2</v>
      </c>
      <c r="H200">
        <f t="shared" ref="H200:H209" si="20">+G200</f>
        <v>-2.667499999733991E-2</v>
      </c>
      <c r="Q200" s="2">
        <f t="shared" si="17"/>
        <v>13380.664000000001</v>
      </c>
    </row>
    <row r="201" spans="1:17">
      <c r="A201" s="46" t="s">
        <v>659</v>
      </c>
      <c r="B201" s="48" t="s">
        <v>127</v>
      </c>
      <c r="C201" s="47">
        <v>28423.338</v>
      </c>
      <c r="D201" s="47" t="s">
        <v>132</v>
      </c>
      <c r="E201">
        <f t="shared" si="15"/>
        <v>3381.9947378681445</v>
      </c>
      <c r="F201">
        <f t="shared" si="16"/>
        <v>3382</v>
      </c>
      <c r="G201" s="12">
        <f t="shared" si="18"/>
        <v>-1.8165999998018378E-2</v>
      </c>
      <c r="H201">
        <f t="shared" si="20"/>
        <v>-1.8165999998018378E-2</v>
      </c>
      <c r="Q201" s="2">
        <f t="shared" si="17"/>
        <v>13404.838</v>
      </c>
    </row>
    <row r="202" spans="1:17">
      <c r="A202" s="46" t="s">
        <v>659</v>
      </c>
      <c r="B202" s="48" t="s">
        <v>127</v>
      </c>
      <c r="C202" s="47">
        <v>28430.243999999999</v>
      </c>
      <c r="D202" s="47" t="s">
        <v>132</v>
      </c>
      <c r="E202">
        <f t="shared" si="15"/>
        <v>3383.995193807566</v>
      </c>
      <c r="F202">
        <f t="shared" si="16"/>
        <v>3384</v>
      </c>
      <c r="G202" s="12">
        <f t="shared" si="18"/>
        <v>-1.6591999999945983E-2</v>
      </c>
      <c r="H202">
        <f t="shared" si="20"/>
        <v>-1.6591999999945983E-2</v>
      </c>
      <c r="Q202" s="2">
        <f t="shared" si="17"/>
        <v>13411.743999999999</v>
      </c>
    </row>
    <row r="203" spans="1:17">
      <c r="A203" s="46" t="s">
        <v>659</v>
      </c>
      <c r="B203" s="48" t="s">
        <v>127</v>
      </c>
      <c r="C203" s="47">
        <v>28454.398000000001</v>
      </c>
      <c r="D203" s="47" t="s">
        <v>132</v>
      </c>
      <c r="E203">
        <f t="shared" si="15"/>
        <v>3390.9918652180504</v>
      </c>
      <c r="F203">
        <f t="shared" si="16"/>
        <v>3391</v>
      </c>
      <c r="G203" s="12">
        <f t="shared" si="18"/>
        <v>-2.808299999742303E-2</v>
      </c>
      <c r="H203">
        <f t="shared" si="20"/>
        <v>-2.808299999742303E-2</v>
      </c>
      <c r="Q203" s="2">
        <f t="shared" si="17"/>
        <v>13435.898000000001</v>
      </c>
    </row>
    <row r="204" spans="1:17">
      <c r="A204" s="46" t="s">
        <v>659</v>
      </c>
      <c r="B204" s="48" t="s">
        <v>127</v>
      </c>
      <c r="C204" s="47">
        <v>28461.303</v>
      </c>
      <c r="D204" s="47" t="s">
        <v>132</v>
      </c>
      <c r="E204">
        <f t="shared" si="15"/>
        <v>3392.9920314882079</v>
      </c>
      <c r="F204">
        <f t="shared" si="16"/>
        <v>3393</v>
      </c>
      <c r="G204" s="12">
        <f t="shared" si="18"/>
        <v>-2.7508999999554362E-2</v>
      </c>
      <c r="H204">
        <f t="shared" si="20"/>
        <v>-2.7508999999554362E-2</v>
      </c>
      <c r="Q204" s="2">
        <f t="shared" si="17"/>
        <v>13442.803</v>
      </c>
    </row>
    <row r="205" spans="1:17">
      <c r="A205" s="46" t="s">
        <v>659</v>
      </c>
      <c r="B205" s="48" t="s">
        <v>127</v>
      </c>
      <c r="C205" s="47">
        <v>28661.547999999999</v>
      </c>
      <c r="D205" s="47" t="s">
        <v>132</v>
      </c>
      <c r="E205">
        <f t="shared" si="15"/>
        <v>3450.9968533227816</v>
      </c>
      <c r="F205">
        <f t="shared" si="16"/>
        <v>3451</v>
      </c>
      <c r="G205" s="12">
        <f t="shared" si="18"/>
        <v>-1.0862999999517342E-2</v>
      </c>
      <c r="H205">
        <f t="shared" si="20"/>
        <v>-1.0862999999517342E-2</v>
      </c>
      <c r="Q205" s="2">
        <f t="shared" si="17"/>
        <v>13643.047999999999</v>
      </c>
    </row>
    <row r="206" spans="1:17">
      <c r="A206" s="46" t="s">
        <v>576</v>
      </c>
      <c r="B206" s="48" t="s">
        <v>127</v>
      </c>
      <c r="C206" s="47">
        <v>28668.453000000001</v>
      </c>
      <c r="D206" s="47" t="s">
        <v>132</v>
      </c>
      <c r="E206">
        <f t="shared" si="15"/>
        <v>3452.99701959294</v>
      </c>
      <c r="F206">
        <f t="shared" si="16"/>
        <v>3453</v>
      </c>
      <c r="G206" s="12">
        <f t="shared" si="18"/>
        <v>-1.0288999998010695E-2</v>
      </c>
      <c r="H206">
        <f t="shared" si="20"/>
        <v>-1.0288999998010695E-2</v>
      </c>
      <c r="Q206" s="2">
        <f t="shared" si="17"/>
        <v>13649.953000000001</v>
      </c>
    </row>
    <row r="207" spans="1:17">
      <c r="A207" s="46" t="s">
        <v>659</v>
      </c>
      <c r="B207" s="48" t="s">
        <v>127</v>
      </c>
      <c r="C207" s="47">
        <v>28782.368999999999</v>
      </c>
      <c r="D207" s="47" t="s">
        <v>132</v>
      </c>
      <c r="E207">
        <f t="shared" si="15"/>
        <v>3485.9949835076804</v>
      </c>
      <c r="F207">
        <f t="shared" si="16"/>
        <v>3486</v>
      </c>
      <c r="G207" s="12">
        <f t="shared" si="18"/>
        <v>-1.7317999998340383E-2</v>
      </c>
      <c r="H207">
        <f t="shared" si="20"/>
        <v>-1.7317999998340383E-2</v>
      </c>
      <c r="Q207" s="2">
        <f t="shared" si="17"/>
        <v>13763.868999999999</v>
      </c>
    </row>
    <row r="208" spans="1:17">
      <c r="A208" s="46" t="s">
        <v>659</v>
      </c>
      <c r="B208" s="48" t="s">
        <v>127</v>
      </c>
      <c r="C208" s="47">
        <v>28820.325000000001</v>
      </c>
      <c r="D208" s="47" t="s">
        <v>132</v>
      </c>
      <c r="E208">
        <f t="shared" si="15"/>
        <v>3496.9896701043654</v>
      </c>
      <c r="F208">
        <f t="shared" si="16"/>
        <v>3497</v>
      </c>
      <c r="G208" s="12">
        <f t="shared" si="18"/>
        <v>-3.5660999998071929E-2</v>
      </c>
      <c r="H208">
        <f t="shared" si="20"/>
        <v>-3.5660999998071929E-2</v>
      </c>
      <c r="Q208" s="2">
        <f t="shared" si="17"/>
        <v>13801.825000000001</v>
      </c>
    </row>
    <row r="209" spans="1:17">
      <c r="A209" s="46" t="s">
        <v>659</v>
      </c>
      <c r="B209" s="48" t="s">
        <v>127</v>
      </c>
      <c r="C209" s="47">
        <v>28827.235000000001</v>
      </c>
      <c r="D209" s="47" t="s">
        <v>132</v>
      </c>
      <c r="E209">
        <f t="shared" si="15"/>
        <v>3498.9912847208448</v>
      </c>
      <c r="F209">
        <f t="shared" si="16"/>
        <v>3499</v>
      </c>
      <c r="G209" s="12">
        <f t="shared" si="18"/>
        <v>-3.0086999999184627E-2</v>
      </c>
      <c r="H209">
        <f t="shared" si="20"/>
        <v>-3.0086999999184627E-2</v>
      </c>
      <c r="Q209" s="2">
        <f t="shared" si="17"/>
        <v>13808.735000000001</v>
      </c>
    </row>
    <row r="210" spans="1:17">
      <c r="A210" s="46" t="s">
        <v>693</v>
      </c>
      <c r="B210" s="48" t="s">
        <v>127</v>
      </c>
      <c r="C210" s="47">
        <v>29034.38</v>
      </c>
      <c r="D210" s="47" t="s">
        <v>132</v>
      </c>
      <c r="E210">
        <f t="shared" si="15"/>
        <v>3558.9948244792549</v>
      </c>
      <c r="F210">
        <f t="shared" si="16"/>
        <v>3559</v>
      </c>
      <c r="G210" s="12">
        <f t="shared" si="18"/>
        <v>-1.7866999998659594E-2</v>
      </c>
      <c r="I210">
        <f>+G210</f>
        <v>-1.7866999998659594E-2</v>
      </c>
      <c r="Q210" s="2">
        <f t="shared" si="17"/>
        <v>14015.880000000001</v>
      </c>
    </row>
    <row r="211" spans="1:17">
      <c r="A211" s="46" t="s">
        <v>576</v>
      </c>
      <c r="B211" s="48" t="s">
        <v>127</v>
      </c>
      <c r="C211" s="47">
        <v>29172.469000000001</v>
      </c>
      <c r="D211" s="47" t="s">
        <v>132</v>
      </c>
      <c r="E211">
        <f t="shared" si="15"/>
        <v>3598.9949635205016</v>
      </c>
      <c r="F211">
        <f t="shared" si="16"/>
        <v>3599</v>
      </c>
      <c r="G211" s="12">
        <f t="shared" si="18"/>
        <v>-1.7386999996233499E-2</v>
      </c>
      <c r="H211">
        <f>+G211</f>
        <v>-1.7386999996233499E-2</v>
      </c>
      <c r="Q211" s="2">
        <f t="shared" si="17"/>
        <v>14153.969000000001</v>
      </c>
    </row>
    <row r="212" spans="1:17">
      <c r="A212" s="46" t="s">
        <v>700</v>
      </c>
      <c r="B212" s="48" t="s">
        <v>127</v>
      </c>
      <c r="C212" s="47">
        <v>30007.851999999999</v>
      </c>
      <c r="D212" s="47" t="s">
        <v>132</v>
      </c>
      <c r="E212">
        <f t="shared" si="15"/>
        <v>3840.9797425593379</v>
      </c>
      <c r="F212">
        <f t="shared" si="16"/>
        <v>3841</v>
      </c>
      <c r="G212" s="12">
        <f t="shared" si="18"/>
        <v>-6.9932999998854939E-2</v>
      </c>
      <c r="I212">
        <f>+G212</f>
        <v>-6.9932999998854939E-2</v>
      </c>
      <c r="Q212" s="2">
        <f t="shared" si="17"/>
        <v>14989.351999999999</v>
      </c>
    </row>
    <row r="213" spans="1:17">
      <c r="A213" s="46" t="s">
        <v>576</v>
      </c>
      <c r="B213" s="48" t="s">
        <v>127</v>
      </c>
      <c r="C213" s="47">
        <v>30546.431</v>
      </c>
      <c r="D213" s="47" t="s">
        <v>132</v>
      </c>
      <c r="E213">
        <f t="shared" ref="E213:E276" si="21">+(C213-C$7)/C$8</f>
        <v>3996.9895252697333</v>
      </c>
      <c r="F213">
        <f t="shared" ref="F213:F276" si="22">ROUND(2*E213,0)/2</f>
        <v>3997</v>
      </c>
      <c r="G213" s="12">
        <f t="shared" si="18"/>
        <v>-3.6160999999992782E-2</v>
      </c>
      <c r="H213">
        <f t="shared" ref="H213:H219" si="23">+G213</f>
        <v>-3.6160999999992782E-2</v>
      </c>
      <c r="Q213" s="2">
        <f t="shared" si="17"/>
        <v>15527.931</v>
      </c>
    </row>
    <row r="214" spans="1:17">
      <c r="A214" s="46" t="s">
        <v>576</v>
      </c>
      <c r="B214" s="48" t="s">
        <v>127</v>
      </c>
      <c r="C214" s="47">
        <v>30591.297999999999</v>
      </c>
      <c r="D214" s="47" t="s">
        <v>132</v>
      </c>
      <c r="E214">
        <f t="shared" si="21"/>
        <v>4009.9861161521608</v>
      </c>
      <c r="F214">
        <f t="shared" si="22"/>
        <v>4010</v>
      </c>
      <c r="G214" s="12">
        <f t="shared" si="18"/>
        <v>-4.7930000000633299E-2</v>
      </c>
      <c r="H214">
        <f t="shared" si="23"/>
        <v>-4.7930000000633299E-2</v>
      </c>
      <c r="Q214" s="2">
        <f t="shared" si="17"/>
        <v>15572.797999999999</v>
      </c>
    </row>
    <row r="215" spans="1:17">
      <c r="A215" s="46" t="s">
        <v>710</v>
      </c>
      <c r="B215" s="48" t="s">
        <v>127</v>
      </c>
      <c r="C215" s="47">
        <v>32676.447199999999</v>
      </c>
      <c r="D215" s="47" t="s">
        <v>132</v>
      </c>
      <c r="E215">
        <f t="shared" si="21"/>
        <v>4613.9897509220891</v>
      </c>
      <c r="F215">
        <f t="shared" si="22"/>
        <v>4614</v>
      </c>
      <c r="G215" s="12">
        <f t="shared" si="18"/>
        <v>-3.5381999998207903E-2</v>
      </c>
      <c r="H215">
        <f t="shared" si="23"/>
        <v>-3.5381999998207903E-2</v>
      </c>
      <c r="Q215" s="2">
        <f t="shared" si="17"/>
        <v>17657.947199999999</v>
      </c>
    </row>
    <row r="216" spans="1:17">
      <c r="A216" s="46" t="s">
        <v>714</v>
      </c>
      <c r="B216" s="48" t="s">
        <v>127</v>
      </c>
      <c r="C216" s="47">
        <v>33515.358999999997</v>
      </c>
      <c r="D216" s="47" t="s">
        <v>132</v>
      </c>
      <c r="E216">
        <f t="shared" si="21"/>
        <v>4856.996714860873</v>
      </c>
      <c r="F216">
        <f t="shared" si="22"/>
        <v>4857</v>
      </c>
      <c r="G216" s="12">
        <f t="shared" si="18"/>
        <v>-1.1341000004904345E-2</v>
      </c>
      <c r="H216">
        <f t="shared" si="23"/>
        <v>-1.1341000004904345E-2</v>
      </c>
      <c r="Q216" s="2">
        <f t="shared" si="17"/>
        <v>18496.858999999997</v>
      </c>
    </row>
    <row r="217" spans="1:17">
      <c r="A217" s="46" t="s">
        <v>717</v>
      </c>
      <c r="B217" s="48" t="s">
        <v>127</v>
      </c>
      <c r="C217" s="47">
        <v>34126.385000000002</v>
      </c>
      <c r="D217" s="47" t="s">
        <v>132</v>
      </c>
      <c r="E217">
        <f t="shared" si="21"/>
        <v>5033.9921667637545</v>
      </c>
      <c r="F217">
        <f t="shared" si="22"/>
        <v>5034</v>
      </c>
      <c r="G217" s="12">
        <f t="shared" si="18"/>
        <v>-2.7041999994253274E-2</v>
      </c>
      <c r="H217">
        <f t="shared" si="23"/>
        <v>-2.7041999994253274E-2</v>
      </c>
      <c r="Q217" s="2">
        <f t="shared" si="17"/>
        <v>19107.885000000002</v>
      </c>
    </row>
    <row r="218" spans="1:17" ht="12.75" customHeight="1">
      <c r="A218" s="46" t="s">
        <v>720</v>
      </c>
      <c r="B218" s="48" t="s">
        <v>127</v>
      </c>
      <c r="C218" s="47">
        <v>34454.32</v>
      </c>
      <c r="D218" s="47" t="s">
        <v>132</v>
      </c>
      <c r="E218">
        <f t="shared" si="21"/>
        <v>5128.9848569598689</v>
      </c>
      <c r="F218">
        <f t="shared" si="22"/>
        <v>5129</v>
      </c>
      <c r="G218" s="12">
        <f t="shared" si="18"/>
        <v>-5.2277000002504792E-2</v>
      </c>
      <c r="H218">
        <f t="shared" si="23"/>
        <v>-5.2277000002504792E-2</v>
      </c>
      <c r="Q218" s="2">
        <f t="shared" si="17"/>
        <v>19435.82</v>
      </c>
    </row>
    <row r="219" spans="1:17">
      <c r="A219" s="11" t="s">
        <v>139</v>
      </c>
      <c r="B219" s="28" t="s">
        <v>140</v>
      </c>
      <c r="C219" s="11">
        <v>34526.828999999998</v>
      </c>
      <c r="D219" s="11">
        <v>3.0000000000000001E-3</v>
      </c>
      <c r="E219">
        <f t="shared" si="21"/>
        <v>5149.9884856467424</v>
      </c>
      <c r="F219">
        <f t="shared" si="22"/>
        <v>5150</v>
      </c>
      <c r="G219" s="12">
        <f t="shared" si="18"/>
        <v>-3.974999999627471E-2</v>
      </c>
      <c r="H219">
        <f t="shared" si="23"/>
        <v>-3.974999999627471E-2</v>
      </c>
      <c r="Q219" s="2">
        <f t="shared" ref="Q219:Q282" si="24">+C219-15018.5</f>
        <v>19508.328999999998</v>
      </c>
    </row>
    <row r="220" spans="1:17">
      <c r="A220" s="46" t="s">
        <v>728</v>
      </c>
      <c r="B220" s="48" t="s">
        <v>127</v>
      </c>
      <c r="C220" s="47">
        <v>34927.29</v>
      </c>
      <c r="D220" s="47" t="s">
        <v>132</v>
      </c>
      <c r="E220">
        <f t="shared" si="21"/>
        <v>5265.989728907226</v>
      </c>
      <c r="F220">
        <f t="shared" si="22"/>
        <v>5266</v>
      </c>
      <c r="G220" s="12">
        <f t="shared" si="18"/>
        <v>-3.5457999998470768E-2</v>
      </c>
      <c r="I220">
        <f>+G220</f>
        <v>-3.5457999998470768E-2</v>
      </c>
      <c r="Q220" s="2">
        <f t="shared" si="24"/>
        <v>19908.79</v>
      </c>
    </row>
    <row r="221" spans="1:17">
      <c r="A221" s="46" t="s">
        <v>732</v>
      </c>
      <c r="B221" s="48" t="s">
        <v>127</v>
      </c>
      <c r="C221" s="47">
        <v>34989.449999999997</v>
      </c>
      <c r="D221" s="47" t="s">
        <v>132</v>
      </c>
      <c r="E221">
        <f t="shared" si="21"/>
        <v>5283.9955703776095</v>
      </c>
      <c r="F221">
        <f t="shared" si="22"/>
        <v>5284</v>
      </c>
      <c r="G221" s="12">
        <f t="shared" si="18"/>
        <v>-1.5292000003682915E-2</v>
      </c>
      <c r="H221">
        <f>+G221</f>
        <v>-1.5292000003682915E-2</v>
      </c>
      <c r="Q221" s="2">
        <f t="shared" si="24"/>
        <v>19970.949999999997</v>
      </c>
    </row>
    <row r="222" spans="1:17">
      <c r="A222" s="46" t="s">
        <v>728</v>
      </c>
      <c r="B222" s="48" t="s">
        <v>127</v>
      </c>
      <c r="C222" s="47">
        <v>35210.364000000001</v>
      </c>
      <c r="D222" s="47" t="s">
        <v>132</v>
      </c>
      <c r="E222">
        <f t="shared" si="21"/>
        <v>5347.9875662364984</v>
      </c>
      <c r="F222">
        <f t="shared" si="22"/>
        <v>5348</v>
      </c>
      <c r="G222" s="12">
        <f t="shared" si="18"/>
        <v>-4.2923999993945472E-2</v>
      </c>
      <c r="I222">
        <f t="shared" ref="I222:I228" si="25">+G222</f>
        <v>-4.2923999993945472E-2</v>
      </c>
      <c r="Q222" s="2">
        <f t="shared" si="24"/>
        <v>20191.864000000001</v>
      </c>
    </row>
    <row r="223" spans="1:17">
      <c r="A223" s="46" t="s">
        <v>737</v>
      </c>
      <c r="B223" s="48" t="s">
        <v>127</v>
      </c>
      <c r="C223" s="47">
        <v>35227.620000000003</v>
      </c>
      <c r="D223" s="47" t="s">
        <v>132</v>
      </c>
      <c r="E223">
        <f t="shared" si="21"/>
        <v>5352.9860990616753</v>
      </c>
      <c r="F223">
        <f t="shared" si="22"/>
        <v>5353</v>
      </c>
      <c r="G223" s="12">
        <f t="shared" si="18"/>
        <v>-4.7988999991503078E-2</v>
      </c>
      <c r="I223">
        <f t="shared" si="25"/>
        <v>-4.7988999991503078E-2</v>
      </c>
      <c r="Q223" s="2">
        <f t="shared" si="24"/>
        <v>20209.120000000003</v>
      </c>
    </row>
    <row r="224" spans="1:17">
      <c r="A224" s="46" t="s">
        <v>728</v>
      </c>
      <c r="B224" s="48" t="s">
        <v>127</v>
      </c>
      <c r="C224" s="47">
        <v>35227.624000000003</v>
      </c>
      <c r="D224" s="47" t="s">
        <v>132</v>
      </c>
      <c r="E224">
        <f t="shared" si="21"/>
        <v>5352.9872577387332</v>
      </c>
      <c r="F224">
        <f t="shared" si="22"/>
        <v>5353</v>
      </c>
      <c r="G224" s="12">
        <f t="shared" si="18"/>
        <v>-4.3988999990688171E-2</v>
      </c>
      <c r="I224">
        <f t="shared" si="25"/>
        <v>-4.3988999990688171E-2</v>
      </c>
      <c r="Q224" s="2">
        <f t="shared" si="24"/>
        <v>20209.124000000003</v>
      </c>
    </row>
    <row r="225" spans="1:17">
      <c r="A225" s="46" t="s">
        <v>728</v>
      </c>
      <c r="B225" s="48" t="s">
        <v>127</v>
      </c>
      <c r="C225" s="47">
        <v>35234.531000000003</v>
      </c>
      <c r="D225" s="47" t="s">
        <v>132</v>
      </c>
      <c r="E225">
        <f t="shared" si="21"/>
        <v>5354.9880033474192</v>
      </c>
      <c r="F225">
        <f t="shared" si="22"/>
        <v>5355</v>
      </c>
      <c r="G225" s="12">
        <f t="shared" si="18"/>
        <v>-4.1414999999688007E-2</v>
      </c>
      <c r="I225">
        <f t="shared" si="25"/>
        <v>-4.1414999999688007E-2</v>
      </c>
      <c r="Q225" s="2">
        <f t="shared" si="24"/>
        <v>20216.031000000003</v>
      </c>
    </row>
    <row r="226" spans="1:17">
      <c r="A226" s="46" t="s">
        <v>728</v>
      </c>
      <c r="B226" s="48" t="s">
        <v>127</v>
      </c>
      <c r="C226" s="47">
        <v>35241.442000000003</v>
      </c>
      <c r="D226" s="47" t="s">
        <v>132</v>
      </c>
      <c r="E226">
        <f t="shared" si="21"/>
        <v>5356.9899076331631</v>
      </c>
      <c r="F226">
        <f t="shared" si="22"/>
        <v>5357</v>
      </c>
      <c r="G226" s="12">
        <f t="shared" si="18"/>
        <v>-3.484099999332102E-2</v>
      </c>
      <c r="I226">
        <f t="shared" si="25"/>
        <v>-3.484099999332102E-2</v>
      </c>
      <c r="Q226" s="2">
        <f t="shared" si="24"/>
        <v>20222.942000000003</v>
      </c>
    </row>
    <row r="227" spans="1:17">
      <c r="A227" s="46" t="s">
        <v>728</v>
      </c>
      <c r="B227" s="48" t="s">
        <v>127</v>
      </c>
      <c r="C227" s="47">
        <v>35248.337</v>
      </c>
      <c r="D227" s="47" t="s">
        <v>132</v>
      </c>
      <c r="E227">
        <f t="shared" si="21"/>
        <v>5358.9871772106762</v>
      </c>
      <c r="F227">
        <f t="shared" si="22"/>
        <v>5359</v>
      </c>
      <c r="G227" s="12">
        <f t="shared" si="18"/>
        <v>-4.4267000004765578E-2</v>
      </c>
      <c r="I227">
        <f t="shared" si="25"/>
        <v>-4.4267000004765578E-2</v>
      </c>
      <c r="Q227" s="2">
        <f t="shared" si="24"/>
        <v>20229.837</v>
      </c>
    </row>
    <row r="228" spans="1:17">
      <c r="A228" s="46" t="s">
        <v>728</v>
      </c>
      <c r="B228" s="48" t="s">
        <v>127</v>
      </c>
      <c r="C228" s="47">
        <v>35286.32</v>
      </c>
      <c r="D228" s="47" t="s">
        <v>132</v>
      </c>
      <c r="E228">
        <f t="shared" si="21"/>
        <v>5369.9896848774979</v>
      </c>
      <c r="F228">
        <f t="shared" si="22"/>
        <v>5370</v>
      </c>
      <c r="G228" s="12">
        <f t="shared" si="18"/>
        <v>-3.56099999989965E-2</v>
      </c>
      <c r="I228">
        <f t="shared" si="25"/>
        <v>-3.56099999989965E-2</v>
      </c>
      <c r="Q228" s="2">
        <f t="shared" si="24"/>
        <v>20267.82</v>
      </c>
    </row>
    <row r="229" spans="1:17">
      <c r="A229" s="46" t="s">
        <v>750</v>
      </c>
      <c r="B229" s="48" t="s">
        <v>127</v>
      </c>
      <c r="C229" s="47">
        <v>35576.298000000003</v>
      </c>
      <c r="D229" s="47" t="s">
        <v>132</v>
      </c>
      <c r="E229">
        <f t="shared" si="21"/>
        <v>5453.9873988076642</v>
      </c>
      <c r="F229">
        <f t="shared" si="22"/>
        <v>5454</v>
      </c>
      <c r="G229" s="12">
        <f t="shared" si="18"/>
        <v>-4.3501999993168283E-2</v>
      </c>
      <c r="H229">
        <f>+G229</f>
        <v>-4.3501999993168283E-2</v>
      </c>
      <c r="Q229" s="2">
        <f t="shared" si="24"/>
        <v>20557.798000000003</v>
      </c>
    </row>
    <row r="230" spans="1:17">
      <c r="A230" s="46" t="s">
        <v>754</v>
      </c>
      <c r="B230" s="48" t="s">
        <v>127</v>
      </c>
      <c r="C230" s="47">
        <v>35935.307000000001</v>
      </c>
      <c r="D230" s="47" t="s">
        <v>132</v>
      </c>
      <c r="E230">
        <f t="shared" si="21"/>
        <v>5557.9812717233845</v>
      </c>
      <c r="F230">
        <f t="shared" si="22"/>
        <v>5558</v>
      </c>
      <c r="G230" s="12">
        <f t="shared" si="18"/>
        <v>-6.4654000001610257E-2</v>
      </c>
      <c r="H230">
        <f>+G230</f>
        <v>-6.4654000001610257E-2</v>
      </c>
      <c r="Q230" s="2">
        <f t="shared" si="24"/>
        <v>20916.807000000001</v>
      </c>
    </row>
    <row r="231" spans="1:17">
      <c r="A231" s="46" t="s">
        <v>759</v>
      </c>
      <c r="B231" s="48" t="s">
        <v>127</v>
      </c>
      <c r="C231" s="47">
        <v>36007.815999999999</v>
      </c>
      <c r="D231" s="47" t="s">
        <v>132</v>
      </c>
      <c r="E231">
        <f t="shared" si="21"/>
        <v>5578.9849004102589</v>
      </c>
      <c r="F231">
        <f t="shared" si="22"/>
        <v>5579</v>
      </c>
      <c r="G231" s="12">
        <f t="shared" si="18"/>
        <v>-5.2126999995380174E-2</v>
      </c>
      <c r="I231">
        <f>+G231</f>
        <v>-5.2126999995380174E-2</v>
      </c>
      <c r="Q231" s="2">
        <f t="shared" si="24"/>
        <v>20989.315999999999</v>
      </c>
    </row>
    <row r="232" spans="1:17">
      <c r="A232" s="46" t="s">
        <v>763</v>
      </c>
      <c r="B232" s="48" t="s">
        <v>127</v>
      </c>
      <c r="C232" s="47">
        <v>36325.434999999998</v>
      </c>
      <c r="D232" s="47" t="s">
        <v>132</v>
      </c>
      <c r="E232">
        <f t="shared" si="21"/>
        <v>5670.989362475606</v>
      </c>
      <c r="F232">
        <f t="shared" si="22"/>
        <v>5671</v>
      </c>
      <c r="G232" s="12">
        <f t="shared" si="18"/>
        <v>-3.6722999997437E-2</v>
      </c>
      <c r="I232">
        <f>+G232</f>
        <v>-3.6722999997437E-2</v>
      </c>
      <c r="Q232" s="2">
        <f t="shared" si="24"/>
        <v>21306.934999999998</v>
      </c>
    </row>
    <row r="233" spans="1:17">
      <c r="A233" s="46" t="s">
        <v>767</v>
      </c>
      <c r="B233" s="48" t="s">
        <v>127</v>
      </c>
      <c r="C233" s="47">
        <v>36760.389000000003</v>
      </c>
      <c r="D233" s="47" t="s">
        <v>132</v>
      </c>
      <c r="E233">
        <f t="shared" si="21"/>
        <v>5796.9821676704196</v>
      </c>
      <c r="F233">
        <f t="shared" si="22"/>
        <v>5797</v>
      </c>
      <c r="G233" s="12">
        <f t="shared" si="18"/>
        <v>-6.1560999994981103E-2</v>
      </c>
      <c r="H233">
        <f>+G233</f>
        <v>-6.1560999994981103E-2</v>
      </c>
      <c r="Q233" s="2">
        <f t="shared" si="24"/>
        <v>21741.889000000003</v>
      </c>
    </row>
    <row r="234" spans="1:17">
      <c r="A234" s="46" t="s">
        <v>771</v>
      </c>
      <c r="B234" s="48" t="s">
        <v>127</v>
      </c>
      <c r="C234" s="47">
        <v>36760.392</v>
      </c>
      <c r="D234" s="47" t="s">
        <v>132</v>
      </c>
      <c r="E234">
        <f t="shared" si="21"/>
        <v>5796.9830366782116</v>
      </c>
      <c r="F234">
        <f t="shared" si="22"/>
        <v>5797</v>
      </c>
      <c r="G234" s="12">
        <f t="shared" si="18"/>
        <v>-5.8560999998007901E-2</v>
      </c>
      <c r="H234">
        <f>+G234</f>
        <v>-5.8560999998007901E-2</v>
      </c>
      <c r="Q234" s="2">
        <f t="shared" si="24"/>
        <v>21741.892</v>
      </c>
    </row>
    <row r="235" spans="1:17">
      <c r="A235" s="46" t="s">
        <v>771</v>
      </c>
      <c r="B235" s="48" t="s">
        <v>127</v>
      </c>
      <c r="C235" s="47">
        <v>36805.269999999997</v>
      </c>
      <c r="D235" s="47" t="s">
        <v>132</v>
      </c>
      <c r="E235">
        <f t="shared" si="21"/>
        <v>5809.9828139225474</v>
      </c>
      <c r="F235">
        <f t="shared" si="22"/>
        <v>5810</v>
      </c>
      <c r="G235" s="12">
        <f t="shared" si="18"/>
        <v>-5.9330000003683381E-2</v>
      </c>
      <c r="H235">
        <f>+G235</f>
        <v>-5.9330000003683381E-2</v>
      </c>
      <c r="Q235" s="2">
        <f t="shared" si="24"/>
        <v>21786.769999999997</v>
      </c>
    </row>
    <row r="236" spans="1:17">
      <c r="A236" s="46" t="s">
        <v>576</v>
      </c>
      <c r="B236" s="48" t="s">
        <v>127</v>
      </c>
      <c r="C236" s="47">
        <v>37091.800999999999</v>
      </c>
      <c r="D236" s="47" t="s">
        <v>132</v>
      </c>
      <c r="E236">
        <f t="shared" si="21"/>
        <v>5892.9820378985887</v>
      </c>
      <c r="F236">
        <f t="shared" si="22"/>
        <v>5893</v>
      </c>
      <c r="G236" s="12">
        <f t="shared" ref="G236:G299" si="26">+C236-(C$7+F236*C$8)</f>
        <v>-6.2009000001125969E-2</v>
      </c>
      <c r="H236">
        <f>+G236</f>
        <v>-6.2009000001125969E-2</v>
      </c>
      <c r="Q236" s="2">
        <f t="shared" si="24"/>
        <v>22073.300999999999</v>
      </c>
    </row>
    <row r="237" spans="1:17">
      <c r="A237" s="46" t="s">
        <v>781</v>
      </c>
      <c r="B237" s="48" t="s">
        <v>127</v>
      </c>
      <c r="C237" s="47">
        <v>37844.372300000003</v>
      </c>
      <c r="D237" s="47" t="s">
        <v>132</v>
      </c>
      <c r="E237">
        <f t="shared" si="21"/>
        <v>6110.9788127210004</v>
      </c>
      <c r="F237">
        <f t="shared" si="22"/>
        <v>6111</v>
      </c>
      <c r="G237" s="12">
        <f t="shared" si="26"/>
        <v>-7.3143000001437031E-2</v>
      </c>
      <c r="J237">
        <f>+G237</f>
        <v>-7.3143000001437031E-2</v>
      </c>
      <c r="Q237" s="2">
        <f t="shared" si="24"/>
        <v>22825.872300000003</v>
      </c>
    </row>
    <row r="238" spans="1:17">
      <c r="A238" s="46" t="s">
        <v>786</v>
      </c>
      <c r="B238" s="48" t="s">
        <v>127</v>
      </c>
      <c r="C238" s="47">
        <v>38852.394</v>
      </c>
      <c r="D238" s="47" t="s">
        <v>132</v>
      </c>
      <c r="E238">
        <f t="shared" si="21"/>
        <v>6402.9717169827009</v>
      </c>
      <c r="F238">
        <f t="shared" si="22"/>
        <v>6403</v>
      </c>
      <c r="G238" s="12">
        <f t="shared" si="26"/>
        <v>-9.7638999999617226E-2</v>
      </c>
      <c r="I238">
        <f t="shared" ref="I238:I244" si="27">+G238</f>
        <v>-9.7638999999617226E-2</v>
      </c>
      <c r="Q238" s="2">
        <f t="shared" si="24"/>
        <v>23833.894</v>
      </c>
    </row>
    <row r="239" spans="1:17">
      <c r="A239" s="46" t="s">
        <v>786</v>
      </c>
      <c r="B239" s="48" t="s">
        <v>127</v>
      </c>
      <c r="C239" s="47">
        <v>38852.409</v>
      </c>
      <c r="D239" s="47" t="s">
        <v>132</v>
      </c>
      <c r="E239">
        <f t="shared" si="21"/>
        <v>6402.9760620216657</v>
      </c>
      <c r="F239">
        <f t="shared" si="22"/>
        <v>6403</v>
      </c>
      <c r="G239" s="12">
        <f t="shared" si="26"/>
        <v>-8.2639000000199303E-2</v>
      </c>
      <c r="I239">
        <f t="shared" si="27"/>
        <v>-8.2639000000199303E-2</v>
      </c>
      <c r="Q239" s="2">
        <f t="shared" si="24"/>
        <v>23833.909</v>
      </c>
    </row>
    <row r="240" spans="1:17">
      <c r="A240" s="46" t="s">
        <v>786</v>
      </c>
      <c r="B240" s="48" t="s">
        <v>127</v>
      </c>
      <c r="C240" s="47">
        <v>38852.411999999997</v>
      </c>
      <c r="D240" s="47" t="s">
        <v>132</v>
      </c>
      <c r="E240">
        <f t="shared" si="21"/>
        <v>6402.9769310294578</v>
      </c>
      <c r="F240">
        <f t="shared" si="22"/>
        <v>6403</v>
      </c>
      <c r="G240" s="12">
        <f t="shared" si="26"/>
        <v>-7.9639000003226101E-2</v>
      </c>
      <c r="I240">
        <f t="shared" si="27"/>
        <v>-7.9639000003226101E-2</v>
      </c>
      <c r="Q240" s="2">
        <f t="shared" si="24"/>
        <v>23833.911999999997</v>
      </c>
    </row>
    <row r="241" spans="1:32">
      <c r="A241" s="46" t="s">
        <v>786</v>
      </c>
      <c r="B241" s="48" t="s">
        <v>127</v>
      </c>
      <c r="C241" s="47">
        <v>38883.476000000002</v>
      </c>
      <c r="D241" s="47" t="s">
        <v>132</v>
      </c>
      <c r="E241">
        <f t="shared" si="21"/>
        <v>6411.9752170564225</v>
      </c>
      <c r="F241">
        <f t="shared" si="22"/>
        <v>6412</v>
      </c>
      <c r="G241" s="12">
        <f t="shared" si="26"/>
        <v>-8.5555999998177867E-2</v>
      </c>
      <c r="I241">
        <f t="shared" si="27"/>
        <v>-8.5555999998177867E-2</v>
      </c>
      <c r="Q241" s="2">
        <f t="shared" si="24"/>
        <v>23864.976000000002</v>
      </c>
    </row>
    <row r="242" spans="1:32">
      <c r="A242" s="46" t="s">
        <v>786</v>
      </c>
      <c r="B242" s="48" t="s">
        <v>127</v>
      </c>
      <c r="C242" s="47">
        <v>38883.489000000001</v>
      </c>
      <c r="D242" s="47" t="s">
        <v>132</v>
      </c>
      <c r="E242">
        <f t="shared" si="21"/>
        <v>6411.9789827568584</v>
      </c>
      <c r="F242">
        <f t="shared" si="22"/>
        <v>6412</v>
      </c>
      <c r="G242" s="12">
        <f t="shared" si="26"/>
        <v>-7.2555999999167398E-2</v>
      </c>
      <c r="I242">
        <f t="shared" si="27"/>
        <v>-7.2555999999167398E-2</v>
      </c>
      <c r="Q242" s="2">
        <f t="shared" si="24"/>
        <v>23864.989000000001</v>
      </c>
    </row>
    <row r="243" spans="1:32" ht="12.75" customHeight="1">
      <c r="A243" s="46" t="s">
        <v>786</v>
      </c>
      <c r="B243" s="48" t="s">
        <v>127</v>
      </c>
      <c r="C243" s="47">
        <v>38883.491999999998</v>
      </c>
      <c r="D243" s="47" t="s">
        <v>132</v>
      </c>
      <c r="E243">
        <f t="shared" si="21"/>
        <v>6411.9798517646504</v>
      </c>
      <c r="F243">
        <f t="shared" si="22"/>
        <v>6412</v>
      </c>
      <c r="G243" s="12">
        <f t="shared" si="26"/>
        <v>-6.9556000002194196E-2</v>
      </c>
      <c r="I243">
        <f t="shared" si="27"/>
        <v>-6.9556000002194196E-2</v>
      </c>
      <c r="Q243" s="2">
        <f t="shared" si="24"/>
        <v>23864.991999999998</v>
      </c>
    </row>
    <row r="244" spans="1:32" ht="12.75" customHeight="1">
      <c r="A244" s="9" t="s">
        <v>123</v>
      </c>
      <c r="B244" s="28"/>
      <c r="C244" s="11">
        <v>38938.737999999998</v>
      </c>
      <c r="D244" s="11"/>
      <c r="E244">
        <f t="shared" si="21"/>
        <v>6427.982919941498</v>
      </c>
      <c r="F244">
        <f t="shared" si="22"/>
        <v>6428</v>
      </c>
      <c r="G244" s="12">
        <f t="shared" si="26"/>
        <v>-5.8963999996194616E-2</v>
      </c>
      <c r="I244">
        <f t="shared" si="27"/>
        <v>-5.8963999996194616E-2</v>
      </c>
      <c r="Q244" s="2">
        <f t="shared" si="24"/>
        <v>23920.237999999998</v>
      </c>
    </row>
    <row r="245" spans="1:32">
      <c r="A245" s="71" t="s">
        <v>1476</v>
      </c>
      <c r="B245" s="71" t="s">
        <v>18</v>
      </c>
      <c r="C245" s="72">
        <v>38938.741600000001</v>
      </c>
      <c r="D245" s="73">
        <v>1E-3</v>
      </c>
      <c r="E245" s="23">
        <f t="shared" si="21"/>
        <v>6427.9839627508509</v>
      </c>
      <c r="F245">
        <f t="shared" si="22"/>
        <v>6428</v>
      </c>
      <c r="G245" s="12">
        <f t="shared" si="26"/>
        <v>-5.5363999992550816E-2</v>
      </c>
      <c r="K245">
        <f>+G245</f>
        <v>-5.5363999992550816E-2</v>
      </c>
      <c r="O245">
        <f ca="1">+C$11+C$12*F245</f>
        <v>-0.12516709880714819</v>
      </c>
      <c r="Q245" s="2">
        <f t="shared" si="24"/>
        <v>23920.241600000001</v>
      </c>
    </row>
    <row r="246" spans="1:32" ht="12.75" customHeight="1">
      <c r="A246" s="9" t="s">
        <v>123</v>
      </c>
      <c r="B246" s="28"/>
      <c r="C246" s="11">
        <v>38938.741999999998</v>
      </c>
      <c r="D246" s="11"/>
      <c r="E246">
        <f t="shared" si="21"/>
        <v>6427.984078618555</v>
      </c>
      <c r="F246">
        <f t="shared" si="22"/>
        <v>6428</v>
      </c>
      <c r="G246" s="12">
        <f t="shared" si="26"/>
        <v>-5.4963999995379709E-2</v>
      </c>
      <c r="I246">
        <f t="shared" ref="I246:I255" si="28">+G246</f>
        <v>-5.4963999995379709E-2</v>
      </c>
      <c r="Q246" s="2">
        <f t="shared" si="24"/>
        <v>23920.241999999998</v>
      </c>
      <c r="AB246">
        <v>5</v>
      </c>
      <c r="AD246" t="s">
        <v>29</v>
      </c>
      <c r="AF246" t="s">
        <v>31</v>
      </c>
    </row>
    <row r="247" spans="1:32">
      <c r="A247" s="46" t="s">
        <v>812</v>
      </c>
      <c r="B247" s="48" t="s">
        <v>127</v>
      </c>
      <c r="C247" s="47">
        <v>39204.533000000003</v>
      </c>
      <c r="D247" s="47" t="s">
        <v>132</v>
      </c>
      <c r="E247">
        <f t="shared" si="21"/>
        <v>6504.9755620525166</v>
      </c>
      <c r="F247">
        <f t="shared" si="22"/>
        <v>6505</v>
      </c>
      <c r="G247" s="12">
        <f t="shared" si="26"/>
        <v>-8.4364999995159451E-2</v>
      </c>
      <c r="I247">
        <f t="shared" si="28"/>
        <v>-8.4364999995159451E-2</v>
      </c>
      <c r="Q247" s="2">
        <f t="shared" si="24"/>
        <v>24186.033000000003</v>
      </c>
    </row>
    <row r="248" spans="1:32" ht="12.75" customHeight="1">
      <c r="A248" s="10" t="s">
        <v>30</v>
      </c>
      <c r="B248" s="23"/>
      <c r="C248" s="24">
        <v>39646.385999999999</v>
      </c>
      <c r="D248" s="25"/>
      <c r="E248">
        <f t="shared" si="21"/>
        <v>6632.9667955018995</v>
      </c>
      <c r="F248">
        <f t="shared" si="22"/>
        <v>6633</v>
      </c>
      <c r="G248" s="12">
        <f t="shared" si="26"/>
        <v>-0.1146290000033332</v>
      </c>
      <c r="I248">
        <f t="shared" si="28"/>
        <v>-0.1146290000033332</v>
      </c>
      <c r="Q248" s="2">
        <f t="shared" si="24"/>
        <v>24627.885999999999</v>
      </c>
      <c r="AB248">
        <v>8</v>
      </c>
      <c r="AD248" t="s">
        <v>32</v>
      </c>
      <c r="AF248" t="s">
        <v>31</v>
      </c>
    </row>
    <row r="249" spans="1:32" ht="12.75" customHeight="1">
      <c r="A249" s="46" t="s">
        <v>821</v>
      </c>
      <c r="B249" s="48" t="s">
        <v>127</v>
      </c>
      <c r="C249" s="47">
        <v>39967.466</v>
      </c>
      <c r="D249" s="47" t="s">
        <v>132</v>
      </c>
      <c r="E249">
        <f t="shared" si="21"/>
        <v>6725.9738028910733</v>
      </c>
      <c r="F249">
        <f t="shared" si="22"/>
        <v>6726</v>
      </c>
      <c r="G249" s="12">
        <f t="shared" si="26"/>
        <v>-9.0437999999267049E-2</v>
      </c>
      <c r="I249">
        <f t="shared" si="28"/>
        <v>-9.0437999999267049E-2</v>
      </c>
      <c r="Q249" s="2">
        <f t="shared" si="24"/>
        <v>24948.966</v>
      </c>
      <c r="AB249">
        <v>10</v>
      </c>
      <c r="AD249" t="s">
        <v>34</v>
      </c>
      <c r="AF249" t="s">
        <v>31</v>
      </c>
    </row>
    <row r="250" spans="1:32" ht="12.75" customHeight="1">
      <c r="A250" s="10" t="s">
        <v>33</v>
      </c>
      <c r="B250" s="23"/>
      <c r="C250" s="24">
        <v>40119.336000000003</v>
      </c>
      <c r="D250" s="25"/>
      <c r="E250">
        <f t="shared" si="21"/>
        <v>6769.9658740639707</v>
      </c>
      <c r="F250">
        <f t="shared" si="22"/>
        <v>6770</v>
      </c>
      <c r="G250" s="12">
        <f t="shared" si="26"/>
        <v>-0.11780999999609776</v>
      </c>
      <c r="I250">
        <f t="shared" si="28"/>
        <v>-0.11780999999609776</v>
      </c>
      <c r="Q250" s="2">
        <f t="shared" si="24"/>
        <v>25100.836000000003</v>
      </c>
      <c r="AB250">
        <v>10</v>
      </c>
      <c r="AD250" t="s">
        <v>29</v>
      </c>
      <c r="AF250" t="s">
        <v>31</v>
      </c>
    </row>
    <row r="251" spans="1:32">
      <c r="A251" s="10" t="s">
        <v>33</v>
      </c>
      <c r="B251" s="23"/>
      <c r="C251" s="24">
        <v>40119.338000000003</v>
      </c>
      <c r="D251" s="25"/>
      <c r="E251">
        <f t="shared" si="21"/>
        <v>6769.9664534024996</v>
      </c>
      <c r="F251">
        <f t="shared" si="22"/>
        <v>6770</v>
      </c>
      <c r="G251" s="12">
        <f t="shared" si="26"/>
        <v>-0.1158099999956903</v>
      </c>
      <c r="I251">
        <f t="shared" si="28"/>
        <v>-0.1158099999956903</v>
      </c>
      <c r="Q251" s="2">
        <f t="shared" si="24"/>
        <v>25100.838000000003</v>
      </c>
    </row>
    <row r="252" spans="1:32" ht="12.75" customHeight="1">
      <c r="A252" s="10" t="s">
        <v>33</v>
      </c>
      <c r="B252" s="23"/>
      <c r="C252" s="24">
        <v>40119.358</v>
      </c>
      <c r="D252" s="25"/>
      <c r="E252">
        <f t="shared" si="21"/>
        <v>6769.9722467877855</v>
      </c>
      <c r="F252">
        <f t="shared" si="22"/>
        <v>6770</v>
      </c>
      <c r="G252" s="12">
        <f t="shared" si="26"/>
        <v>-9.5809999998891726E-2</v>
      </c>
      <c r="I252">
        <f t="shared" si="28"/>
        <v>-9.5809999998891726E-2</v>
      </c>
      <c r="Q252" s="2">
        <f t="shared" si="24"/>
        <v>25100.858</v>
      </c>
      <c r="AB252">
        <v>12</v>
      </c>
      <c r="AD252" t="s">
        <v>29</v>
      </c>
      <c r="AF252" t="s">
        <v>31</v>
      </c>
    </row>
    <row r="253" spans="1:32">
      <c r="A253" s="46" t="s">
        <v>821</v>
      </c>
      <c r="B253" s="48" t="s">
        <v>127</v>
      </c>
      <c r="C253" s="47">
        <v>40281.616999999998</v>
      </c>
      <c r="D253" s="47" t="s">
        <v>132</v>
      </c>
      <c r="E253">
        <f t="shared" si="21"/>
        <v>6816.9736919477446</v>
      </c>
      <c r="F253">
        <f t="shared" si="22"/>
        <v>6817</v>
      </c>
      <c r="G253" s="12">
        <f t="shared" si="26"/>
        <v>-9.0821000005234964E-2</v>
      </c>
      <c r="I253">
        <f t="shared" si="28"/>
        <v>-9.0821000005234964E-2</v>
      </c>
      <c r="Q253" s="2">
        <f t="shared" si="24"/>
        <v>25263.116999999998</v>
      </c>
    </row>
    <row r="254" spans="1:32" ht="12.75" customHeight="1">
      <c r="A254" s="10" t="s">
        <v>35</v>
      </c>
      <c r="B254" s="23"/>
      <c r="C254" s="24">
        <v>40288.512999999999</v>
      </c>
      <c r="D254" s="25"/>
      <c r="E254">
        <f t="shared" si="21"/>
        <v>6818.9712511945236</v>
      </c>
      <c r="F254">
        <f t="shared" si="22"/>
        <v>6819</v>
      </c>
      <c r="G254" s="12">
        <f t="shared" si="26"/>
        <v>-9.9246999998285901E-2</v>
      </c>
      <c r="I254">
        <f t="shared" si="28"/>
        <v>-9.9246999998285901E-2</v>
      </c>
      <c r="Q254" s="2">
        <f t="shared" si="24"/>
        <v>25270.012999999999</v>
      </c>
    </row>
    <row r="255" spans="1:32" ht="12.75" customHeight="1">
      <c r="A255" s="46" t="s">
        <v>842</v>
      </c>
      <c r="B255" s="48" t="s">
        <v>127</v>
      </c>
      <c r="C255" s="47">
        <v>40333.406999999999</v>
      </c>
      <c r="D255" s="47" t="s">
        <v>132</v>
      </c>
      <c r="E255">
        <f t="shared" si="21"/>
        <v>6831.9756631470882</v>
      </c>
      <c r="F255">
        <f t="shared" si="22"/>
        <v>6832</v>
      </c>
      <c r="G255" s="12">
        <f t="shared" si="26"/>
        <v>-8.4016000000701752E-2</v>
      </c>
      <c r="I255">
        <f t="shared" si="28"/>
        <v>-8.4016000000701752E-2</v>
      </c>
      <c r="Q255" s="2">
        <f t="shared" si="24"/>
        <v>25314.906999999999</v>
      </c>
    </row>
    <row r="256" spans="1:32" ht="12.75" customHeight="1">
      <c r="A256" s="11" t="s">
        <v>144</v>
      </c>
      <c r="B256" s="28" t="s">
        <v>18</v>
      </c>
      <c r="C256" s="11">
        <v>40364.468800000002</v>
      </c>
      <c r="D256" s="11">
        <v>1.1000000000000001E-3</v>
      </c>
      <c r="E256">
        <f t="shared" si="21"/>
        <v>6840.973311901671</v>
      </c>
      <c r="F256">
        <f t="shared" si="22"/>
        <v>6841</v>
      </c>
      <c r="G256" s="12">
        <f t="shared" si="26"/>
        <v>-9.2132999998284504E-2</v>
      </c>
      <c r="J256">
        <f>+G256</f>
        <v>-9.2132999998284504E-2</v>
      </c>
      <c r="Q256" s="2">
        <f t="shared" si="24"/>
        <v>25345.968800000002</v>
      </c>
      <c r="AB256">
        <v>9</v>
      </c>
      <c r="AD256" t="s">
        <v>36</v>
      </c>
      <c r="AF256" t="s">
        <v>31</v>
      </c>
    </row>
    <row r="257" spans="1:32" ht="12.75" customHeight="1">
      <c r="A257" s="9" t="s">
        <v>124</v>
      </c>
      <c r="B257" s="28"/>
      <c r="C257" s="11">
        <v>40371.375200000002</v>
      </c>
      <c r="D257" s="11"/>
      <c r="E257">
        <f t="shared" si="21"/>
        <v>6842.9738837087989</v>
      </c>
      <c r="F257">
        <f t="shared" si="22"/>
        <v>6843</v>
      </c>
      <c r="G257" s="12">
        <f t="shared" si="26"/>
        <v>-9.0158999992127065E-2</v>
      </c>
      <c r="J257">
        <f>+G257</f>
        <v>-9.0158999992127065E-2</v>
      </c>
      <c r="Q257" s="2">
        <f t="shared" si="24"/>
        <v>25352.875200000002</v>
      </c>
      <c r="AB257">
        <v>5</v>
      </c>
      <c r="AD257" t="s">
        <v>29</v>
      </c>
      <c r="AF257" t="s">
        <v>31</v>
      </c>
    </row>
    <row r="258" spans="1:32" ht="12.75" customHeight="1">
      <c r="A258" s="10" t="s">
        <v>37</v>
      </c>
      <c r="B258" s="23"/>
      <c r="C258" s="24">
        <v>40371.415000000001</v>
      </c>
      <c r="D258" s="25"/>
      <c r="E258">
        <f t="shared" si="21"/>
        <v>6842.9854125455186</v>
      </c>
      <c r="F258">
        <f t="shared" si="22"/>
        <v>6843</v>
      </c>
      <c r="G258" s="12">
        <f t="shared" si="26"/>
        <v>-5.0358999993477482E-2</v>
      </c>
      <c r="I258">
        <f t="shared" ref="I258:I274" si="29">+G258</f>
        <v>-5.0358999993477482E-2</v>
      </c>
      <c r="Q258" s="2">
        <f t="shared" si="24"/>
        <v>25352.915000000001</v>
      </c>
      <c r="AB258">
        <v>9</v>
      </c>
      <c r="AD258" t="s">
        <v>32</v>
      </c>
      <c r="AF258" t="s">
        <v>31</v>
      </c>
    </row>
    <row r="259" spans="1:32" ht="12.75" customHeight="1">
      <c r="A259" s="10" t="s">
        <v>38</v>
      </c>
      <c r="B259" s="23"/>
      <c r="C259" s="24">
        <v>40395.535000000003</v>
      </c>
      <c r="D259" s="25"/>
      <c r="E259">
        <f t="shared" si="21"/>
        <v>6849.9722352010158</v>
      </c>
      <c r="F259">
        <f t="shared" si="22"/>
        <v>6850</v>
      </c>
      <c r="G259" s="12">
        <f t="shared" si="26"/>
        <v>-9.5849999997881241E-2</v>
      </c>
      <c r="I259">
        <f t="shared" si="29"/>
        <v>-9.5849999997881241E-2</v>
      </c>
      <c r="Q259" s="2">
        <f t="shared" si="24"/>
        <v>25377.035000000003</v>
      </c>
      <c r="AB259">
        <v>9</v>
      </c>
      <c r="AD259" t="s">
        <v>36</v>
      </c>
      <c r="AF259" t="s">
        <v>31</v>
      </c>
    </row>
    <row r="260" spans="1:32" ht="12.75" customHeight="1">
      <c r="A260" s="10" t="s">
        <v>38</v>
      </c>
      <c r="B260" s="23"/>
      <c r="C260" s="24">
        <v>40402.432000000001</v>
      </c>
      <c r="D260" s="25"/>
      <c r="E260">
        <f t="shared" si="21"/>
        <v>6851.9700841170579</v>
      </c>
      <c r="F260">
        <f t="shared" si="22"/>
        <v>6852</v>
      </c>
      <c r="G260" s="12">
        <f t="shared" si="26"/>
        <v>-0.10327599999436643</v>
      </c>
      <c r="I260">
        <f t="shared" si="29"/>
        <v>-0.10327599999436643</v>
      </c>
      <c r="Q260" s="2">
        <f t="shared" si="24"/>
        <v>25383.932000000001</v>
      </c>
      <c r="AB260">
        <v>9</v>
      </c>
      <c r="AD260" t="s">
        <v>32</v>
      </c>
      <c r="AF260" t="s">
        <v>31</v>
      </c>
    </row>
    <row r="261" spans="1:32" ht="12.75" customHeight="1">
      <c r="A261" s="10" t="s">
        <v>38</v>
      </c>
      <c r="B261" s="23"/>
      <c r="C261" s="24">
        <v>40402.444000000003</v>
      </c>
      <c r="D261" s="25"/>
      <c r="E261">
        <f t="shared" si="21"/>
        <v>6851.9735601482307</v>
      </c>
      <c r="F261">
        <f t="shared" si="22"/>
        <v>6852</v>
      </c>
      <c r="G261" s="12">
        <f t="shared" si="26"/>
        <v>-9.1275999991921708E-2</v>
      </c>
      <c r="I261">
        <f t="shared" si="29"/>
        <v>-9.1275999991921708E-2</v>
      </c>
      <c r="Q261" s="2">
        <f t="shared" si="24"/>
        <v>25383.944000000003</v>
      </c>
      <c r="AB261">
        <v>11</v>
      </c>
      <c r="AD261" t="s">
        <v>32</v>
      </c>
      <c r="AF261" t="s">
        <v>31</v>
      </c>
    </row>
    <row r="262" spans="1:32" ht="12.75" customHeight="1">
      <c r="A262" s="10" t="s">
        <v>38</v>
      </c>
      <c r="B262" s="23"/>
      <c r="C262" s="24">
        <v>40440.387999999999</v>
      </c>
      <c r="D262" s="25"/>
      <c r="E262">
        <f t="shared" si="21"/>
        <v>6862.9647707137419</v>
      </c>
      <c r="F262">
        <f t="shared" si="22"/>
        <v>6863</v>
      </c>
      <c r="G262" s="12">
        <f t="shared" si="26"/>
        <v>-0.12161900000501191</v>
      </c>
      <c r="I262">
        <f t="shared" si="29"/>
        <v>-0.12161900000501191</v>
      </c>
      <c r="Q262" s="2">
        <f t="shared" si="24"/>
        <v>25421.887999999999</v>
      </c>
      <c r="AB262">
        <v>6</v>
      </c>
      <c r="AD262" t="s">
        <v>29</v>
      </c>
      <c r="AF262" t="s">
        <v>31</v>
      </c>
    </row>
    <row r="263" spans="1:32" ht="12.75" customHeight="1">
      <c r="A263" s="10" t="s">
        <v>39</v>
      </c>
      <c r="B263" s="23"/>
      <c r="C263" s="24">
        <v>40478.362000000001</v>
      </c>
      <c r="D263" s="25"/>
      <c r="E263">
        <f t="shared" si="21"/>
        <v>6873.9646713571847</v>
      </c>
      <c r="F263">
        <f t="shared" si="22"/>
        <v>6874</v>
      </c>
      <c r="G263" s="12">
        <f t="shared" si="26"/>
        <v>-0.1219619999974384</v>
      </c>
      <c r="I263">
        <f t="shared" si="29"/>
        <v>-0.1219619999974384</v>
      </c>
      <c r="Q263" s="2">
        <f t="shared" si="24"/>
        <v>25459.862000000001</v>
      </c>
      <c r="AB263">
        <v>10</v>
      </c>
      <c r="AD263" t="s">
        <v>34</v>
      </c>
      <c r="AF263" t="s">
        <v>31</v>
      </c>
    </row>
    <row r="264" spans="1:32">
      <c r="A264" s="10" t="s">
        <v>40</v>
      </c>
      <c r="B264" s="23"/>
      <c r="C264" s="24">
        <v>40692.396000000001</v>
      </c>
      <c r="D264" s="25"/>
      <c r="E264">
        <f t="shared" si="21"/>
        <v>6935.9637426775234</v>
      </c>
      <c r="F264">
        <f t="shared" si="22"/>
        <v>6936</v>
      </c>
      <c r="G264" s="12">
        <f t="shared" si="26"/>
        <v>-0.12516799999866635</v>
      </c>
      <c r="I264">
        <f t="shared" si="29"/>
        <v>-0.12516799999866635</v>
      </c>
      <c r="Q264" s="2">
        <f t="shared" si="24"/>
        <v>25673.896000000001</v>
      </c>
    </row>
    <row r="265" spans="1:32">
      <c r="A265" s="10" t="s">
        <v>40</v>
      </c>
      <c r="B265" s="23"/>
      <c r="C265" s="24">
        <v>40692.421999999999</v>
      </c>
      <c r="D265" s="25"/>
      <c r="E265">
        <f t="shared" si="21"/>
        <v>6935.9712740783953</v>
      </c>
      <c r="F265">
        <f t="shared" si="22"/>
        <v>6936</v>
      </c>
      <c r="G265" s="12">
        <f t="shared" si="26"/>
        <v>-9.9168000000645407E-2</v>
      </c>
      <c r="I265">
        <f t="shared" si="29"/>
        <v>-9.9168000000645407E-2</v>
      </c>
      <c r="Q265" s="2">
        <f t="shared" si="24"/>
        <v>25673.921999999999</v>
      </c>
    </row>
    <row r="266" spans="1:32" ht="12.75" customHeight="1">
      <c r="A266" s="46" t="s">
        <v>877</v>
      </c>
      <c r="B266" s="48" t="s">
        <v>127</v>
      </c>
      <c r="C266" s="47">
        <v>40709.690999999999</v>
      </c>
      <c r="D266" s="47" t="s">
        <v>132</v>
      </c>
      <c r="E266">
        <f t="shared" si="21"/>
        <v>6940.973572604008</v>
      </c>
      <c r="F266">
        <f t="shared" si="22"/>
        <v>6941</v>
      </c>
      <c r="G266" s="12">
        <f t="shared" si="26"/>
        <v>-9.1232999999192543E-2</v>
      </c>
      <c r="I266">
        <f t="shared" si="29"/>
        <v>-9.1232999999192543E-2</v>
      </c>
      <c r="Q266" s="2">
        <f t="shared" si="24"/>
        <v>25691.190999999999</v>
      </c>
      <c r="AB266">
        <v>9</v>
      </c>
      <c r="AD266" t="s">
        <v>29</v>
      </c>
      <c r="AF266" t="s">
        <v>31</v>
      </c>
    </row>
    <row r="267" spans="1:32" ht="12.75" customHeight="1">
      <c r="A267" s="46" t="s">
        <v>877</v>
      </c>
      <c r="B267" s="48" t="s">
        <v>127</v>
      </c>
      <c r="C267" s="47">
        <v>40709.718000000001</v>
      </c>
      <c r="D267" s="47" t="s">
        <v>132</v>
      </c>
      <c r="E267">
        <f t="shared" si="21"/>
        <v>6940.9813936741448</v>
      </c>
      <c r="F267">
        <f t="shared" si="22"/>
        <v>6941</v>
      </c>
      <c r="G267" s="12">
        <f t="shared" si="26"/>
        <v>-6.4232999997329898E-2</v>
      </c>
      <c r="I267">
        <f t="shared" si="29"/>
        <v>-6.4232999997329898E-2</v>
      </c>
      <c r="Q267" s="2">
        <f t="shared" si="24"/>
        <v>25691.218000000001</v>
      </c>
      <c r="AB267">
        <v>10</v>
      </c>
      <c r="AD267" t="s">
        <v>29</v>
      </c>
      <c r="AF267" t="s">
        <v>31</v>
      </c>
    </row>
    <row r="268" spans="1:32" ht="12.75" customHeight="1">
      <c r="A268" s="10" t="s">
        <v>41</v>
      </c>
      <c r="B268" s="23"/>
      <c r="C268" s="24">
        <v>40968.601000000002</v>
      </c>
      <c r="D268" s="25"/>
      <c r="E268">
        <f t="shared" si="21"/>
        <v>7015.9718418301545</v>
      </c>
      <c r="F268">
        <f t="shared" si="22"/>
        <v>7016</v>
      </c>
      <c r="G268" s="12">
        <f t="shared" si="26"/>
        <v>-9.7207999999227468E-2</v>
      </c>
      <c r="I268">
        <f t="shared" si="29"/>
        <v>-9.7207999999227468E-2</v>
      </c>
      <c r="Q268" s="2">
        <f t="shared" si="24"/>
        <v>25950.101000000002</v>
      </c>
      <c r="AB268">
        <v>18</v>
      </c>
      <c r="AD268" t="s">
        <v>36</v>
      </c>
      <c r="AF268" t="s">
        <v>31</v>
      </c>
    </row>
    <row r="269" spans="1:32">
      <c r="A269" s="10" t="s">
        <v>42</v>
      </c>
      <c r="B269" s="23"/>
      <c r="C269" s="24">
        <v>41051.438999999998</v>
      </c>
      <c r="D269" s="25"/>
      <c r="E269">
        <f t="shared" si="21"/>
        <v>7039.9674643482313</v>
      </c>
      <c r="F269">
        <f t="shared" si="22"/>
        <v>7040</v>
      </c>
      <c r="G269" s="12">
        <f t="shared" si="26"/>
        <v>-0.11232000000018161</v>
      </c>
      <c r="I269">
        <f t="shared" si="29"/>
        <v>-0.11232000000018161</v>
      </c>
      <c r="Q269" s="2">
        <f t="shared" si="24"/>
        <v>26032.938999999998</v>
      </c>
    </row>
    <row r="270" spans="1:32" ht="12.75" customHeight="1">
      <c r="A270" s="10" t="s">
        <v>43</v>
      </c>
      <c r="B270" s="23"/>
      <c r="C270" s="24">
        <v>41051.459000000003</v>
      </c>
      <c r="D270" s="25"/>
      <c r="E270">
        <f t="shared" si="21"/>
        <v>7039.9732577335189</v>
      </c>
      <c r="F270">
        <f t="shared" si="22"/>
        <v>7040</v>
      </c>
      <c r="G270" s="12">
        <f t="shared" si="26"/>
        <v>-9.2319999996107072E-2</v>
      </c>
      <c r="I270">
        <f t="shared" si="29"/>
        <v>-9.2319999996107072E-2</v>
      </c>
      <c r="Q270" s="2">
        <f t="shared" si="24"/>
        <v>26032.959000000003</v>
      </c>
      <c r="AB270">
        <v>9</v>
      </c>
      <c r="AD270" t="s">
        <v>29</v>
      </c>
      <c r="AF270" t="s">
        <v>31</v>
      </c>
    </row>
    <row r="271" spans="1:32" ht="12.75" customHeight="1">
      <c r="A271" s="46" t="s">
        <v>893</v>
      </c>
      <c r="B271" s="48" t="s">
        <v>127</v>
      </c>
      <c r="C271" s="47">
        <v>41068.732000000004</v>
      </c>
      <c r="D271" s="47" t="s">
        <v>132</v>
      </c>
      <c r="E271">
        <f t="shared" si="21"/>
        <v>7044.9767149361887</v>
      </c>
      <c r="F271">
        <f t="shared" si="22"/>
        <v>7045</v>
      </c>
      <c r="G271" s="12">
        <f t="shared" si="26"/>
        <v>-8.0384999993839301E-2</v>
      </c>
      <c r="I271">
        <f t="shared" si="29"/>
        <v>-8.0384999993839301E-2</v>
      </c>
      <c r="Q271" s="2">
        <f t="shared" si="24"/>
        <v>26050.232000000004</v>
      </c>
      <c r="AB271">
        <v>14</v>
      </c>
      <c r="AD271" t="s">
        <v>44</v>
      </c>
      <c r="AF271" t="s">
        <v>31</v>
      </c>
    </row>
    <row r="272" spans="1:32" ht="12.75" customHeight="1">
      <c r="A272" s="10" t="s">
        <v>43</v>
      </c>
      <c r="B272" s="23"/>
      <c r="C272" s="24">
        <v>41082.529000000002</v>
      </c>
      <c r="D272" s="25"/>
      <c r="E272">
        <f t="shared" si="21"/>
        <v>7048.9732817760678</v>
      </c>
      <c r="F272">
        <f t="shared" si="22"/>
        <v>7049</v>
      </c>
      <c r="G272" s="12">
        <f t="shared" si="26"/>
        <v>-9.2236999997112434E-2</v>
      </c>
      <c r="I272">
        <f t="shared" si="29"/>
        <v>-9.2236999997112434E-2</v>
      </c>
      <c r="Q272" s="2">
        <f t="shared" si="24"/>
        <v>26064.029000000002</v>
      </c>
    </row>
    <row r="273" spans="1:32" ht="12.75" customHeight="1">
      <c r="A273" s="10" t="s">
        <v>45</v>
      </c>
      <c r="B273" s="23"/>
      <c r="C273" s="24">
        <v>41082.531999999999</v>
      </c>
      <c r="D273" s="25"/>
      <c r="E273">
        <f t="shared" si="21"/>
        <v>7048.9741507838598</v>
      </c>
      <c r="F273">
        <f t="shared" si="22"/>
        <v>7049</v>
      </c>
      <c r="G273" s="12">
        <f t="shared" si="26"/>
        <v>-8.9237000000139233E-2</v>
      </c>
      <c r="I273">
        <f t="shared" si="29"/>
        <v>-8.9237000000139233E-2</v>
      </c>
      <c r="Q273" s="2">
        <f t="shared" si="24"/>
        <v>26064.031999999999</v>
      </c>
    </row>
    <row r="274" spans="1:32">
      <c r="A274" s="11" t="s">
        <v>125</v>
      </c>
      <c r="B274" s="28"/>
      <c r="C274" s="11">
        <v>41089.445</v>
      </c>
      <c r="D274" s="11"/>
      <c r="E274">
        <f t="shared" si="21"/>
        <v>7050.9766344081318</v>
      </c>
      <c r="F274">
        <f t="shared" si="22"/>
        <v>7051</v>
      </c>
      <c r="G274" s="12">
        <f t="shared" si="26"/>
        <v>-8.066300000064075E-2</v>
      </c>
      <c r="I274">
        <f t="shared" si="29"/>
        <v>-8.066300000064075E-2</v>
      </c>
      <c r="Q274" s="2">
        <f t="shared" si="24"/>
        <v>26070.945</v>
      </c>
    </row>
    <row r="275" spans="1:32" ht="12.75" customHeight="1">
      <c r="A275" s="11" t="s">
        <v>126</v>
      </c>
      <c r="B275" s="28" t="s">
        <v>127</v>
      </c>
      <c r="C275" s="11">
        <v>41099.7889</v>
      </c>
      <c r="D275" s="11"/>
      <c r="E275">
        <f t="shared" si="21"/>
        <v>7053.9729443113738</v>
      </c>
      <c r="F275">
        <f t="shared" si="22"/>
        <v>7054</v>
      </c>
      <c r="G275" s="12">
        <f t="shared" si="26"/>
        <v>-9.3401999998604879E-2</v>
      </c>
      <c r="J275">
        <f>+G275</f>
        <v>-9.3401999998604879E-2</v>
      </c>
      <c r="Q275" s="2">
        <f t="shared" si="24"/>
        <v>26081.2889</v>
      </c>
      <c r="AB275">
        <v>16</v>
      </c>
      <c r="AD275" t="s">
        <v>44</v>
      </c>
      <c r="AF275" t="s">
        <v>31</v>
      </c>
    </row>
    <row r="276" spans="1:32" ht="12.75" customHeight="1">
      <c r="A276" s="71" t="s">
        <v>1476</v>
      </c>
      <c r="B276" s="71" t="s">
        <v>18</v>
      </c>
      <c r="C276" s="72">
        <v>41151.59059</v>
      </c>
      <c r="D276" s="73">
        <v>7.5000000000000002E-4</v>
      </c>
      <c r="E276" s="23">
        <f t="shared" si="21"/>
        <v>7068.9783017444179</v>
      </c>
      <c r="F276">
        <f t="shared" si="22"/>
        <v>7069</v>
      </c>
      <c r="G276" s="12">
        <f t="shared" si="26"/>
        <v>-7.4906999994709622E-2</v>
      </c>
      <c r="K276">
        <f>+G276</f>
        <v>-7.4906999994709622E-2</v>
      </c>
      <c r="O276">
        <f ca="1">+C$11+C$12*F276</f>
        <v>-0.11085483012165437</v>
      </c>
      <c r="Q276" s="2">
        <f t="shared" si="24"/>
        <v>26133.09059</v>
      </c>
      <c r="AB276">
        <v>7</v>
      </c>
      <c r="AD276" t="s">
        <v>34</v>
      </c>
      <c r="AF276" t="s">
        <v>31</v>
      </c>
    </row>
    <row r="277" spans="1:32">
      <c r="A277" s="46" t="s">
        <v>893</v>
      </c>
      <c r="B277" s="48" t="s">
        <v>127</v>
      </c>
      <c r="C277" s="47">
        <v>41151.591</v>
      </c>
      <c r="D277" s="47" t="s">
        <v>132</v>
      </c>
      <c r="E277">
        <f t="shared" ref="E277:E340" si="30">+(C277-C$7)/C$8</f>
        <v>7068.9784205088163</v>
      </c>
      <c r="F277">
        <f t="shared" ref="F277:F340" si="31">ROUND(2*E277,0)/2</f>
        <v>7069</v>
      </c>
      <c r="G277" s="12">
        <f t="shared" si="26"/>
        <v>-7.4496999994153157E-2</v>
      </c>
      <c r="I277">
        <f>+G277</f>
        <v>-7.4496999994153157E-2</v>
      </c>
      <c r="Q277" s="2">
        <f t="shared" si="24"/>
        <v>26133.091</v>
      </c>
    </row>
    <row r="278" spans="1:32">
      <c r="A278" s="10" t="s">
        <v>45</v>
      </c>
      <c r="B278" s="23"/>
      <c r="C278" s="24">
        <v>41158.47</v>
      </c>
      <c r="D278" s="25"/>
      <c r="E278">
        <f t="shared" si="30"/>
        <v>7070.9710553781015</v>
      </c>
      <c r="F278">
        <f t="shared" si="31"/>
        <v>7071</v>
      </c>
      <c r="G278" s="12">
        <f t="shared" si="26"/>
        <v>-9.9923000001581386E-2</v>
      </c>
      <c r="I278">
        <f>+G278</f>
        <v>-9.9923000001581386E-2</v>
      </c>
      <c r="Q278" s="2">
        <f t="shared" si="24"/>
        <v>26139.97</v>
      </c>
    </row>
    <row r="279" spans="1:32">
      <c r="A279" s="10" t="s">
        <v>45</v>
      </c>
      <c r="B279" s="23"/>
      <c r="C279" s="24">
        <v>41165.362999999998</v>
      </c>
      <c r="D279" s="25"/>
      <c r="E279">
        <f t="shared" si="30"/>
        <v>7072.9677456170866</v>
      </c>
      <c r="F279">
        <f t="shared" si="31"/>
        <v>7073</v>
      </c>
      <c r="G279" s="12">
        <f t="shared" si="26"/>
        <v>-0.11134899999888148</v>
      </c>
      <c r="I279">
        <f>+G279</f>
        <v>-0.11134899999888148</v>
      </c>
      <c r="Q279" s="2">
        <f t="shared" si="24"/>
        <v>26146.862999999998</v>
      </c>
    </row>
    <row r="280" spans="1:32">
      <c r="A280" s="46" t="s">
        <v>1471</v>
      </c>
      <c r="B280" s="48" t="s">
        <v>127</v>
      </c>
      <c r="C280" s="47">
        <v>41462.273999999998</v>
      </c>
      <c r="D280" s="47" t="s">
        <v>132</v>
      </c>
      <c r="E280">
        <f t="shared" si="30"/>
        <v>7158.9737365568108</v>
      </c>
      <c r="F280">
        <f t="shared" si="31"/>
        <v>7159</v>
      </c>
      <c r="G280" s="12">
        <f t="shared" si="26"/>
        <v>-9.0667000004032161E-2</v>
      </c>
      <c r="J280">
        <f>+G280</f>
        <v>-9.0667000004032161E-2</v>
      </c>
      <c r="Q280" s="2">
        <f t="shared" si="24"/>
        <v>26443.773999999998</v>
      </c>
    </row>
    <row r="281" spans="1:32" ht="12.75" customHeight="1">
      <c r="A281" s="46" t="s">
        <v>1471</v>
      </c>
      <c r="B281" s="48" t="s">
        <v>127</v>
      </c>
      <c r="C281" s="47">
        <v>41486.436000000002</v>
      </c>
      <c r="D281" s="47" t="s">
        <v>132</v>
      </c>
      <c r="E281">
        <f t="shared" si="30"/>
        <v>7165.9727253214105</v>
      </c>
      <c r="F281">
        <f t="shared" si="31"/>
        <v>7166</v>
      </c>
      <c r="G281" s="12">
        <f t="shared" si="26"/>
        <v>-9.4157999992603436E-2</v>
      </c>
      <c r="J281">
        <f>+G281</f>
        <v>-9.4157999992603436E-2</v>
      </c>
      <c r="Q281" s="2">
        <f t="shared" si="24"/>
        <v>26467.936000000002</v>
      </c>
      <c r="AB281">
        <v>13</v>
      </c>
      <c r="AD281" t="s">
        <v>29</v>
      </c>
      <c r="AF281" t="s">
        <v>31</v>
      </c>
    </row>
    <row r="282" spans="1:32" ht="12.75" customHeight="1">
      <c r="A282" s="46" t="s">
        <v>1471</v>
      </c>
      <c r="B282" s="48" t="s">
        <v>127</v>
      </c>
      <c r="C282" s="47">
        <v>41493.341</v>
      </c>
      <c r="D282" s="47" t="s">
        <v>132</v>
      </c>
      <c r="E282">
        <f t="shared" si="30"/>
        <v>7167.9728915915675</v>
      </c>
      <c r="F282">
        <f t="shared" si="31"/>
        <v>7168</v>
      </c>
      <c r="G282" s="12">
        <f t="shared" si="26"/>
        <v>-9.3584000002010725E-2</v>
      </c>
      <c r="I282">
        <f t="shared" ref="I282:I289" si="32">+G282</f>
        <v>-9.3584000002010725E-2</v>
      </c>
      <c r="Q282" s="2">
        <f t="shared" si="24"/>
        <v>26474.841</v>
      </c>
      <c r="AB282">
        <v>10</v>
      </c>
      <c r="AD282" t="s">
        <v>36</v>
      </c>
      <c r="AF282" t="s">
        <v>31</v>
      </c>
    </row>
    <row r="283" spans="1:32">
      <c r="A283" s="46" t="s">
        <v>893</v>
      </c>
      <c r="B283" s="48" t="s">
        <v>127</v>
      </c>
      <c r="C283" s="47">
        <v>41541.637000000002</v>
      </c>
      <c r="D283" s="47" t="s">
        <v>132</v>
      </c>
      <c r="E283">
        <f t="shared" si="30"/>
        <v>7181.9627583813635</v>
      </c>
      <c r="F283">
        <f t="shared" si="31"/>
        <v>7182</v>
      </c>
      <c r="G283" s="12">
        <f t="shared" si="26"/>
        <v>-0.12856599999940954</v>
      </c>
      <c r="I283">
        <f t="shared" si="32"/>
        <v>-0.12856599999940954</v>
      </c>
      <c r="Q283" s="2">
        <f t="shared" ref="Q283:Q346" si="33">+C283-15018.5</f>
        <v>26523.137000000002</v>
      </c>
    </row>
    <row r="284" spans="1:32" ht="12.75" customHeight="1">
      <c r="A284" s="10" t="s">
        <v>46</v>
      </c>
      <c r="B284" s="23"/>
      <c r="C284" s="24">
        <v>41562.381999999998</v>
      </c>
      <c r="D284" s="25"/>
      <c r="E284">
        <f t="shared" si="30"/>
        <v>7187.9719472697652</v>
      </c>
      <c r="F284">
        <f t="shared" si="31"/>
        <v>7188</v>
      </c>
      <c r="G284" s="12">
        <f t="shared" si="26"/>
        <v>-9.6843999999691732E-2</v>
      </c>
      <c r="I284">
        <f t="shared" si="32"/>
        <v>-9.6843999999691732E-2</v>
      </c>
      <c r="Q284" s="2">
        <f t="shared" si="33"/>
        <v>26543.881999999998</v>
      </c>
      <c r="AB284">
        <v>13</v>
      </c>
      <c r="AD284" t="s">
        <v>47</v>
      </c>
      <c r="AF284" t="s">
        <v>31</v>
      </c>
    </row>
    <row r="285" spans="1:32" ht="12.75" customHeight="1">
      <c r="A285" s="10" t="s">
        <v>46</v>
      </c>
      <c r="B285" s="23"/>
      <c r="C285" s="24">
        <v>41569.313000000002</v>
      </c>
      <c r="D285" s="25"/>
      <c r="E285">
        <f t="shared" si="30"/>
        <v>7189.9796449407968</v>
      </c>
      <c r="F285">
        <f t="shared" si="31"/>
        <v>7190</v>
      </c>
      <c r="G285" s="12">
        <f t="shared" si="26"/>
        <v>-7.0269999996526167E-2</v>
      </c>
      <c r="I285">
        <f t="shared" si="32"/>
        <v>-7.0269999996526167E-2</v>
      </c>
      <c r="Q285" s="2">
        <f t="shared" si="33"/>
        <v>26550.813000000002</v>
      </c>
      <c r="AB285">
        <v>13</v>
      </c>
      <c r="AD285" t="s">
        <v>47</v>
      </c>
      <c r="AF285" t="s">
        <v>31</v>
      </c>
    </row>
    <row r="286" spans="1:32">
      <c r="A286" s="46" t="s">
        <v>935</v>
      </c>
      <c r="B286" s="48" t="s">
        <v>127</v>
      </c>
      <c r="C286" s="47">
        <v>41776.421000000002</v>
      </c>
      <c r="D286" s="47" t="s">
        <v>132</v>
      </c>
      <c r="E286">
        <f t="shared" si="30"/>
        <v>7249.9724669364268</v>
      </c>
      <c r="F286">
        <f t="shared" si="31"/>
        <v>7250</v>
      </c>
      <c r="G286" s="12">
        <f t="shared" si="26"/>
        <v>-9.5049999996263068E-2</v>
      </c>
      <c r="I286">
        <f t="shared" si="32"/>
        <v>-9.5049999996263068E-2</v>
      </c>
      <c r="Q286" s="2">
        <f t="shared" si="33"/>
        <v>26757.921000000002</v>
      </c>
    </row>
    <row r="287" spans="1:32">
      <c r="A287" s="10" t="s">
        <v>48</v>
      </c>
      <c r="B287" s="23"/>
      <c r="C287" s="24">
        <v>41786.777999999998</v>
      </c>
      <c r="D287" s="25"/>
      <c r="E287">
        <f t="shared" si="30"/>
        <v>7252.9725715070299</v>
      </c>
      <c r="F287">
        <f t="shared" si="31"/>
        <v>7253</v>
      </c>
      <c r="G287" s="12">
        <f t="shared" si="26"/>
        <v>-9.468899999774294E-2</v>
      </c>
      <c r="I287">
        <f t="shared" si="32"/>
        <v>-9.468899999774294E-2</v>
      </c>
      <c r="Q287" s="2">
        <f t="shared" si="33"/>
        <v>26768.277999999998</v>
      </c>
    </row>
    <row r="288" spans="1:32">
      <c r="A288" s="10" t="s">
        <v>48</v>
      </c>
      <c r="B288" s="23"/>
      <c r="C288" s="24">
        <v>41793.714999999997</v>
      </c>
      <c r="D288" s="25"/>
      <c r="E288">
        <f t="shared" si="30"/>
        <v>7254.9820071936456</v>
      </c>
      <c r="F288">
        <f t="shared" si="31"/>
        <v>7255</v>
      </c>
      <c r="G288" s="12">
        <f t="shared" si="26"/>
        <v>-6.2115000007906929E-2</v>
      </c>
      <c r="I288">
        <f t="shared" si="32"/>
        <v>-6.2115000007906929E-2</v>
      </c>
      <c r="Q288" s="2">
        <f t="shared" si="33"/>
        <v>26775.214999999997</v>
      </c>
    </row>
    <row r="289" spans="1:32" ht="12.75" customHeight="1">
      <c r="A289" s="46" t="s">
        <v>935</v>
      </c>
      <c r="B289" s="48" t="s">
        <v>127</v>
      </c>
      <c r="C289" s="47">
        <v>41814.394</v>
      </c>
      <c r="D289" s="47" t="s">
        <v>132</v>
      </c>
      <c r="E289">
        <f t="shared" si="30"/>
        <v>7260.9720779106046</v>
      </c>
      <c r="F289">
        <f t="shared" si="31"/>
        <v>7261</v>
      </c>
      <c r="G289" s="12">
        <f t="shared" si="26"/>
        <v>-9.6392999999807216E-2</v>
      </c>
      <c r="I289">
        <f t="shared" si="32"/>
        <v>-9.6392999999807216E-2</v>
      </c>
      <c r="Q289" s="2">
        <f t="shared" si="33"/>
        <v>26795.894</v>
      </c>
      <c r="AB289">
        <v>10</v>
      </c>
      <c r="AD289" t="s">
        <v>36</v>
      </c>
      <c r="AF289" t="s">
        <v>31</v>
      </c>
    </row>
    <row r="290" spans="1:32" ht="12.75" customHeight="1">
      <c r="A290" s="71" t="s">
        <v>1476</v>
      </c>
      <c r="B290" s="71" t="s">
        <v>18</v>
      </c>
      <c r="C290" s="72">
        <v>41824.758600000001</v>
      </c>
      <c r="D290" s="73">
        <v>1.8E-3</v>
      </c>
      <c r="E290" s="23">
        <f t="shared" si="30"/>
        <v>7263.9743839676175</v>
      </c>
      <c r="F290">
        <f t="shared" si="31"/>
        <v>7264</v>
      </c>
      <c r="G290" s="12">
        <f t="shared" si="26"/>
        <v>-8.8431999996828381E-2</v>
      </c>
      <c r="K290">
        <f>+G290</f>
        <v>-8.8431999996828381E-2</v>
      </c>
      <c r="O290">
        <f ca="1">+C$11+C$12*F290</f>
        <v>-0.10650086382887544</v>
      </c>
      <c r="Q290" s="2">
        <f t="shared" si="33"/>
        <v>26806.258600000001</v>
      </c>
      <c r="AB290">
        <v>12</v>
      </c>
      <c r="AD290" t="s">
        <v>29</v>
      </c>
      <c r="AF290" t="s">
        <v>31</v>
      </c>
    </row>
    <row r="291" spans="1:32" ht="12.75" customHeight="1">
      <c r="A291" s="46" t="s">
        <v>947</v>
      </c>
      <c r="B291" s="48" t="s">
        <v>127</v>
      </c>
      <c r="C291" s="47">
        <v>41824.758999999998</v>
      </c>
      <c r="D291" s="47" t="s">
        <v>132</v>
      </c>
      <c r="E291">
        <f t="shared" si="30"/>
        <v>7263.9744998353226</v>
      </c>
      <c r="F291">
        <f t="shared" si="31"/>
        <v>7264</v>
      </c>
      <c r="G291" s="12">
        <f t="shared" si="26"/>
        <v>-8.8031999999657273E-2</v>
      </c>
      <c r="I291">
        <f>+G291</f>
        <v>-8.8031999999657273E-2</v>
      </c>
      <c r="Q291" s="2">
        <f t="shared" si="33"/>
        <v>26806.258999999998</v>
      </c>
      <c r="AA291" t="s">
        <v>53</v>
      </c>
      <c r="AB291">
        <v>10</v>
      </c>
      <c r="AD291" t="s">
        <v>54</v>
      </c>
      <c r="AF291" t="s">
        <v>31</v>
      </c>
    </row>
    <row r="292" spans="1:32" ht="12.75" customHeight="1">
      <c r="A292" s="46" t="s">
        <v>821</v>
      </c>
      <c r="B292" s="48" t="s">
        <v>127</v>
      </c>
      <c r="C292" s="47">
        <v>41845.466200000003</v>
      </c>
      <c r="D292" s="47" t="s">
        <v>132</v>
      </c>
      <c r="E292">
        <f t="shared" si="30"/>
        <v>7269.9727392255354</v>
      </c>
      <c r="F292">
        <f t="shared" si="31"/>
        <v>7270</v>
      </c>
      <c r="G292" s="12">
        <f t="shared" si="26"/>
        <v>-9.4109999998181593E-2</v>
      </c>
      <c r="J292">
        <f>+G292</f>
        <v>-9.4109999998181593E-2</v>
      </c>
      <c r="Q292" s="2">
        <f t="shared" si="33"/>
        <v>26826.966200000003</v>
      </c>
      <c r="AA292" t="s">
        <v>53</v>
      </c>
      <c r="AF292" t="s">
        <v>52</v>
      </c>
    </row>
    <row r="293" spans="1:32" ht="12.75" customHeight="1">
      <c r="A293" s="10" t="s">
        <v>49</v>
      </c>
      <c r="B293" s="23"/>
      <c r="C293" s="24">
        <v>41845.468000000001</v>
      </c>
      <c r="D293" s="25"/>
      <c r="E293">
        <f t="shared" si="30"/>
        <v>7269.9732606302105</v>
      </c>
      <c r="F293">
        <f t="shared" si="31"/>
        <v>7270</v>
      </c>
      <c r="G293" s="12">
        <f t="shared" si="26"/>
        <v>-9.2309999999997672E-2</v>
      </c>
      <c r="I293">
        <f t="shared" ref="I293:I298" si="34">+G293</f>
        <v>-9.2309999999997672E-2</v>
      </c>
      <c r="Q293" s="2">
        <f t="shared" si="33"/>
        <v>26826.968000000001</v>
      </c>
      <c r="AA293" t="s">
        <v>53</v>
      </c>
      <c r="AF293" t="s">
        <v>52</v>
      </c>
    </row>
    <row r="294" spans="1:32" ht="12.75" customHeight="1">
      <c r="A294" s="10" t="s">
        <v>50</v>
      </c>
      <c r="B294" s="23"/>
      <c r="C294" s="24">
        <v>42045.692999999999</v>
      </c>
      <c r="D294" s="25"/>
      <c r="E294">
        <f t="shared" si="30"/>
        <v>7327.9722890794974</v>
      </c>
      <c r="F294">
        <f t="shared" si="31"/>
        <v>7328</v>
      </c>
      <c r="G294" s="12">
        <f t="shared" si="26"/>
        <v>-9.5664000000397209E-2</v>
      </c>
      <c r="I294">
        <f t="shared" si="34"/>
        <v>-9.5664000000397209E-2</v>
      </c>
      <c r="Q294" s="2">
        <f t="shared" si="33"/>
        <v>27027.192999999999</v>
      </c>
      <c r="AA294" t="s">
        <v>53</v>
      </c>
      <c r="AF294" t="s">
        <v>52</v>
      </c>
    </row>
    <row r="295" spans="1:32" ht="12.75" customHeight="1">
      <c r="A295" s="10" t="s">
        <v>55</v>
      </c>
      <c r="B295" s="23"/>
      <c r="C295" s="24">
        <v>42449.586000000003</v>
      </c>
      <c r="D295" s="25"/>
      <c r="E295">
        <f t="shared" si="30"/>
        <v>7444.9676772551411</v>
      </c>
      <c r="F295">
        <f t="shared" si="31"/>
        <v>7445</v>
      </c>
      <c r="G295" s="12">
        <f t="shared" si="26"/>
        <v>-0.11158499999874039</v>
      </c>
      <c r="I295">
        <f t="shared" si="34"/>
        <v>-0.11158499999874039</v>
      </c>
      <c r="Q295" s="2">
        <f t="shared" si="33"/>
        <v>27431.086000000003</v>
      </c>
      <c r="AA295" t="s">
        <v>53</v>
      </c>
      <c r="AB295">
        <v>7</v>
      </c>
      <c r="AD295" t="s">
        <v>54</v>
      </c>
      <c r="AF295" t="s">
        <v>31</v>
      </c>
    </row>
    <row r="296" spans="1:32" ht="12.75" customHeight="1">
      <c r="A296" s="10" t="s">
        <v>56</v>
      </c>
      <c r="B296" s="23"/>
      <c r="C296" s="24">
        <v>42473.781000000003</v>
      </c>
      <c r="D296" s="25"/>
      <c r="E296">
        <f t="shared" si="30"/>
        <v>7451.9762251054626</v>
      </c>
      <c r="F296">
        <f t="shared" si="31"/>
        <v>7452</v>
      </c>
      <c r="G296" s="12">
        <f t="shared" si="26"/>
        <v>-8.2075999991502613E-2</v>
      </c>
      <c r="I296">
        <f t="shared" si="34"/>
        <v>-8.2075999991502613E-2</v>
      </c>
      <c r="Q296" s="2">
        <f t="shared" si="33"/>
        <v>27455.281000000003</v>
      </c>
      <c r="AA296" t="s">
        <v>53</v>
      </c>
      <c r="AF296" t="s">
        <v>52</v>
      </c>
    </row>
    <row r="297" spans="1:32" ht="12.75" customHeight="1">
      <c r="A297" s="10" t="s">
        <v>56</v>
      </c>
      <c r="B297" s="23"/>
      <c r="C297" s="24">
        <v>42473.794999999998</v>
      </c>
      <c r="D297" s="25"/>
      <c r="E297">
        <f t="shared" si="30"/>
        <v>7451.9802804751616</v>
      </c>
      <c r="F297">
        <f t="shared" si="31"/>
        <v>7452</v>
      </c>
      <c r="G297" s="12">
        <f t="shared" si="26"/>
        <v>-6.8075999995926395E-2</v>
      </c>
      <c r="I297">
        <f t="shared" si="34"/>
        <v>-6.8075999995926395E-2</v>
      </c>
      <c r="Q297" s="2">
        <f t="shared" si="33"/>
        <v>27455.294999999998</v>
      </c>
      <c r="AA297" t="s">
        <v>53</v>
      </c>
      <c r="AB297">
        <v>10</v>
      </c>
      <c r="AD297" t="s">
        <v>36</v>
      </c>
      <c r="AF297" t="s">
        <v>31</v>
      </c>
    </row>
    <row r="298" spans="1:32" ht="12.75" customHeight="1">
      <c r="A298" s="10" t="s">
        <v>56</v>
      </c>
      <c r="B298" s="23"/>
      <c r="C298" s="24">
        <v>42518.659</v>
      </c>
      <c r="D298" s="25"/>
      <c r="E298">
        <f t="shared" si="30"/>
        <v>7464.9760023497975</v>
      </c>
      <c r="F298">
        <f t="shared" si="31"/>
        <v>7465</v>
      </c>
      <c r="G298" s="12">
        <f t="shared" si="26"/>
        <v>-8.2844999997178093E-2</v>
      </c>
      <c r="I298">
        <f t="shared" si="34"/>
        <v>-8.2844999997178093E-2</v>
      </c>
      <c r="Q298" s="2">
        <f t="shared" si="33"/>
        <v>27500.159</v>
      </c>
    </row>
    <row r="299" spans="1:32" ht="12.75" customHeight="1">
      <c r="A299" s="71" t="s">
        <v>1476</v>
      </c>
      <c r="B299" s="71" t="s">
        <v>18</v>
      </c>
      <c r="C299" s="72">
        <v>42518.671649999997</v>
      </c>
      <c r="D299" s="73">
        <v>3.5E-4</v>
      </c>
      <c r="E299" s="23">
        <f t="shared" si="30"/>
        <v>7464.9796666659904</v>
      </c>
      <c r="F299">
        <f t="shared" si="31"/>
        <v>7465</v>
      </c>
      <c r="G299" s="12">
        <f t="shared" si="26"/>
        <v>-7.0195000000239816E-2</v>
      </c>
      <c r="K299">
        <f>+G299</f>
        <v>-7.0195000000239816E-2</v>
      </c>
      <c r="O299">
        <f ca="1">+C$11+C$12*F299</f>
        <v>-0.10201292934247252</v>
      </c>
      <c r="Q299" s="2">
        <f t="shared" si="33"/>
        <v>27500.171649999997</v>
      </c>
      <c r="AA299" t="s">
        <v>53</v>
      </c>
      <c r="AF299" t="s">
        <v>52</v>
      </c>
    </row>
    <row r="300" spans="1:32" ht="12.75" customHeight="1">
      <c r="A300" s="10" t="s">
        <v>57</v>
      </c>
      <c r="B300" s="23"/>
      <c r="C300" s="24">
        <v>42532.430999999997</v>
      </c>
      <c r="D300" s="25"/>
      <c r="E300">
        <f t="shared" si="30"/>
        <v>7468.9653274580678</v>
      </c>
      <c r="F300">
        <f t="shared" si="31"/>
        <v>7469</v>
      </c>
      <c r="G300" s="12">
        <f t="shared" ref="G300:G358" si="35">+C300-(C$7+F300*C$8)</f>
        <v>-0.11969700000190642</v>
      </c>
      <c r="I300">
        <f>+G300</f>
        <v>-0.11969700000190642</v>
      </c>
      <c r="Q300" s="2">
        <f t="shared" si="33"/>
        <v>27513.930999999997</v>
      </c>
      <c r="AA300" t="s">
        <v>53</v>
      </c>
      <c r="AB300">
        <v>7</v>
      </c>
      <c r="AD300" t="s">
        <v>34</v>
      </c>
      <c r="AF300" t="s">
        <v>31</v>
      </c>
    </row>
    <row r="301" spans="1:32" ht="12.75" customHeight="1">
      <c r="A301" s="10" t="s">
        <v>58</v>
      </c>
      <c r="B301" s="23"/>
      <c r="C301" s="24">
        <v>42532.442000000003</v>
      </c>
      <c r="D301" s="25"/>
      <c r="E301">
        <f t="shared" si="30"/>
        <v>7468.9685138199766</v>
      </c>
      <c r="F301">
        <f t="shared" si="31"/>
        <v>7469</v>
      </c>
      <c r="G301" s="12">
        <f t="shared" si="35"/>
        <v>-0.10869699999602744</v>
      </c>
      <c r="I301">
        <f>+G301</f>
        <v>-0.10869699999602744</v>
      </c>
      <c r="Q301" s="2">
        <f t="shared" si="33"/>
        <v>27513.942000000003</v>
      </c>
      <c r="AA301" t="s">
        <v>53</v>
      </c>
      <c r="AB301">
        <v>10</v>
      </c>
      <c r="AD301" t="s">
        <v>29</v>
      </c>
      <c r="AF301" t="s">
        <v>31</v>
      </c>
    </row>
    <row r="302" spans="1:32" ht="12.75" customHeight="1">
      <c r="A302" s="10" t="s">
        <v>57</v>
      </c>
      <c r="B302" s="23"/>
      <c r="C302" s="24">
        <v>42532.45</v>
      </c>
      <c r="D302" s="25"/>
      <c r="E302">
        <f t="shared" si="30"/>
        <v>7468.9708311740897</v>
      </c>
      <c r="F302">
        <f t="shared" si="31"/>
        <v>7469</v>
      </c>
      <c r="G302" s="12">
        <f t="shared" si="35"/>
        <v>-0.10069700000167359</v>
      </c>
      <c r="I302">
        <f>+G302</f>
        <v>-0.10069700000167359</v>
      </c>
      <c r="Q302" s="2">
        <f t="shared" si="33"/>
        <v>27513.949999999997</v>
      </c>
      <c r="AA302" t="s">
        <v>53</v>
      </c>
      <c r="AF302" t="s">
        <v>52</v>
      </c>
    </row>
    <row r="303" spans="1:32">
      <c r="A303" s="11" t="s">
        <v>59</v>
      </c>
      <c r="B303" s="28"/>
      <c r="C303" s="11">
        <v>42532.461000000003</v>
      </c>
      <c r="D303" s="11"/>
      <c r="E303">
        <f t="shared" si="30"/>
        <v>7468.9740175359993</v>
      </c>
      <c r="F303">
        <f t="shared" si="31"/>
        <v>7469</v>
      </c>
      <c r="G303" s="12">
        <f t="shared" si="35"/>
        <v>-8.9696999995794613E-2</v>
      </c>
      <c r="J303">
        <f>+G303</f>
        <v>-8.9696999995794613E-2</v>
      </c>
      <c r="Q303" s="2">
        <f t="shared" si="33"/>
        <v>27513.961000000003</v>
      </c>
    </row>
    <row r="304" spans="1:32" ht="12.75" customHeight="1">
      <c r="A304" s="10" t="s">
        <v>56</v>
      </c>
      <c r="B304" s="23"/>
      <c r="C304" s="24">
        <v>42549.722999999998</v>
      </c>
      <c r="D304" s="25"/>
      <c r="E304">
        <f t="shared" si="30"/>
        <v>7473.9742883767594</v>
      </c>
      <c r="F304">
        <f t="shared" si="31"/>
        <v>7474</v>
      </c>
      <c r="G304" s="12">
        <f t="shared" si="35"/>
        <v>-8.8761999999405816E-2</v>
      </c>
      <c r="I304">
        <f>+G304</f>
        <v>-8.8761999999405816E-2</v>
      </c>
      <c r="Q304" s="2">
        <f t="shared" si="33"/>
        <v>27531.222999999998</v>
      </c>
      <c r="AB304">
        <v>9</v>
      </c>
      <c r="AD304" t="s">
        <v>36</v>
      </c>
      <c r="AF304" t="s">
        <v>31</v>
      </c>
    </row>
    <row r="305" spans="1:32">
      <c r="A305" s="71" t="s">
        <v>1476</v>
      </c>
      <c r="B305" s="71" t="s">
        <v>18</v>
      </c>
      <c r="C305" s="72">
        <v>42549.724199999997</v>
      </c>
      <c r="D305" s="73">
        <v>1.5E-3</v>
      </c>
      <c r="E305" s="23">
        <f t="shared" si="30"/>
        <v>7473.9746359798764</v>
      </c>
      <c r="F305">
        <f t="shared" si="31"/>
        <v>7474</v>
      </c>
      <c r="G305" s="12">
        <f t="shared" si="35"/>
        <v>-8.7562000000616536E-2</v>
      </c>
      <c r="K305">
        <f>+G305</f>
        <v>-8.7562000000616536E-2</v>
      </c>
      <c r="O305">
        <f ca="1">+C$11+C$12*F305</f>
        <v>-0.1018119770520366</v>
      </c>
      <c r="Q305" s="2">
        <f t="shared" si="33"/>
        <v>27531.224199999997</v>
      </c>
    </row>
    <row r="306" spans="1:32" ht="12.75" customHeight="1">
      <c r="A306" s="10" t="s">
        <v>60</v>
      </c>
      <c r="B306" s="23"/>
      <c r="C306" s="24">
        <v>42570.415999999997</v>
      </c>
      <c r="D306" s="25"/>
      <c r="E306">
        <f t="shared" si="30"/>
        <v>7479.9684144634175</v>
      </c>
      <c r="F306">
        <f t="shared" si="31"/>
        <v>7480</v>
      </c>
      <c r="G306" s="12">
        <f t="shared" si="35"/>
        <v>-0.10904000000300584</v>
      </c>
      <c r="I306">
        <f>+G306</f>
        <v>-0.10904000000300584</v>
      </c>
      <c r="Q306" s="2">
        <f t="shared" si="33"/>
        <v>27551.915999999997</v>
      </c>
      <c r="AA306" t="s">
        <v>53</v>
      </c>
      <c r="AB306">
        <v>8</v>
      </c>
      <c r="AD306" t="s">
        <v>62</v>
      </c>
      <c r="AF306" t="s">
        <v>64</v>
      </c>
    </row>
    <row r="307" spans="1:32" ht="12.75" customHeight="1">
      <c r="A307" s="10" t="s">
        <v>60</v>
      </c>
      <c r="B307" s="23"/>
      <c r="C307" s="24">
        <v>42570.42</v>
      </c>
      <c r="D307" s="25"/>
      <c r="E307">
        <f t="shared" si="30"/>
        <v>7479.9695731404754</v>
      </c>
      <c r="F307">
        <f t="shared" si="31"/>
        <v>7480</v>
      </c>
      <c r="G307" s="12">
        <f t="shared" si="35"/>
        <v>-0.10504000000219094</v>
      </c>
      <c r="I307">
        <f>+G307</f>
        <v>-0.10504000000219094</v>
      </c>
      <c r="Q307" s="2">
        <f t="shared" si="33"/>
        <v>27551.919999999998</v>
      </c>
      <c r="AA307" t="s">
        <v>53</v>
      </c>
      <c r="AB307">
        <v>22</v>
      </c>
      <c r="AD307" t="s">
        <v>62</v>
      </c>
      <c r="AF307" t="s">
        <v>64</v>
      </c>
    </row>
    <row r="308" spans="1:32" ht="12.75" customHeight="1">
      <c r="A308" s="10" t="s">
        <v>56</v>
      </c>
      <c r="B308" s="23"/>
      <c r="C308" s="24">
        <v>42573.887999999999</v>
      </c>
      <c r="D308" s="25"/>
      <c r="E308">
        <f t="shared" si="30"/>
        <v>7480.9741461491512</v>
      </c>
      <c r="F308">
        <f t="shared" si="31"/>
        <v>7481</v>
      </c>
      <c r="G308" s="12">
        <f t="shared" si="35"/>
        <v>-8.9253000005555805E-2</v>
      </c>
      <c r="I308">
        <f>+G308</f>
        <v>-8.9253000005555805E-2</v>
      </c>
      <c r="Q308" s="2">
        <f t="shared" si="33"/>
        <v>27555.387999999999</v>
      </c>
      <c r="AA308" t="s">
        <v>53</v>
      </c>
      <c r="AB308">
        <v>9</v>
      </c>
      <c r="AD308" t="s">
        <v>65</v>
      </c>
      <c r="AF308" t="s">
        <v>64</v>
      </c>
    </row>
    <row r="309" spans="1:32" ht="12.75" customHeight="1">
      <c r="A309" s="46" t="s">
        <v>1004</v>
      </c>
      <c r="B309" s="48" t="s">
        <v>127</v>
      </c>
      <c r="C309" s="47">
        <v>42608.415999999997</v>
      </c>
      <c r="D309" s="47" t="s">
        <v>132</v>
      </c>
      <c r="E309">
        <f t="shared" si="30"/>
        <v>7490.9758465077321</v>
      </c>
      <c r="F309">
        <f t="shared" si="31"/>
        <v>7491</v>
      </c>
      <c r="G309" s="12">
        <f t="shared" si="35"/>
        <v>-8.3383000004687347E-2</v>
      </c>
      <c r="H309">
        <f>+G309</f>
        <v>-8.3383000004687347E-2</v>
      </c>
      <c r="Q309" s="2">
        <f t="shared" si="33"/>
        <v>27589.915999999997</v>
      </c>
      <c r="AA309" t="s">
        <v>53</v>
      </c>
      <c r="AF309" t="s">
        <v>52</v>
      </c>
    </row>
    <row r="310" spans="1:32" ht="12.75" customHeight="1">
      <c r="A310" s="10" t="s">
        <v>61</v>
      </c>
      <c r="B310" s="23"/>
      <c r="C310" s="24">
        <v>42898.391000000003</v>
      </c>
      <c r="D310" s="25"/>
      <c r="E310">
        <f t="shared" si="30"/>
        <v>7574.9726914301073</v>
      </c>
      <c r="F310">
        <f t="shared" si="31"/>
        <v>7575</v>
      </c>
      <c r="G310" s="12">
        <f t="shared" si="35"/>
        <v>-9.4274999995832331E-2</v>
      </c>
      <c r="I310">
        <f t="shared" ref="I310:I315" si="36">+G310</f>
        <v>-9.4274999995832331E-2</v>
      </c>
      <c r="Q310" s="2">
        <f t="shared" si="33"/>
        <v>27879.891000000003</v>
      </c>
      <c r="AA310" t="s">
        <v>53</v>
      </c>
      <c r="AB310">
        <v>8</v>
      </c>
      <c r="AD310" t="s">
        <v>67</v>
      </c>
      <c r="AF310" t="s">
        <v>64</v>
      </c>
    </row>
    <row r="311" spans="1:32" ht="12.75" customHeight="1">
      <c r="A311" s="46" t="s">
        <v>821</v>
      </c>
      <c r="B311" s="48" t="s">
        <v>127</v>
      </c>
      <c r="C311" s="47">
        <v>42936.364999999998</v>
      </c>
      <c r="D311" s="47" t="s">
        <v>132</v>
      </c>
      <c r="E311">
        <f t="shared" si="30"/>
        <v>7585.9725920735482</v>
      </c>
      <c r="F311">
        <f t="shared" si="31"/>
        <v>7586</v>
      </c>
      <c r="G311" s="12">
        <f t="shared" si="35"/>
        <v>-9.4618000002810732E-2</v>
      </c>
      <c r="I311">
        <f t="shared" si="36"/>
        <v>-9.4618000002810732E-2</v>
      </c>
      <c r="Q311" s="2">
        <f t="shared" si="33"/>
        <v>27917.864999999998</v>
      </c>
    </row>
    <row r="312" spans="1:32" ht="12.75" customHeight="1">
      <c r="A312" s="10" t="s">
        <v>63</v>
      </c>
      <c r="B312" s="23"/>
      <c r="C312" s="24">
        <v>42946.726999999999</v>
      </c>
      <c r="D312" s="25"/>
      <c r="E312">
        <f t="shared" si="30"/>
        <v>7588.9741449904741</v>
      </c>
      <c r="F312">
        <f t="shared" si="31"/>
        <v>7589</v>
      </c>
      <c r="G312" s="12">
        <f t="shared" si="35"/>
        <v>-8.925699999963399E-2</v>
      </c>
      <c r="I312">
        <f t="shared" si="36"/>
        <v>-8.925699999963399E-2</v>
      </c>
      <c r="Q312" s="2">
        <f t="shared" si="33"/>
        <v>27928.226999999999</v>
      </c>
      <c r="AA312" t="s">
        <v>53</v>
      </c>
      <c r="AB312">
        <v>10</v>
      </c>
      <c r="AD312" t="s">
        <v>67</v>
      </c>
      <c r="AF312" t="s">
        <v>64</v>
      </c>
    </row>
    <row r="313" spans="1:32" ht="12.75" customHeight="1">
      <c r="A313" s="10" t="s">
        <v>63</v>
      </c>
      <c r="B313" s="23"/>
      <c r="C313" s="24">
        <v>42950.165999999997</v>
      </c>
      <c r="D313" s="25"/>
      <c r="E313">
        <f t="shared" si="30"/>
        <v>7589.9703175904842</v>
      </c>
      <c r="F313">
        <f t="shared" si="31"/>
        <v>7590</v>
      </c>
      <c r="G313" s="12">
        <f t="shared" si="35"/>
        <v>-0.102469999997993</v>
      </c>
      <c r="I313">
        <f t="shared" si="36"/>
        <v>-0.102469999997993</v>
      </c>
      <c r="Q313" s="2">
        <f t="shared" si="33"/>
        <v>27931.665999999997</v>
      </c>
    </row>
    <row r="314" spans="1:32" ht="12.75" customHeight="1">
      <c r="A314" s="10" t="s">
        <v>63</v>
      </c>
      <c r="B314" s="23"/>
      <c r="C314" s="24">
        <v>42967.421000000002</v>
      </c>
      <c r="D314" s="25"/>
      <c r="E314">
        <f t="shared" si="30"/>
        <v>7594.9685607463971</v>
      </c>
      <c r="F314">
        <f t="shared" si="31"/>
        <v>7595</v>
      </c>
      <c r="G314" s="12">
        <f t="shared" si="35"/>
        <v>-0.10853499999211635</v>
      </c>
      <c r="I314">
        <f t="shared" si="36"/>
        <v>-0.10853499999211635</v>
      </c>
      <c r="Q314" s="2">
        <f t="shared" si="33"/>
        <v>27948.921000000002</v>
      </c>
      <c r="AA314" t="s">
        <v>53</v>
      </c>
      <c r="AB314">
        <v>11</v>
      </c>
      <c r="AD314" t="s">
        <v>29</v>
      </c>
      <c r="AF314" t="s">
        <v>31</v>
      </c>
    </row>
    <row r="315" spans="1:32" ht="12.75" customHeight="1">
      <c r="A315" s="10" t="s">
        <v>66</v>
      </c>
      <c r="B315" s="23"/>
      <c r="C315" s="24">
        <v>42967.421999999999</v>
      </c>
      <c r="D315" s="25"/>
      <c r="E315">
        <f t="shared" si="30"/>
        <v>7594.9688504156611</v>
      </c>
      <c r="F315">
        <f t="shared" si="31"/>
        <v>7595</v>
      </c>
      <c r="G315" s="12">
        <f t="shared" si="35"/>
        <v>-0.10753499999555061</v>
      </c>
      <c r="I315">
        <f t="shared" si="36"/>
        <v>-0.10753499999555061</v>
      </c>
      <c r="Q315" s="2">
        <f t="shared" si="33"/>
        <v>27948.921999999999</v>
      </c>
      <c r="AA315" t="s">
        <v>53</v>
      </c>
      <c r="AF315" t="s">
        <v>52</v>
      </c>
    </row>
    <row r="316" spans="1:32">
      <c r="A316" s="71" t="s">
        <v>1476</v>
      </c>
      <c r="B316" s="71" t="s">
        <v>18</v>
      </c>
      <c r="C316" s="72">
        <v>42967.422400000003</v>
      </c>
      <c r="D316" s="73">
        <v>1.1000000000000001E-3</v>
      </c>
      <c r="E316" s="23">
        <f t="shared" si="30"/>
        <v>7594.968966283368</v>
      </c>
      <c r="F316">
        <f t="shared" si="31"/>
        <v>7595</v>
      </c>
      <c r="G316" s="12">
        <f t="shared" si="35"/>
        <v>-0.10713499999110354</v>
      </c>
      <c r="K316">
        <f>+G316</f>
        <v>-0.10713499999110354</v>
      </c>
      <c r="O316">
        <f ca="1">+C$11+C$12*F316</f>
        <v>-9.9110285147286592E-2</v>
      </c>
      <c r="Q316" s="2">
        <f t="shared" si="33"/>
        <v>27948.922400000003</v>
      </c>
    </row>
    <row r="317" spans="1:32" ht="12.75" customHeight="1">
      <c r="A317" s="10" t="s">
        <v>63</v>
      </c>
      <c r="B317" s="23"/>
      <c r="C317" s="24">
        <v>42984.692000000003</v>
      </c>
      <c r="D317" s="25"/>
      <c r="E317">
        <f t="shared" si="30"/>
        <v>7599.9714386105388</v>
      </c>
      <c r="F317">
        <f t="shared" si="31"/>
        <v>7600</v>
      </c>
      <c r="G317" s="12">
        <f t="shared" si="35"/>
        <v>-9.8599999997531995E-2</v>
      </c>
      <c r="I317">
        <f t="shared" ref="I317:I322" si="37">+G317</f>
        <v>-9.8599999997531995E-2</v>
      </c>
      <c r="Q317" s="2">
        <f t="shared" si="33"/>
        <v>27966.192000000003</v>
      </c>
      <c r="AA317" t="s">
        <v>53</v>
      </c>
      <c r="AB317">
        <v>8</v>
      </c>
      <c r="AD317" t="s">
        <v>67</v>
      </c>
      <c r="AF317" t="s">
        <v>64</v>
      </c>
    </row>
    <row r="318" spans="1:32" ht="12.75" customHeight="1">
      <c r="A318" s="11" t="s">
        <v>128</v>
      </c>
      <c r="B318" s="28"/>
      <c r="C318" s="11">
        <v>42984.695</v>
      </c>
      <c r="D318" s="11">
        <v>7.0000000000000001E-3</v>
      </c>
      <c r="E318">
        <f t="shared" si="30"/>
        <v>7599.9723076183309</v>
      </c>
      <c r="F318">
        <f t="shared" si="31"/>
        <v>7600</v>
      </c>
      <c r="G318" s="12">
        <f t="shared" si="35"/>
        <v>-9.5600000000558794E-2</v>
      </c>
      <c r="I318">
        <f t="shared" si="37"/>
        <v>-9.5600000000558794E-2</v>
      </c>
      <c r="Q318" s="2">
        <f t="shared" si="33"/>
        <v>27966.195</v>
      </c>
    </row>
    <row r="319" spans="1:32">
      <c r="A319" s="10" t="s">
        <v>63</v>
      </c>
      <c r="B319" s="23"/>
      <c r="C319" s="24">
        <v>43274.678</v>
      </c>
      <c r="D319" s="25"/>
      <c r="E319">
        <f t="shared" si="30"/>
        <v>7683.9714698948183</v>
      </c>
      <c r="F319">
        <f t="shared" si="31"/>
        <v>7684</v>
      </c>
      <c r="G319" s="12">
        <f t="shared" si="35"/>
        <v>-9.8492000004625879E-2</v>
      </c>
      <c r="I319">
        <f t="shared" si="37"/>
        <v>-9.8492000004625879E-2</v>
      </c>
      <c r="Q319" s="2">
        <f t="shared" si="33"/>
        <v>28256.178</v>
      </c>
    </row>
    <row r="320" spans="1:32" ht="12.75" customHeight="1">
      <c r="A320" s="11" t="s">
        <v>68</v>
      </c>
      <c r="B320" s="28"/>
      <c r="C320" s="11">
        <v>43274.682999999997</v>
      </c>
      <c r="D320" s="11">
        <v>4.0000000000000001E-3</v>
      </c>
      <c r="E320">
        <f t="shared" si="30"/>
        <v>7683.9729182411393</v>
      </c>
      <c r="F320">
        <f t="shared" si="31"/>
        <v>7684</v>
      </c>
      <c r="G320" s="12">
        <f t="shared" si="35"/>
        <v>-9.3492000007245224E-2</v>
      </c>
      <c r="I320">
        <f t="shared" si="37"/>
        <v>-9.3492000007245224E-2</v>
      </c>
      <c r="Q320" s="2">
        <f t="shared" si="33"/>
        <v>28256.182999999997</v>
      </c>
    </row>
    <row r="321" spans="1:32" ht="12.75" customHeight="1">
      <c r="A321" s="10" t="s">
        <v>69</v>
      </c>
      <c r="B321" s="23"/>
      <c r="C321" s="24">
        <v>43288.466999999997</v>
      </c>
      <c r="D321" s="25"/>
      <c r="E321">
        <f t="shared" si="30"/>
        <v>7687.9657193805824</v>
      </c>
      <c r="F321">
        <f t="shared" si="31"/>
        <v>7688</v>
      </c>
      <c r="G321" s="12">
        <f t="shared" si="35"/>
        <v>-0.11834400000225287</v>
      </c>
      <c r="I321">
        <f t="shared" si="37"/>
        <v>-0.11834400000225287</v>
      </c>
      <c r="Q321" s="2">
        <f t="shared" si="33"/>
        <v>28269.966999999997</v>
      </c>
      <c r="AA321" t="s">
        <v>53</v>
      </c>
      <c r="AF321" t="s">
        <v>52</v>
      </c>
    </row>
    <row r="322" spans="1:32" ht="12.75" customHeight="1">
      <c r="A322" s="10" t="s">
        <v>70</v>
      </c>
      <c r="B322" s="23"/>
      <c r="C322" s="24">
        <v>43288.476999999999</v>
      </c>
      <c r="D322" s="25"/>
      <c r="E322">
        <f t="shared" si="30"/>
        <v>7687.9686160732263</v>
      </c>
      <c r="F322">
        <f t="shared" si="31"/>
        <v>7688</v>
      </c>
      <c r="G322" s="12">
        <f t="shared" si="35"/>
        <v>-0.1083440000002156</v>
      </c>
      <c r="I322">
        <f t="shared" si="37"/>
        <v>-0.1083440000002156</v>
      </c>
      <c r="Q322" s="2">
        <f t="shared" si="33"/>
        <v>28269.976999999999</v>
      </c>
      <c r="AA322" t="s">
        <v>53</v>
      </c>
      <c r="AF322" t="s">
        <v>52</v>
      </c>
    </row>
    <row r="323" spans="1:32" ht="12.75" customHeight="1">
      <c r="A323" s="46" t="s">
        <v>821</v>
      </c>
      <c r="B323" s="48" t="s">
        <v>127</v>
      </c>
      <c r="C323" s="47">
        <v>43288.496500000001</v>
      </c>
      <c r="D323" s="47" t="s">
        <v>132</v>
      </c>
      <c r="E323">
        <f t="shared" si="30"/>
        <v>7687.974264623881</v>
      </c>
      <c r="F323">
        <f t="shared" si="31"/>
        <v>7688</v>
      </c>
      <c r="G323" s="12">
        <f t="shared" si="35"/>
        <v>-8.8843999998061918E-2</v>
      </c>
      <c r="J323">
        <f>+G323</f>
        <v>-8.8843999998061918E-2</v>
      </c>
      <c r="Q323" s="2">
        <f t="shared" si="33"/>
        <v>28269.996500000001</v>
      </c>
      <c r="AA323" t="s">
        <v>53</v>
      </c>
      <c r="AF323" t="s">
        <v>52</v>
      </c>
    </row>
    <row r="324" spans="1:32" ht="12.75" customHeight="1">
      <c r="A324" s="10" t="s">
        <v>63</v>
      </c>
      <c r="B324" s="23"/>
      <c r="C324" s="24">
        <v>43350.62</v>
      </c>
      <c r="D324" s="25"/>
      <c r="E324">
        <f t="shared" si="30"/>
        <v>7705.9695331661178</v>
      </c>
      <c r="F324">
        <f t="shared" si="31"/>
        <v>7706</v>
      </c>
      <c r="G324" s="12">
        <f t="shared" si="35"/>
        <v>-0.10517799999797717</v>
      </c>
      <c r="I324">
        <f>+G324</f>
        <v>-0.10517799999797717</v>
      </c>
      <c r="Q324" s="2">
        <f t="shared" si="33"/>
        <v>28332.120000000003</v>
      </c>
      <c r="AA324" t="s">
        <v>53</v>
      </c>
      <c r="AF324" t="s">
        <v>52</v>
      </c>
    </row>
    <row r="325" spans="1:32" ht="12.75" customHeight="1">
      <c r="A325" s="71" t="s">
        <v>1476</v>
      </c>
      <c r="B325" s="71" t="s">
        <v>18</v>
      </c>
      <c r="C325" s="72">
        <v>43350.620790000001</v>
      </c>
      <c r="D325" s="73">
        <v>2.3000000000000001E-4</v>
      </c>
      <c r="E325" s="23">
        <f t="shared" si="30"/>
        <v>7705.9697620048364</v>
      </c>
      <c r="F325">
        <f t="shared" si="31"/>
        <v>7706</v>
      </c>
      <c r="G325" s="12">
        <f t="shared" si="35"/>
        <v>-0.10438799999974435</v>
      </c>
      <c r="K325">
        <f>+G325</f>
        <v>-0.10438799999974435</v>
      </c>
      <c r="O325">
        <f ca="1">+C$11+C$12*F325</f>
        <v>-9.6631873565243193E-2</v>
      </c>
      <c r="Q325" s="2">
        <f t="shared" si="33"/>
        <v>28332.120790000001</v>
      </c>
      <c r="AA325" t="s">
        <v>53</v>
      </c>
      <c r="AB325">
        <v>9</v>
      </c>
      <c r="AD325" t="s">
        <v>29</v>
      </c>
      <c r="AF325" t="s">
        <v>31</v>
      </c>
    </row>
    <row r="326" spans="1:32" ht="12.75" customHeight="1">
      <c r="A326" s="11" t="s">
        <v>68</v>
      </c>
      <c r="B326" s="28"/>
      <c r="C326" s="11">
        <v>43350.623</v>
      </c>
      <c r="D326" s="11">
        <v>4.0000000000000001E-3</v>
      </c>
      <c r="E326">
        <f t="shared" si="30"/>
        <v>7705.9704021739099</v>
      </c>
      <c r="F326">
        <f t="shared" si="31"/>
        <v>7706</v>
      </c>
      <c r="G326" s="12">
        <f t="shared" si="35"/>
        <v>-0.10217800000100397</v>
      </c>
      <c r="I326">
        <f>+G326</f>
        <v>-0.10217800000100397</v>
      </c>
      <c r="Q326" s="2">
        <f t="shared" si="33"/>
        <v>28332.123</v>
      </c>
      <c r="AA326" t="s">
        <v>53</v>
      </c>
      <c r="AB326">
        <v>11</v>
      </c>
      <c r="AD326" t="s">
        <v>75</v>
      </c>
      <c r="AF326" t="s">
        <v>64</v>
      </c>
    </row>
    <row r="327" spans="1:32" ht="12.75" customHeight="1">
      <c r="A327" s="46" t="s">
        <v>821</v>
      </c>
      <c r="B327" s="48" t="s">
        <v>127</v>
      </c>
      <c r="C327" s="47">
        <v>43571.575299999997</v>
      </c>
      <c r="D327" s="47" t="s">
        <v>132</v>
      </c>
      <c r="E327">
        <f t="shared" si="30"/>
        <v>7769.9734923656206</v>
      </c>
      <c r="F327">
        <f t="shared" si="31"/>
        <v>7770</v>
      </c>
      <c r="G327" s="12">
        <f t="shared" si="35"/>
        <v>-9.1509999998379499E-2</v>
      </c>
      <c r="J327">
        <f>+G327</f>
        <v>-9.1509999998379499E-2</v>
      </c>
      <c r="Q327" s="2">
        <f t="shared" si="33"/>
        <v>28553.075299999997</v>
      </c>
      <c r="AA327" t="s">
        <v>53</v>
      </c>
      <c r="AF327" t="s">
        <v>52</v>
      </c>
    </row>
    <row r="328" spans="1:32" ht="12.75" customHeight="1">
      <c r="A328" s="11" t="s">
        <v>71</v>
      </c>
      <c r="B328" s="28" t="s">
        <v>127</v>
      </c>
      <c r="C328" s="11">
        <v>43671.692199999998</v>
      </c>
      <c r="D328" s="11"/>
      <c r="E328">
        <f t="shared" si="30"/>
        <v>7798.9742811350279</v>
      </c>
      <c r="F328">
        <f t="shared" si="31"/>
        <v>7799</v>
      </c>
      <c r="G328" s="12">
        <f t="shared" si="35"/>
        <v>-8.8787000000593252E-2</v>
      </c>
      <c r="J328">
        <f>+G328</f>
        <v>-8.8787000000593252E-2</v>
      </c>
      <c r="Q328" s="2">
        <f t="shared" si="33"/>
        <v>28653.192199999998</v>
      </c>
      <c r="AA328" t="s">
        <v>53</v>
      </c>
      <c r="AF328" t="s">
        <v>52</v>
      </c>
    </row>
    <row r="329" spans="1:32" ht="12.75" customHeight="1">
      <c r="A329" s="10" t="s">
        <v>72</v>
      </c>
      <c r="B329" s="23"/>
      <c r="C329" s="24">
        <v>43723.429799999998</v>
      </c>
      <c r="D329" s="25"/>
      <c r="E329">
        <f t="shared" si="30"/>
        <v>7813.9610736649211</v>
      </c>
      <c r="F329">
        <f t="shared" si="31"/>
        <v>7814</v>
      </c>
      <c r="G329" s="12">
        <f t="shared" si="35"/>
        <v>-0.13438200000382494</v>
      </c>
      <c r="J329">
        <f>+G329</f>
        <v>-0.13438200000382494</v>
      </c>
      <c r="Q329" s="2">
        <f t="shared" si="33"/>
        <v>28704.929799999998</v>
      </c>
      <c r="AA329" t="s">
        <v>53</v>
      </c>
      <c r="AF329" t="s">
        <v>52</v>
      </c>
    </row>
    <row r="330" spans="1:32" ht="12.75" customHeight="1">
      <c r="A330" s="10" t="s">
        <v>72</v>
      </c>
      <c r="B330" s="23"/>
      <c r="C330" s="24">
        <v>43723.456700000002</v>
      </c>
      <c r="D330" s="25"/>
      <c r="E330">
        <f t="shared" si="30"/>
        <v>7813.9688657681327</v>
      </c>
      <c r="F330">
        <f t="shared" si="31"/>
        <v>7814</v>
      </c>
      <c r="G330" s="12">
        <f t="shared" si="35"/>
        <v>-0.10748199999943608</v>
      </c>
      <c r="J330">
        <f>+G330</f>
        <v>-0.10748199999943608</v>
      </c>
      <c r="Q330" s="2">
        <f t="shared" si="33"/>
        <v>28704.956700000002</v>
      </c>
    </row>
    <row r="331" spans="1:32">
      <c r="A331" s="10" t="s">
        <v>73</v>
      </c>
      <c r="B331" s="23"/>
      <c r="C331" s="24">
        <v>43723.457999999999</v>
      </c>
      <c r="D331" s="25"/>
      <c r="E331">
        <f t="shared" si="30"/>
        <v>7813.9692423381757</v>
      </c>
      <c r="F331">
        <f t="shared" si="31"/>
        <v>7814</v>
      </c>
      <c r="G331" s="12">
        <f t="shared" si="35"/>
        <v>-0.10618200000317302</v>
      </c>
      <c r="I331">
        <f>+G331</f>
        <v>-0.10618200000317302</v>
      </c>
      <c r="Q331" s="2">
        <f t="shared" si="33"/>
        <v>28704.957999999999</v>
      </c>
    </row>
    <row r="332" spans="1:32" ht="12.75" customHeight="1">
      <c r="A332" s="10" t="s">
        <v>72</v>
      </c>
      <c r="B332" s="23"/>
      <c r="C332" s="24">
        <v>43723.463199999998</v>
      </c>
      <c r="D332" s="25"/>
      <c r="E332">
        <f t="shared" si="30"/>
        <v>7813.9707486183497</v>
      </c>
      <c r="F332">
        <f t="shared" si="31"/>
        <v>7814</v>
      </c>
      <c r="G332" s="12">
        <f t="shared" si="35"/>
        <v>-0.10098200000356883</v>
      </c>
      <c r="J332">
        <f>+G332</f>
        <v>-0.10098200000356883</v>
      </c>
      <c r="Q332" s="2">
        <f t="shared" si="33"/>
        <v>28704.963199999998</v>
      </c>
    </row>
    <row r="333" spans="1:32" ht="12.75" customHeight="1">
      <c r="A333" s="10" t="s">
        <v>74</v>
      </c>
      <c r="B333" s="23"/>
      <c r="C333" s="24">
        <v>43982.364999999998</v>
      </c>
      <c r="D333" s="25"/>
      <c r="E333">
        <f t="shared" si="30"/>
        <v>7888.9666425565283</v>
      </c>
      <c r="F333">
        <f t="shared" si="31"/>
        <v>7889</v>
      </c>
      <c r="G333" s="12">
        <f t="shared" si="35"/>
        <v>-0.11515700000018114</v>
      </c>
      <c r="I333">
        <f>+G333</f>
        <v>-0.11515700000018114</v>
      </c>
      <c r="Q333" s="2">
        <f t="shared" si="33"/>
        <v>28963.864999999998</v>
      </c>
    </row>
    <row r="334" spans="1:32" ht="12.75" customHeight="1">
      <c r="A334" s="71" t="s">
        <v>1476</v>
      </c>
      <c r="B334" s="71" t="s">
        <v>18</v>
      </c>
      <c r="C334" s="72">
        <v>43992.760999999999</v>
      </c>
      <c r="D334" s="73">
        <v>2.0999999999999999E-3</v>
      </c>
      <c r="E334" s="23">
        <f t="shared" si="30"/>
        <v>7891.9780442284409</v>
      </c>
      <c r="F334">
        <f t="shared" si="31"/>
        <v>7892</v>
      </c>
      <c r="G334" s="12">
        <f t="shared" si="35"/>
        <v>-7.5796000004629605E-2</v>
      </c>
      <c r="K334">
        <f>+G334</f>
        <v>-7.5796000004629605E-2</v>
      </c>
      <c r="O334">
        <f ca="1">+C$11+C$12*F334</f>
        <v>-9.2478859562900223E-2</v>
      </c>
      <c r="Q334" s="2">
        <f t="shared" si="33"/>
        <v>28974.260999999999</v>
      </c>
      <c r="AA334" t="s">
        <v>53</v>
      </c>
      <c r="AF334" t="s">
        <v>52</v>
      </c>
    </row>
    <row r="335" spans="1:32" ht="12.75" customHeight="1">
      <c r="A335" s="10" t="s">
        <v>63</v>
      </c>
      <c r="B335" s="23"/>
      <c r="C335" s="24">
        <v>43992.764999999999</v>
      </c>
      <c r="D335" s="25"/>
      <c r="E335">
        <f t="shared" si="30"/>
        <v>7891.9792029054988</v>
      </c>
      <c r="F335">
        <f t="shared" si="31"/>
        <v>7892</v>
      </c>
      <c r="G335" s="12">
        <f t="shared" si="35"/>
        <v>-7.1796000003814697E-2</v>
      </c>
      <c r="I335">
        <f>+G335</f>
        <v>-7.1796000003814697E-2</v>
      </c>
      <c r="Q335" s="2">
        <f t="shared" si="33"/>
        <v>28974.264999999999</v>
      </c>
    </row>
    <row r="336" spans="1:32">
      <c r="A336" s="10" t="s">
        <v>76</v>
      </c>
      <c r="B336" s="23"/>
      <c r="C336" s="24">
        <v>44051.428999999996</v>
      </c>
      <c r="D336" s="25"/>
      <c r="E336">
        <f t="shared" si="30"/>
        <v>7908.9723606278048</v>
      </c>
      <c r="F336">
        <f t="shared" si="31"/>
        <v>7909</v>
      </c>
      <c r="G336" s="12">
        <f t="shared" si="35"/>
        <v>-9.5417000004090369E-2</v>
      </c>
      <c r="I336">
        <f>+G336</f>
        <v>-9.5417000004090369E-2</v>
      </c>
      <c r="Q336" s="2">
        <f t="shared" si="33"/>
        <v>29032.928999999996</v>
      </c>
    </row>
    <row r="337" spans="1:32" ht="12.75" customHeight="1">
      <c r="A337" s="10" t="s">
        <v>77</v>
      </c>
      <c r="B337" s="23"/>
      <c r="C337" s="24">
        <v>44051.43</v>
      </c>
      <c r="D337" s="25"/>
      <c r="E337">
        <f t="shared" si="30"/>
        <v>7908.9726502970707</v>
      </c>
      <c r="F337">
        <f t="shared" si="31"/>
        <v>7909</v>
      </c>
      <c r="G337" s="12">
        <f t="shared" si="35"/>
        <v>-9.4417000000248663E-2</v>
      </c>
      <c r="I337">
        <f>+G337</f>
        <v>-9.4417000000248663E-2</v>
      </c>
      <c r="Q337" s="2">
        <f t="shared" si="33"/>
        <v>29032.93</v>
      </c>
    </row>
    <row r="338" spans="1:32" ht="12.75" customHeight="1">
      <c r="A338" s="10" t="s">
        <v>77</v>
      </c>
      <c r="B338" s="23"/>
      <c r="C338" s="24">
        <v>44051.43</v>
      </c>
      <c r="D338" s="25"/>
      <c r="E338">
        <f t="shared" si="30"/>
        <v>7908.9726502970707</v>
      </c>
      <c r="F338">
        <f t="shared" si="31"/>
        <v>7909</v>
      </c>
      <c r="G338" s="12">
        <f t="shared" si="35"/>
        <v>-9.4417000000248663E-2</v>
      </c>
      <c r="I338">
        <f>+G338</f>
        <v>-9.4417000000248663E-2</v>
      </c>
      <c r="Q338" s="2">
        <f t="shared" si="33"/>
        <v>29032.93</v>
      </c>
      <c r="AA338" t="s">
        <v>53</v>
      </c>
      <c r="AB338">
        <v>20</v>
      </c>
      <c r="AD338" t="s">
        <v>79</v>
      </c>
      <c r="AF338" t="s">
        <v>64</v>
      </c>
    </row>
    <row r="339" spans="1:32" ht="12.75" customHeight="1">
      <c r="A339" s="11" t="s">
        <v>78</v>
      </c>
      <c r="B339" s="28" t="s">
        <v>127</v>
      </c>
      <c r="C339" s="11">
        <v>44058.345600000001</v>
      </c>
      <c r="D339" s="11"/>
      <c r="E339">
        <f t="shared" si="30"/>
        <v>7910.9758870614305</v>
      </c>
      <c r="F339">
        <f t="shared" si="31"/>
        <v>7911</v>
      </c>
      <c r="G339" s="12">
        <f t="shared" si="35"/>
        <v>-8.3243000000948086E-2</v>
      </c>
      <c r="J339">
        <f>+G339</f>
        <v>-8.3243000000948086E-2</v>
      </c>
      <c r="Q339" s="2">
        <f t="shared" si="33"/>
        <v>29039.845600000001</v>
      </c>
      <c r="AA339" t="s">
        <v>53</v>
      </c>
      <c r="AB339">
        <v>13</v>
      </c>
      <c r="AD339" t="s">
        <v>29</v>
      </c>
      <c r="AF339" t="s">
        <v>31</v>
      </c>
    </row>
    <row r="340" spans="1:32" ht="12.75" customHeight="1">
      <c r="A340" s="46" t="s">
        <v>821</v>
      </c>
      <c r="B340" s="48" t="s">
        <v>127</v>
      </c>
      <c r="C340" s="47">
        <v>44289.639499999997</v>
      </c>
      <c r="D340" s="47" t="s">
        <v>132</v>
      </c>
      <c r="E340">
        <f t="shared" si="30"/>
        <v>7977.9746209170753</v>
      </c>
      <c r="F340">
        <f t="shared" si="31"/>
        <v>7978</v>
      </c>
      <c r="G340" s="12">
        <f t="shared" si="35"/>
        <v>-8.7613999996392522E-2</v>
      </c>
      <c r="J340">
        <f>+G340</f>
        <v>-8.7613999996392522E-2</v>
      </c>
      <c r="Q340" s="2">
        <f t="shared" si="33"/>
        <v>29271.139499999997</v>
      </c>
      <c r="AA340" t="s">
        <v>53</v>
      </c>
      <c r="AB340">
        <v>6</v>
      </c>
      <c r="AD340" t="s">
        <v>36</v>
      </c>
      <c r="AF340" t="s">
        <v>31</v>
      </c>
    </row>
    <row r="341" spans="1:32" ht="12.75" customHeight="1">
      <c r="A341" s="11" t="s">
        <v>71</v>
      </c>
      <c r="B341" s="28" t="s">
        <v>127</v>
      </c>
      <c r="C341" s="11">
        <v>44313.805099999998</v>
      </c>
      <c r="D341" s="11">
        <v>2.0000000000000001E-4</v>
      </c>
      <c r="E341">
        <f t="shared" ref="E341:E404" si="38">+(C341-C$7)/C$8</f>
        <v>7984.9746524910252</v>
      </c>
      <c r="F341">
        <f t="shared" ref="F341:F404" si="39">ROUND(2*E341,0)/2</f>
        <v>7985</v>
      </c>
      <c r="G341" s="12">
        <f t="shared" si="35"/>
        <v>-8.750500000314787E-2</v>
      </c>
      <c r="J341">
        <f>+G341</f>
        <v>-8.750500000314787E-2</v>
      </c>
      <c r="Q341" s="2">
        <f t="shared" si="33"/>
        <v>29295.305099999998</v>
      </c>
      <c r="AA341" t="s">
        <v>51</v>
      </c>
      <c r="AB341">
        <v>11</v>
      </c>
      <c r="AD341" t="s">
        <v>34</v>
      </c>
      <c r="AF341" t="s">
        <v>31</v>
      </c>
    </row>
    <row r="342" spans="1:32" ht="12.75" customHeight="1">
      <c r="A342" s="11" t="s">
        <v>71</v>
      </c>
      <c r="B342" s="28" t="s">
        <v>18</v>
      </c>
      <c r="C342" s="11">
        <v>44313.805099999998</v>
      </c>
      <c r="D342" s="11">
        <v>2.0000000000000001E-4</v>
      </c>
      <c r="E342">
        <f t="shared" si="38"/>
        <v>7984.9746524910252</v>
      </c>
      <c r="F342">
        <f t="shared" si="39"/>
        <v>7985</v>
      </c>
      <c r="G342" s="12">
        <f t="shared" si="35"/>
        <v>-8.750500000314787E-2</v>
      </c>
      <c r="J342">
        <f>+G342</f>
        <v>-8.750500000314787E-2</v>
      </c>
      <c r="Q342" s="2">
        <f t="shared" si="33"/>
        <v>29295.305099999998</v>
      </c>
      <c r="AA342" t="s">
        <v>53</v>
      </c>
      <c r="AB342">
        <v>14</v>
      </c>
      <c r="AD342" t="s">
        <v>83</v>
      </c>
      <c r="AF342" t="s">
        <v>64</v>
      </c>
    </row>
    <row r="343" spans="1:32" ht="12.75" customHeight="1">
      <c r="A343" s="10" t="s">
        <v>76</v>
      </c>
      <c r="B343" s="23"/>
      <c r="C343" s="24">
        <v>44348.307999999997</v>
      </c>
      <c r="D343" s="25"/>
      <c r="E343">
        <f t="shared" si="38"/>
        <v>7994.9690821510721</v>
      </c>
      <c r="F343">
        <f t="shared" si="39"/>
        <v>7995</v>
      </c>
      <c r="G343" s="12">
        <f t="shared" si="35"/>
        <v>-0.10673500000120839</v>
      </c>
      <c r="I343">
        <f>+G343</f>
        <v>-0.10673500000120839</v>
      </c>
      <c r="Q343" s="2">
        <f t="shared" si="33"/>
        <v>29329.807999999997</v>
      </c>
      <c r="AA343" t="s">
        <v>53</v>
      </c>
      <c r="AB343">
        <v>7</v>
      </c>
      <c r="AD343" t="s">
        <v>84</v>
      </c>
      <c r="AF343" t="s">
        <v>64</v>
      </c>
    </row>
    <row r="344" spans="1:32" ht="12.75" customHeight="1">
      <c r="A344" s="11" t="s">
        <v>71</v>
      </c>
      <c r="B344" s="28" t="s">
        <v>127</v>
      </c>
      <c r="C344" s="11">
        <v>44351.7817</v>
      </c>
      <c r="D344" s="11">
        <v>1E-4</v>
      </c>
      <c r="E344">
        <f t="shared" si="38"/>
        <v>7995.9753062745549</v>
      </c>
      <c r="F344">
        <f t="shared" si="39"/>
        <v>7996</v>
      </c>
      <c r="G344" s="12">
        <f t="shared" si="35"/>
        <v>-8.5247999995772261E-2</v>
      </c>
      <c r="J344">
        <f>+G344</f>
        <v>-8.5247999995772261E-2</v>
      </c>
      <c r="Q344" s="2">
        <f t="shared" si="33"/>
        <v>29333.2817</v>
      </c>
      <c r="AA344" t="s">
        <v>53</v>
      </c>
      <c r="AB344">
        <v>8</v>
      </c>
      <c r="AD344" t="s">
        <v>85</v>
      </c>
      <c r="AF344" t="s">
        <v>31</v>
      </c>
    </row>
    <row r="345" spans="1:32" ht="12.75" customHeight="1">
      <c r="A345" s="46" t="s">
        <v>821</v>
      </c>
      <c r="B345" s="48" t="s">
        <v>127</v>
      </c>
      <c r="C345" s="47">
        <v>44372.491999999998</v>
      </c>
      <c r="D345" s="47" t="s">
        <v>132</v>
      </c>
      <c r="E345">
        <f t="shared" si="38"/>
        <v>8001.9744436394858</v>
      </c>
      <c r="F345">
        <f t="shared" si="39"/>
        <v>8002</v>
      </c>
      <c r="G345" s="12">
        <f t="shared" si="35"/>
        <v>-8.8225999999849591E-2</v>
      </c>
      <c r="I345">
        <f>+G345</f>
        <v>-8.8225999999849591E-2</v>
      </c>
      <c r="Q345" s="2">
        <f t="shared" si="33"/>
        <v>29353.991999999998</v>
      </c>
      <c r="AA345" t="s">
        <v>53</v>
      </c>
      <c r="AB345">
        <v>12</v>
      </c>
      <c r="AD345" t="s">
        <v>87</v>
      </c>
      <c r="AF345" t="s">
        <v>31</v>
      </c>
    </row>
    <row r="346" spans="1:32" ht="12.75" customHeight="1">
      <c r="A346" s="11" t="s">
        <v>71</v>
      </c>
      <c r="B346" s="28" t="s">
        <v>127</v>
      </c>
      <c r="C346" s="11">
        <v>44382.8505</v>
      </c>
      <c r="D346" s="11">
        <v>1E-4</v>
      </c>
      <c r="E346">
        <f t="shared" si="38"/>
        <v>8004.9749827139867</v>
      </c>
      <c r="F346">
        <f t="shared" si="39"/>
        <v>8005</v>
      </c>
      <c r="G346" s="12">
        <f t="shared" si="35"/>
        <v>-8.6364999995566905E-2</v>
      </c>
      <c r="J346">
        <f>+G346</f>
        <v>-8.6364999995566905E-2</v>
      </c>
      <c r="Q346" s="2">
        <f t="shared" si="33"/>
        <v>29364.3505</v>
      </c>
      <c r="AA346" t="s">
        <v>53</v>
      </c>
      <c r="AB346">
        <v>8</v>
      </c>
      <c r="AD346" t="s">
        <v>87</v>
      </c>
      <c r="AF346" t="s">
        <v>31</v>
      </c>
    </row>
    <row r="347" spans="1:32" ht="12.75" customHeight="1">
      <c r="A347" s="10" t="s">
        <v>63</v>
      </c>
      <c r="B347" s="23"/>
      <c r="C347" s="24">
        <v>44382.857000000004</v>
      </c>
      <c r="D347" s="25"/>
      <c r="E347">
        <f t="shared" si="38"/>
        <v>8004.9768655642065</v>
      </c>
      <c r="F347">
        <f t="shared" si="39"/>
        <v>8005</v>
      </c>
      <c r="G347" s="12">
        <f t="shared" si="35"/>
        <v>-7.9864999992423691E-2</v>
      </c>
      <c r="I347">
        <f>+G347</f>
        <v>-7.9864999992423691E-2</v>
      </c>
      <c r="Q347" s="2">
        <f t="shared" ref="Q347:Q410" si="40">+C347-15018.5</f>
        <v>29364.357000000004</v>
      </c>
      <c r="AA347" t="s">
        <v>53</v>
      </c>
      <c r="AB347">
        <v>6</v>
      </c>
      <c r="AD347" t="s">
        <v>89</v>
      </c>
      <c r="AF347" t="s">
        <v>31</v>
      </c>
    </row>
    <row r="348" spans="1:32" ht="12.75" customHeight="1">
      <c r="A348" s="71" t="s">
        <v>1476</v>
      </c>
      <c r="B348" s="71" t="s">
        <v>18</v>
      </c>
      <c r="C348" s="72">
        <v>44382.858540000001</v>
      </c>
      <c r="D348" s="73">
        <v>8.8999999999999995E-4</v>
      </c>
      <c r="E348" s="23">
        <f t="shared" si="38"/>
        <v>8004.9773116548722</v>
      </c>
      <c r="F348">
        <f t="shared" si="39"/>
        <v>8005</v>
      </c>
      <c r="G348" s="12">
        <f t="shared" si="35"/>
        <v>-7.8324999994947575E-2</v>
      </c>
      <c r="K348">
        <f>+G348</f>
        <v>-7.8324999994947575E-2</v>
      </c>
      <c r="O348">
        <f ca="1">+C$11+C$12*F348</f>
        <v>-8.9955791916315503E-2</v>
      </c>
      <c r="Q348" s="2">
        <f t="shared" si="40"/>
        <v>29364.358540000001</v>
      </c>
      <c r="AA348" t="s">
        <v>53</v>
      </c>
      <c r="AB348">
        <v>8</v>
      </c>
      <c r="AD348" t="s">
        <v>87</v>
      </c>
      <c r="AF348" t="s">
        <v>31</v>
      </c>
    </row>
    <row r="349" spans="1:32" ht="12.75" customHeight="1">
      <c r="A349" s="10" t="s">
        <v>80</v>
      </c>
      <c r="B349" s="23"/>
      <c r="C349" s="24">
        <v>44441.538999999997</v>
      </c>
      <c r="D349" s="25"/>
      <c r="E349">
        <f t="shared" si="38"/>
        <v>8021.9752373332694</v>
      </c>
      <c r="F349">
        <f t="shared" si="39"/>
        <v>8022</v>
      </c>
      <c r="G349" s="12">
        <f t="shared" si="35"/>
        <v>-8.5486000003584195E-2</v>
      </c>
      <c r="I349">
        <f t="shared" ref="I349:I358" si="41">+G349</f>
        <v>-8.5486000003584195E-2</v>
      </c>
      <c r="Q349" s="2">
        <f t="shared" si="40"/>
        <v>29423.038999999997</v>
      </c>
      <c r="AA349" t="s">
        <v>90</v>
      </c>
      <c r="AF349" t="s">
        <v>52</v>
      </c>
    </row>
    <row r="350" spans="1:32" ht="12.75" customHeight="1">
      <c r="A350" s="10" t="s">
        <v>81</v>
      </c>
      <c r="B350" s="23"/>
      <c r="C350" s="24">
        <v>44486.345999999998</v>
      </c>
      <c r="D350" s="25"/>
      <c r="E350">
        <f t="shared" si="38"/>
        <v>8034.9544480598379</v>
      </c>
      <c r="F350">
        <f t="shared" si="39"/>
        <v>8035</v>
      </c>
      <c r="G350" s="12">
        <f t="shared" si="35"/>
        <v>-0.15725500000553438</v>
      </c>
      <c r="I350">
        <f t="shared" si="41"/>
        <v>-0.15725500000553438</v>
      </c>
      <c r="Q350" s="2">
        <f t="shared" si="40"/>
        <v>29467.845999999998</v>
      </c>
      <c r="AA350" t="s">
        <v>53</v>
      </c>
      <c r="AF350" t="s">
        <v>52</v>
      </c>
    </row>
    <row r="351" spans="1:32" ht="12.75" customHeight="1">
      <c r="A351" s="10" t="s">
        <v>82</v>
      </c>
      <c r="B351" s="23"/>
      <c r="C351" s="24">
        <v>44731.527000000002</v>
      </c>
      <c r="D351" s="25"/>
      <c r="E351">
        <f t="shared" si="38"/>
        <v>8105.9758479560796</v>
      </c>
      <c r="F351">
        <f t="shared" si="39"/>
        <v>8106</v>
      </c>
      <c r="G351" s="12">
        <f t="shared" si="35"/>
        <v>-8.337799999571871E-2</v>
      </c>
      <c r="I351">
        <f t="shared" si="41"/>
        <v>-8.337799999571871E-2</v>
      </c>
      <c r="Q351" s="2">
        <f t="shared" si="40"/>
        <v>29713.027000000002</v>
      </c>
      <c r="AA351" t="s">
        <v>53</v>
      </c>
      <c r="AB351">
        <v>16</v>
      </c>
      <c r="AD351" t="s">
        <v>93</v>
      </c>
      <c r="AF351" t="s">
        <v>64</v>
      </c>
    </row>
    <row r="352" spans="1:32" ht="12.75" customHeight="1">
      <c r="A352" s="10" t="s">
        <v>63</v>
      </c>
      <c r="B352" s="23"/>
      <c r="C352" s="24">
        <v>44786.760999999999</v>
      </c>
      <c r="D352" s="25"/>
      <c r="E352">
        <f t="shared" si="38"/>
        <v>8121.9754401017544</v>
      </c>
      <c r="F352">
        <f t="shared" si="39"/>
        <v>8122</v>
      </c>
      <c r="G352" s="12">
        <f t="shared" si="35"/>
        <v>-8.4785999999439809E-2</v>
      </c>
      <c r="I352">
        <f t="shared" si="41"/>
        <v>-8.4785999999439809E-2</v>
      </c>
      <c r="Q352" s="2">
        <f t="shared" si="40"/>
        <v>29768.260999999999</v>
      </c>
      <c r="AA352" t="s">
        <v>53</v>
      </c>
      <c r="AF352" t="s">
        <v>52</v>
      </c>
    </row>
    <row r="353" spans="1:32" ht="12.75" customHeight="1">
      <c r="A353" s="10" t="s">
        <v>63</v>
      </c>
      <c r="B353" s="23"/>
      <c r="C353" s="24">
        <v>44869.633999999998</v>
      </c>
      <c r="D353" s="25"/>
      <c r="E353">
        <f t="shared" si="38"/>
        <v>8145.9812010440837</v>
      </c>
      <c r="F353">
        <f t="shared" si="39"/>
        <v>8146</v>
      </c>
      <c r="G353" s="12">
        <f t="shared" si="35"/>
        <v>-6.4898000004177447E-2</v>
      </c>
      <c r="I353">
        <f t="shared" si="41"/>
        <v>-6.4898000004177447E-2</v>
      </c>
      <c r="Q353" s="2">
        <f t="shared" si="40"/>
        <v>29851.133999999998</v>
      </c>
      <c r="AA353" t="s">
        <v>53</v>
      </c>
      <c r="AF353" t="s">
        <v>52</v>
      </c>
    </row>
    <row r="354" spans="1:32" ht="12.75" customHeight="1">
      <c r="A354" s="10" t="s">
        <v>86</v>
      </c>
      <c r="B354" s="23"/>
      <c r="C354" s="24">
        <v>45066.379000000001</v>
      </c>
      <c r="D354" s="25"/>
      <c r="E354">
        <f t="shared" si="38"/>
        <v>8202.9721804535238</v>
      </c>
      <c r="F354">
        <f t="shared" si="39"/>
        <v>8203</v>
      </c>
      <c r="G354" s="12">
        <f t="shared" si="35"/>
        <v>-9.603899999638088E-2</v>
      </c>
      <c r="I354">
        <f t="shared" si="41"/>
        <v>-9.603899999638088E-2</v>
      </c>
      <c r="Q354" s="2">
        <f t="shared" si="40"/>
        <v>30047.879000000001</v>
      </c>
      <c r="AA354" t="s">
        <v>96</v>
      </c>
      <c r="AF354" t="s">
        <v>52</v>
      </c>
    </row>
    <row r="355" spans="1:32" ht="12.75" customHeight="1">
      <c r="A355" s="10" t="s">
        <v>88</v>
      </c>
      <c r="B355" s="23"/>
      <c r="C355" s="24">
        <v>45097.474999999999</v>
      </c>
      <c r="D355" s="25"/>
      <c r="E355">
        <f t="shared" si="38"/>
        <v>8211.9797358969445</v>
      </c>
      <c r="F355">
        <f t="shared" si="39"/>
        <v>8212</v>
      </c>
      <c r="G355" s="12">
        <f t="shared" si="35"/>
        <v>-6.9955999999365304E-2</v>
      </c>
      <c r="I355">
        <f t="shared" si="41"/>
        <v>-6.9955999999365304E-2</v>
      </c>
      <c r="Q355" s="2">
        <f t="shared" si="40"/>
        <v>30078.974999999999</v>
      </c>
      <c r="AA355" t="s">
        <v>53</v>
      </c>
      <c r="AB355">
        <v>17</v>
      </c>
      <c r="AD355" t="s">
        <v>93</v>
      </c>
      <c r="AF355" t="s">
        <v>64</v>
      </c>
    </row>
    <row r="356" spans="1:32" ht="12.75" customHeight="1">
      <c r="A356" s="10" t="s">
        <v>88</v>
      </c>
      <c r="B356" s="23"/>
      <c r="C356" s="24">
        <v>45104.358999999997</v>
      </c>
      <c r="D356" s="25"/>
      <c r="E356">
        <f t="shared" si="38"/>
        <v>8213.9738191125507</v>
      </c>
      <c r="F356">
        <f t="shared" si="39"/>
        <v>8214</v>
      </c>
      <c r="G356" s="12">
        <f t="shared" si="35"/>
        <v>-9.038200000213692E-2</v>
      </c>
      <c r="I356">
        <f t="shared" si="41"/>
        <v>-9.038200000213692E-2</v>
      </c>
      <c r="Q356" s="2">
        <f t="shared" si="40"/>
        <v>30085.858999999997</v>
      </c>
      <c r="AA356" t="s">
        <v>53</v>
      </c>
      <c r="AB356">
        <v>14</v>
      </c>
      <c r="AD356" t="s">
        <v>93</v>
      </c>
      <c r="AF356" t="s">
        <v>64</v>
      </c>
    </row>
    <row r="357" spans="1:32">
      <c r="A357" s="10" t="s">
        <v>86</v>
      </c>
      <c r="B357" s="23"/>
      <c r="C357" s="24">
        <v>45104.362000000001</v>
      </c>
      <c r="D357" s="25"/>
      <c r="E357">
        <f t="shared" si="38"/>
        <v>8213.9746881203446</v>
      </c>
      <c r="F357">
        <f t="shared" si="39"/>
        <v>8214</v>
      </c>
      <c r="G357" s="12">
        <f t="shared" si="35"/>
        <v>-8.738199999788776E-2</v>
      </c>
      <c r="I357">
        <f t="shared" si="41"/>
        <v>-8.738199999788776E-2</v>
      </c>
      <c r="Q357" s="2">
        <f t="shared" si="40"/>
        <v>30085.862000000001</v>
      </c>
    </row>
    <row r="358" spans="1:32" ht="12.75" customHeight="1">
      <c r="A358" s="10" t="s">
        <v>86</v>
      </c>
      <c r="B358" s="23"/>
      <c r="C358" s="24">
        <v>45142.345000000001</v>
      </c>
      <c r="D358" s="25"/>
      <c r="E358">
        <f t="shared" si="38"/>
        <v>8224.9771957871671</v>
      </c>
      <c r="F358">
        <f t="shared" si="39"/>
        <v>8225</v>
      </c>
      <c r="G358" s="12">
        <f t="shared" si="35"/>
        <v>-7.872499999939464E-2</v>
      </c>
      <c r="I358">
        <f t="shared" si="41"/>
        <v>-7.872499999939464E-2</v>
      </c>
      <c r="Q358" s="2">
        <f t="shared" si="40"/>
        <v>30123.845000000001</v>
      </c>
      <c r="AA358" t="s">
        <v>53</v>
      </c>
      <c r="AF358" t="s">
        <v>52</v>
      </c>
    </row>
    <row r="359" spans="1:32" ht="12.75" customHeight="1">
      <c r="A359" s="10" t="s">
        <v>91</v>
      </c>
      <c r="B359" s="23"/>
      <c r="C359" s="24">
        <v>45145.6708</v>
      </c>
      <c r="D359" s="25"/>
      <c r="E359">
        <f t="shared" si="38"/>
        <v>8225.9405778264554</v>
      </c>
      <c r="F359">
        <f t="shared" si="39"/>
        <v>8226</v>
      </c>
      <c r="J359" s="7">
        <v>-0.10914058000344085</v>
      </c>
      <c r="Q359" s="2">
        <f t="shared" si="40"/>
        <v>30127.1708</v>
      </c>
      <c r="AA359" t="s">
        <v>51</v>
      </c>
      <c r="AB359">
        <v>7</v>
      </c>
      <c r="AD359" t="s">
        <v>34</v>
      </c>
      <c r="AF359" t="s">
        <v>31</v>
      </c>
    </row>
    <row r="360" spans="1:32" ht="12.75" customHeight="1">
      <c r="A360" s="10" t="s">
        <v>92</v>
      </c>
      <c r="B360" s="23"/>
      <c r="C360" s="24">
        <v>45180.375999999997</v>
      </c>
      <c r="D360" s="25"/>
      <c r="E360">
        <f t="shared" si="38"/>
        <v>8235.9936075786736</v>
      </c>
      <c r="F360">
        <f t="shared" si="39"/>
        <v>8236</v>
      </c>
      <c r="G360" s="12">
        <f t="shared" ref="G360:G391" si="42">+C360-(C$7+F360*C$8)</f>
        <v>-2.2067999998398591E-2</v>
      </c>
      <c r="I360">
        <f>+G360</f>
        <v>-2.2067999998398591E-2</v>
      </c>
      <c r="Q360" s="2">
        <f t="shared" si="40"/>
        <v>30161.875999999997</v>
      </c>
      <c r="AA360" t="s">
        <v>53</v>
      </c>
      <c r="AB360">
        <v>12</v>
      </c>
      <c r="AD360" t="s">
        <v>100</v>
      </c>
      <c r="AF360" t="s">
        <v>64</v>
      </c>
    </row>
    <row r="361" spans="1:32" ht="12.75" customHeight="1">
      <c r="A361" s="10" t="s">
        <v>63</v>
      </c>
      <c r="B361" s="23"/>
      <c r="C361" s="24">
        <v>45511.720999999998</v>
      </c>
      <c r="D361" s="25"/>
      <c r="E361">
        <f t="shared" si="38"/>
        <v>8331.9740699661343</v>
      </c>
      <c r="F361">
        <f t="shared" si="39"/>
        <v>8332</v>
      </c>
      <c r="G361" s="12">
        <f t="shared" si="42"/>
        <v>-8.951600000000326E-2</v>
      </c>
      <c r="I361">
        <f>+G361</f>
        <v>-8.951600000000326E-2</v>
      </c>
      <c r="Q361" s="2">
        <f t="shared" si="40"/>
        <v>30493.220999999998</v>
      </c>
      <c r="AA361" t="s">
        <v>53</v>
      </c>
      <c r="AB361">
        <v>14</v>
      </c>
      <c r="AD361" t="s">
        <v>101</v>
      </c>
      <c r="AF361" t="s">
        <v>64</v>
      </c>
    </row>
    <row r="362" spans="1:32" ht="12.75" customHeight="1">
      <c r="A362" s="71" t="s">
        <v>1476</v>
      </c>
      <c r="B362" s="71" t="s">
        <v>18</v>
      </c>
      <c r="C362" s="72">
        <v>45511.721400000002</v>
      </c>
      <c r="D362" s="73">
        <v>1.1000000000000001E-3</v>
      </c>
      <c r="E362" s="23">
        <f t="shared" si="38"/>
        <v>8331.9741858338421</v>
      </c>
      <c r="F362">
        <f t="shared" si="39"/>
        <v>8332</v>
      </c>
      <c r="G362" s="12">
        <f t="shared" si="42"/>
        <v>-8.9115999995556194E-2</v>
      </c>
      <c r="K362">
        <f>+G362</f>
        <v>-8.9115999995556194E-2</v>
      </c>
      <c r="O362">
        <f ca="1">+C$11+C$12*F362</f>
        <v>-8.2654525363809295E-2</v>
      </c>
      <c r="Q362" s="2">
        <f t="shared" si="40"/>
        <v>30493.221400000002</v>
      </c>
      <c r="AA362" t="s">
        <v>53</v>
      </c>
      <c r="AF362" t="s">
        <v>52</v>
      </c>
    </row>
    <row r="363" spans="1:32" ht="12.75" customHeight="1">
      <c r="A363" s="10" t="s">
        <v>94</v>
      </c>
      <c r="B363" s="23"/>
      <c r="C363" s="24">
        <v>45815.516000000003</v>
      </c>
      <c r="D363" s="25"/>
      <c r="E363">
        <f t="shared" si="38"/>
        <v>8419.9741441214683</v>
      </c>
      <c r="F363">
        <f t="shared" si="39"/>
        <v>8420</v>
      </c>
      <c r="G363" s="12">
        <f t="shared" si="42"/>
        <v>-8.925999999337364E-2</v>
      </c>
      <c r="I363">
        <f>+G363</f>
        <v>-8.925999999337364E-2</v>
      </c>
      <c r="Q363" s="2">
        <f t="shared" si="40"/>
        <v>30797.016000000003</v>
      </c>
      <c r="AA363" t="s">
        <v>53</v>
      </c>
      <c r="AB363">
        <v>17</v>
      </c>
      <c r="AD363" t="s">
        <v>100</v>
      </c>
      <c r="AF363" t="s">
        <v>64</v>
      </c>
    </row>
    <row r="364" spans="1:32" ht="12.75" customHeight="1">
      <c r="A364" s="10" t="s">
        <v>95</v>
      </c>
      <c r="B364" s="23"/>
      <c r="C364" s="24">
        <v>45815.516000000003</v>
      </c>
      <c r="D364" s="25"/>
      <c r="E364">
        <f t="shared" si="38"/>
        <v>8419.9741441214683</v>
      </c>
      <c r="F364">
        <f t="shared" si="39"/>
        <v>8420</v>
      </c>
      <c r="G364" s="12">
        <f t="shared" si="42"/>
        <v>-8.925999999337364E-2</v>
      </c>
      <c r="I364">
        <f>+G364</f>
        <v>-8.925999999337364E-2</v>
      </c>
      <c r="Q364" s="2">
        <f t="shared" si="40"/>
        <v>30797.016000000003</v>
      </c>
      <c r="AA364" t="s">
        <v>53</v>
      </c>
      <c r="AF364" t="s">
        <v>52</v>
      </c>
    </row>
    <row r="365" spans="1:32" ht="12.75" customHeight="1">
      <c r="A365" s="10" t="s">
        <v>97</v>
      </c>
      <c r="B365" s="23"/>
      <c r="C365" s="24">
        <v>45815.535000000003</v>
      </c>
      <c r="D365" s="25"/>
      <c r="E365">
        <f t="shared" si="38"/>
        <v>8419.9796478374901</v>
      </c>
      <c r="F365">
        <f t="shared" si="39"/>
        <v>8420</v>
      </c>
      <c r="G365" s="12">
        <f t="shared" si="42"/>
        <v>-7.0259999993140809E-2</v>
      </c>
      <c r="I365">
        <f>+G365</f>
        <v>-7.0259999993140809E-2</v>
      </c>
      <c r="Q365" s="2">
        <f t="shared" si="40"/>
        <v>30797.035000000003</v>
      </c>
      <c r="AA365" t="s">
        <v>53</v>
      </c>
      <c r="AF365" t="s">
        <v>52</v>
      </c>
    </row>
    <row r="366" spans="1:32" ht="12.75" customHeight="1">
      <c r="A366" s="10" t="s">
        <v>63</v>
      </c>
      <c r="B366" s="23"/>
      <c r="C366" s="24">
        <v>45839.705000000002</v>
      </c>
      <c r="D366" s="25"/>
      <c r="E366">
        <f t="shared" si="38"/>
        <v>8426.9809539562029</v>
      </c>
      <c r="F366">
        <f t="shared" si="39"/>
        <v>8427</v>
      </c>
      <c r="G366" s="12">
        <f t="shared" si="42"/>
        <v>-6.5751000001910143E-2</v>
      </c>
      <c r="I366">
        <f>+G366</f>
        <v>-6.5751000001910143E-2</v>
      </c>
      <c r="Q366" s="2">
        <f t="shared" si="40"/>
        <v>30821.205000000002</v>
      </c>
      <c r="AA366" t="s">
        <v>53</v>
      </c>
      <c r="AF366" t="s">
        <v>52</v>
      </c>
    </row>
    <row r="367" spans="1:32" ht="12.75" customHeight="1">
      <c r="A367" s="10" t="s">
        <v>63</v>
      </c>
      <c r="B367" s="23"/>
      <c r="C367" s="24">
        <v>45877.688000000002</v>
      </c>
      <c r="D367" s="25"/>
      <c r="E367">
        <f t="shared" si="38"/>
        <v>8437.9834616230237</v>
      </c>
      <c r="F367">
        <f t="shared" si="39"/>
        <v>8438</v>
      </c>
      <c r="G367" s="12">
        <f t="shared" si="42"/>
        <v>-5.7093999996141065E-2</v>
      </c>
      <c r="I367">
        <f>+G367</f>
        <v>-5.7093999996141065E-2</v>
      </c>
      <c r="Q367" s="2">
        <f t="shared" si="40"/>
        <v>30859.188000000002</v>
      </c>
      <c r="AA367" t="s">
        <v>53</v>
      </c>
      <c r="AF367" t="s">
        <v>52</v>
      </c>
    </row>
    <row r="368" spans="1:32" ht="12.75" customHeight="1">
      <c r="A368" s="46" t="s">
        <v>1162</v>
      </c>
      <c r="B368" s="48" t="s">
        <v>127</v>
      </c>
      <c r="C368" s="47">
        <v>45936.358</v>
      </c>
      <c r="D368" s="47" t="s">
        <v>132</v>
      </c>
      <c r="E368">
        <f t="shared" si="38"/>
        <v>8454.9783573609166</v>
      </c>
      <c r="F368">
        <f t="shared" si="39"/>
        <v>8455</v>
      </c>
      <c r="G368" s="12">
        <f t="shared" si="42"/>
        <v>-7.4715000002470333E-2</v>
      </c>
      <c r="H368">
        <f>+G368</f>
        <v>-7.4715000002470333E-2</v>
      </c>
      <c r="Q368" s="2">
        <f t="shared" si="40"/>
        <v>30917.858</v>
      </c>
      <c r="AA368" t="s">
        <v>53</v>
      </c>
      <c r="AF368" t="s">
        <v>52</v>
      </c>
    </row>
    <row r="369" spans="1:32" ht="12.75" customHeight="1">
      <c r="A369" s="10" t="s">
        <v>98</v>
      </c>
      <c r="B369" s="23"/>
      <c r="C369" s="24">
        <v>45974.330999999998</v>
      </c>
      <c r="D369" s="25"/>
      <c r="E369">
        <f t="shared" si="38"/>
        <v>8465.9779683350935</v>
      </c>
      <c r="F369">
        <f t="shared" si="39"/>
        <v>8466</v>
      </c>
      <c r="G369" s="12">
        <f t="shared" si="42"/>
        <v>-7.6057999998738524E-2</v>
      </c>
      <c r="I369">
        <f t="shared" ref="I369:I383" si="43">+G369</f>
        <v>-7.6057999998738524E-2</v>
      </c>
      <c r="Q369" s="2">
        <f t="shared" si="40"/>
        <v>30955.830999999998</v>
      </c>
      <c r="AA369" t="s">
        <v>53</v>
      </c>
      <c r="AF369" t="s">
        <v>52</v>
      </c>
    </row>
    <row r="370" spans="1:32" ht="12.75" customHeight="1">
      <c r="A370" s="10" t="s">
        <v>99</v>
      </c>
      <c r="B370" s="23"/>
      <c r="C370" s="24">
        <v>46219.45</v>
      </c>
      <c r="D370" s="25"/>
      <c r="E370">
        <f t="shared" si="38"/>
        <v>8536.981408736945</v>
      </c>
      <c r="F370">
        <f t="shared" si="39"/>
        <v>8537</v>
      </c>
      <c r="G370" s="12">
        <f t="shared" si="42"/>
        <v>-6.4181000001553912E-2</v>
      </c>
      <c r="I370">
        <f t="shared" si="43"/>
        <v>-6.4181000001553912E-2</v>
      </c>
      <c r="Q370" s="2">
        <f t="shared" si="40"/>
        <v>31200.949999999997</v>
      </c>
      <c r="AA370" t="s">
        <v>53</v>
      </c>
      <c r="AF370" t="s">
        <v>52</v>
      </c>
    </row>
    <row r="371" spans="1:32" ht="12.75" customHeight="1">
      <c r="A371" s="10" t="s">
        <v>63</v>
      </c>
      <c r="B371" s="23"/>
      <c r="C371" s="24">
        <v>46229.781999999999</v>
      </c>
      <c r="D371" s="25"/>
      <c r="E371">
        <f t="shared" si="38"/>
        <v>8539.9742715759421</v>
      </c>
      <c r="F371">
        <f t="shared" si="39"/>
        <v>8540</v>
      </c>
      <c r="G371" s="12">
        <f t="shared" si="42"/>
        <v>-8.8819999997213017E-2</v>
      </c>
      <c r="I371">
        <f t="shared" si="43"/>
        <v>-8.8819999997213017E-2</v>
      </c>
      <c r="Q371" s="2">
        <f t="shared" si="40"/>
        <v>31211.281999999999</v>
      </c>
      <c r="AA371" t="s">
        <v>53</v>
      </c>
      <c r="AF371" t="s">
        <v>52</v>
      </c>
    </row>
    <row r="372" spans="1:32" ht="12.75" customHeight="1">
      <c r="A372" s="10" t="s">
        <v>63</v>
      </c>
      <c r="B372" s="23"/>
      <c r="C372" s="24">
        <v>46236.697</v>
      </c>
      <c r="D372" s="25"/>
      <c r="E372">
        <f t="shared" si="38"/>
        <v>8541.9773345387439</v>
      </c>
      <c r="F372">
        <f t="shared" si="39"/>
        <v>8542</v>
      </c>
      <c r="G372" s="12">
        <f t="shared" si="42"/>
        <v>-7.8245999997307081E-2</v>
      </c>
      <c r="I372">
        <f t="shared" si="43"/>
        <v>-7.8245999997307081E-2</v>
      </c>
      <c r="Q372" s="2">
        <f t="shared" si="40"/>
        <v>31218.197</v>
      </c>
      <c r="AA372" t="s">
        <v>53</v>
      </c>
      <c r="AF372" t="s">
        <v>52</v>
      </c>
    </row>
    <row r="373" spans="1:32" ht="12.75" customHeight="1">
      <c r="A373" s="10" t="s">
        <v>102</v>
      </c>
      <c r="B373" s="23"/>
      <c r="C373" s="24">
        <v>46250.468000000001</v>
      </c>
      <c r="D373" s="25"/>
      <c r="E373">
        <f t="shared" si="38"/>
        <v>8545.9663699777502</v>
      </c>
      <c r="F373">
        <f t="shared" si="39"/>
        <v>8546</v>
      </c>
      <c r="G373" s="12">
        <f t="shared" si="42"/>
        <v>-0.11609799999860115</v>
      </c>
      <c r="I373">
        <f t="shared" si="43"/>
        <v>-0.11609799999860115</v>
      </c>
      <c r="Q373" s="2">
        <f t="shared" si="40"/>
        <v>31231.968000000001</v>
      </c>
      <c r="AA373" t="s">
        <v>51</v>
      </c>
      <c r="AB373">
        <v>7</v>
      </c>
      <c r="AD373" t="s">
        <v>34</v>
      </c>
      <c r="AF373" t="s">
        <v>31</v>
      </c>
    </row>
    <row r="374" spans="1:32" ht="12.75" customHeight="1">
      <c r="A374" s="10" t="s">
        <v>63</v>
      </c>
      <c r="B374" s="23"/>
      <c r="C374" s="24">
        <v>46606.095000000001</v>
      </c>
      <c r="D374" s="25"/>
      <c r="E374">
        <f t="shared" si="38"/>
        <v>8648.9805814415286</v>
      </c>
      <c r="F374">
        <f t="shared" si="39"/>
        <v>8649</v>
      </c>
      <c r="G374" s="12">
        <f t="shared" si="42"/>
        <v>-6.7037000000709668E-2</v>
      </c>
      <c r="I374">
        <f t="shared" si="43"/>
        <v>-6.7037000000709668E-2</v>
      </c>
      <c r="Q374" s="2">
        <f t="shared" si="40"/>
        <v>31587.595000000001</v>
      </c>
      <c r="AA374" t="s">
        <v>53</v>
      </c>
      <c r="AF374" t="s">
        <v>52</v>
      </c>
    </row>
    <row r="375" spans="1:32" ht="12.75" customHeight="1">
      <c r="A375" s="10" t="s">
        <v>103</v>
      </c>
      <c r="B375" s="23"/>
      <c r="C375" s="24">
        <v>46616.415999999997</v>
      </c>
      <c r="D375" s="25"/>
      <c r="E375">
        <f t="shared" si="38"/>
        <v>8651.970257918616</v>
      </c>
      <c r="F375">
        <f t="shared" si="39"/>
        <v>8652</v>
      </c>
      <c r="G375" s="12">
        <f t="shared" si="42"/>
        <v>-0.10267600000224775</v>
      </c>
      <c r="I375">
        <f t="shared" si="43"/>
        <v>-0.10267600000224775</v>
      </c>
      <c r="Q375" s="2">
        <f t="shared" si="40"/>
        <v>31597.915999999997</v>
      </c>
      <c r="AA375" t="s">
        <v>53</v>
      </c>
      <c r="AB375">
        <v>19</v>
      </c>
      <c r="AD375" t="s">
        <v>100</v>
      </c>
      <c r="AF375" t="s">
        <v>64</v>
      </c>
    </row>
    <row r="376" spans="1:32" ht="12.75" customHeight="1">
      <c r="A376" s="10" t="s">
        <v>103</v>
      </c>
      <c r="B376" s="23"/>
      <c r="C376" s="24">
        <v>46616.417999999998</v>
      </c>
      <c r="D376" s="25"/>
      <c r="E376">
        <f t="shared" si="38"/>
        <v>8651.970837257144</v>
      </c>
      <c r="F376">
        <f t="shared" si="39"/>
        <v>8652</v>
      </c>
      <c r="G376" s="12">
        <f t="shared" si="42"/>
        <v>-0.10067600000184029</v>
      </c>
      <c r="I376">
        <f t="shared" si="43"/>
        <v>-0.10067600000184029</v>
      </c>
      <c r="Q376" s="2">
        <f t="shared" si="40"/>
        <v>31597.917999999998</v>
      </c>
      <c r="AA376" t="s">
        <v>53</v>
      </c>
      <c r="AB376">
        <v>14</v>
      </c>
      <c r="AD376" t="s">
        <v>105</v>
      </c>
      <c r="AF376" t="s">
        <v>64</v>
      </c>
    </row>
    <row r="377" spans="1:32" ht="12.75" customHeight="1">
      <c r="A377" s="10" t="s">
        <v>103</v>
      </c>
      <c r="B377" s="23"/>
      <c r="C377" s="24">
        <v>46616.421000000002</v>
      </c>
      <c r="D377" s="25"/>
      <c r="E377">
        <f t="shared" si="38"/>
        <v>8651.9717062649379</v>
      </c>
      <c r="F377">
        <f t="shared" si="39"/>
        <v>8652</v>
      </c>
      <c r="G377" s="12">
        <f t="shared" si="42"/>
        <v>-9.7675999997591134E-2</v>
      </c>
      <c r="I377">
        <f t="shared" si="43"/>
        <v>-9.7675999997591134E-2</v>
      </c>
      <c r="Q377" s="2">
        <f t="shared" si="40"/>
        <v>31597.921000000002</v>
      </c>
      <c r="AA377" t="s">
        <v>53</v>
      </c>
      <c r="AB377">
        <v>29</v>
      </c>
      <c r="AD377" t="s">
        <v>100</v>
      </c>
      <c r="AF377" t="s">
        <v>64</v>
      </c>
    </row>
    <row r="378" spans="1:32" ht="12.75" customHeight="1">
      <c r="A378" s="10" t="s">
        <v>103</v>
      </c>
      <c r="B378" s="23"/>
      <c r="C378" s="24">
        <v>46616.43</v>
      </c>
      <c r="D378" s="25"/>
      <c r="E378">
        <f t="shared" si="38"/>
        <v>8651.9743132883177</v>
      </c>
      <c r="F378">
        <f t="shared" si="39"/>
        <v>8652</v>
      </c>
      <c r="G378" s="12">
        <f t="shared" si="42"/>
        <v>-8.8675999999395572E-2</v>
      </c>
      <c r="I378">
        <f t="shared" si="43"/>
        <v>-8.8675999999395572E-2</v>
      </c>
      <c r="Q378" s="2">
        <f t="shared" si="40"/>
        <v>31597.93</v>
      </c>
      <c r="AA378" t="s">
        <v>53</v>
      </c>
      <c r="AF378" t="s">
        <v>52</v>
      </c>
    </row>
    <row r="379" spans="1:32" ht="12.75" customHeight="1">
      <c r="A379" s="10" t="s">
        <v>103</v>
      </c>
      <c r="B379" s="23"/>
      <c r="C379" s="24">
        <v>46616.432000000001</v>
      </c>
      <c r="D379" s="25"/>
      <c r="E379">
        <f t="shared" si="38"/>
        <v>8651.9748926268458</v>
      </c>
      <c r="F379">
        <f t="shared" si="39"/>
        <v>8652</v>
      </c>
      <c r="G379" s="12">
        <f t="shared" si="42"/>
        <v>-8.6675999998988118E-2</v>
      </c>
      <c r="I379">
        <f t="shared" si="43"/>
        <v>-8.6675999998988118E-2</v>
      </c>
      <c r="Q379" s="2">
        <f t="shared" si="40"/>
        <v>31597.932000000001</v>
      </c>
      <c r="AA379" t="s">
        <v>53</v>
      </c>
      <c r="AF379" t="s">
        <v>52</v>
      </c>
    </row>
    <row r="380" spans="1:32" ht="12.75" customHeight="1">
      <c r="A380" s="10" t="s">
        <v>103</v>
      </c>
      <c r="B380" s="23"/>
      <c r="C380" s="24">
        <v>46616.436000000002</v>
      </c>
      <c r="D380" s="25"/>
      <c r="E380">
        <f t="shared" si="38"/>
        <v>8651.9760513039037</v>
      </c>
      <c r="F380">
        <f t="shared" si="39"/>
        <v>8652</v>
      </c>
      <c r="G380" s="12">
        <f t="shared" si="42"/>
        <v>-8.2675999998173211E-2</v>
      </c>
      <c r="I380">
        <f t="shared" si="43"/>
        <v>-8.2675999998173211E-2</v>
      </c>
      <c r="Q380" s="2">
        <f t="shared" si="40"/>
        <v>31597.936000000002</v>
      </c>
      <c r="AA380" t="s">
        <v>53</v>
      </c>
      <c r="AB380">
        <v>13</v>
      </c>
      <c r="AD380" t="s">
        <v>105</v>
      </c>
      <c r="AF380" t="s">
        <v>64</v>
      </c>
    </row>
    <row r="381" spans="1:32" ht="12.75" customHeight="1">
      <c r="A381" s="10" t="s">
        <v>103</v>
      </c>
      <c r="B381" s="23"/>
      <c r="C381" s="24">
        <v>46616.438000000002</v>
      </c>
      <c r="D381" s="25"/>
      <c r="E381">
        <f t="shared" si="38"/>
        <v>8651.9766306424317</v>
      </c>
      <c r="F381">
        <f t="shared" si="39"/>
        <v>8652</v>
      </c>
      <c r="G381" s="12">
        <f t="shared" si="42"/>
        <v>-8.0675999997765757E-2</v>
      </c>
      <c r="I381">
        <f t="shared" si="43"/>
        <v>-8.0675999997765757E-2</v>
      </c>
      <c r="Q381" s="2">
        <f t="shared" si="40"/>
        <v>31597.938000000002</v>
      </c>
      <c r="AA381" t="s">
        <v>53</v>
      </c>
      <c r="AB381">
        <v>15</v>
      </c>
      <c r="AD381" t="s">
        <v>108</v>
      </c>
      <c r="AF381" t="s">
        <v>64</v>
      </c>
    </row>
    <row r="382" spans="1:32" ht="12.75" customHeight="1">
      <c r="A382" s="10" t="s">
        <v>103</v>
      </c>
      <c r="B382" s="23"/>
      <c r="C382" s="24">
        <v>46616.438999999998</v>
      </c>
      <c r="D382" s="25"/>
      <c r="E382">
        <f t="shared" si="38"/>
        <v>8651.9769203116957</v>
      </c>
      <c r="F382">
        <f t="shared" si="39"/>
        <v>8652</v>
      </c>
      <c r="G382" s="12">
        <f t="shared" si="42"/>
        <v>-7.9676000001200009E-2</v>
      </c>
      <c r="I382">
        <f t="shared" si="43"/>
        <v>-7.9676000001200009E-2</v>
      </c>
      <c r="Q382" s="2">
        <f t="shared" si="40"/>
        <v>31597.938999999998</v>
      </c>
      <c r="AA382" t="s">
        <v>53</v>
      </c>
      <c r="AB382">
        <v>18</v>
      </c>
      <c r="AD382" t="s">
        <v>100</v>
      </c>
      <c r="AF382" t="s">
        <v>64</v>
      </c>
    </row>
    <row r="383" spans="1:32" ht="12.75" customHeight="1">
      <c r="A383" s="10" t="s">
        <v>103</v>
      </c>
      <c r="B383" s="23"/>
      <c r="C383" s="24">
        <v>46616.449000000001</v>
      </c>
      <c r="D383" s="25"/>
      <c r="E383">
        <f t="shared" si="38"/>
        <v>8651.9798170043396</v>
      </c>
      <c r="F383">
        <f t="shared" si="39"/>
        <v>8652</v>
      </c>
      <c r="G383" s="12">
        <f t="shared" si="42"/>
        <v>-6.9675999999162741E-2</v>
      </c>
      <c r="I383">
        <f t="shared" si="43"/>
        <v>-6.9675999999162741E-2</v>
      </c>
      <c r="Q383" s="2">
        <f t="shared" si="40"/>
        <v>31597.949000000001</v>
      </c>
      <c r="AA383" t="s">
        <v>53</v>
      </c>
      <c r="AB383">
        <v>17</v>
      </c>
      <c r="AD383" t="s">
        <v>109</v>
      </c>
      <c r="AF383" t="s">
        <v>64</v>
      </c>
    </row>
    <row r="384" spans="1:32">
      <c r="A384" s="10" t="s">
        <v>104</v>
      </c>
      <c r="B384" s="23"/>
      <c r="C384" s="24">
        <v>46616.4493</v>
      </c>
      <c r="D384" s="25"/>
      <c r="E384">
        <f t="shared" si="38"/>
        <v>8651.9799039051177</v>
      </c>
      <c r="F384">
        <f t="shared" si="39"/>
        <v>8652</v>
      </c>
      <c r="G384" s="12">
        <f t="shared" si="42"/>
        <v>-6.9375999999465421E-2</v>
      </c>
      <c r="J384">
        <f>+G384</f>
        <v>-6.9375999999465421E-2</v>
      </c>
      <c r="Q384" s="2">
        <f t="shared" si="40"/>
        <v>31597.9493</v>
      </c>
    </row>
    <row r="385" spans="1:32">
      <c r="A385" s="10" t="s">
        <v>103</v>
      </c>
      <c r="B385" s="23"/>
      <c r="C385" s="24">
        <v>46654.406999999999</v>
      </c>
      <c r="D385" s="25"/>
      <c r="E385">
        <f t="shared" si="38"/>
        <v>8662.9750829395525</v>
      </c>
      <c r="F385">
        <f t="shared" si="39"/>
        <v>8663</v>
      </c>
      <c r="G385" s="12">
        <f t="shared" si="42"/>
        <v>-8.6019000002124812E-2</v>
      </c>
      <c r="I385">
        <f>+G385</f>
        <v>-8.6019000002124812E-2</v>
      </c>
      <c r="Q385" s="2">
        <f t="shared" si="40"/>
        <v>31635.906999999999</v>
      </c>
    </row>
    <row r="386" spans="1:32">
      <c r="A386" s="71" t="s">
        <v>1476</v>
      </c>
      <c r="B386" s="71" t="s">
        <v>18</v>
      </c>
      <c r="C386" s="72">
        <v>46947.873720000003</v>
      </c>
      <c r="D386" s="73">
        <v>4.8999999999999998E-4</v>
      </c>
      <c r="E386" s="23">
        <f t="shared" si="38"/>
        <v>8747.9833718255522</v>
      </c>
      <c r="F386">
        <f t="shared" si="39"/>
        <v>8748</v>
      </c>
      <c r="G386" s="12">
        <f t="shared" si="42"/>
        <v>-5.7403999991947785E-2</v>
      </c>
      <c r="K386">
        <f>+G386</f>
        <v>-5.7403999991947785E-2</v>
      </c>
      <c r="O386">
        <f ca="1">+C$11+C$12*F386</f>
        <v>-7.3366063939214243E-2</v>
      </c>
      <c r="Q386" s="2">
        <f t="shared" si="40"/>
        <v>31929.373720000003</v>
      </c>
    </row>
    <row r="387" spans="1:32">
      <c r="A387" s="10" t="s">
        <v>63</v>
      </c>
      <c r="B387" s="23"/>
      <c r="C387" s="24">
        <v>46947.874000000003</v>
      </c>
      <c r="D387" s="25"/>
      <c r="E387">
        <f t="shared" si="38"/>
        <v>8747.9834529329455</v>
      </c>
      <c r="F387">
        <f t="shared" si="39"/>
        <v>8748</v>
      </c>
      <c r="G387" s="12">
        <f t="shared" si="42"/>
        <v>-5.7123999991745222E-2</v>
      </c>
      <c r="I387">
        <f>+G387</f>
        <v>-5.7123999991745222E-2</v>
      </c>
      <c r="Q387" s="2">
        <f t="shared" si="40"/>
        <v>31929.374000000003</v>
      </c>
    </row>
    <row r="388" spans="1:32">
      <c r="A388" s="71" t="s">
        <v>1476</v>
      </c>
      <c r="B388" s="71" t="s">
        <v>18</v>
      </c>
      <c r="C388" s="72">
        <v>46961.674700000003</v>
      </c>
      <c r="D388" s="73">
        <v>1.1999999999999999E-3</v>
      </c>
      <c r="E388" s="23">
        <f t="shared" si="38"/>
        <v>8751.9810915491034</v>
      </c>
      <c r="F388">
        <f t="shared" si="39"/>
        <v>8752</v>
      </c>
      <c r="G388" s="12">
        <f t="shared" si="42"/>
        <v>-6.5275999993900768E-2</v>
      </c>
      <c r="K388">
        <f>+G388</f>
        <v>-6.5275999993900768E-2</v>
      </c>
      <c r="O388">
        <f ca="1">+C$11+C$12*F388</f>
        <v>-7.3276751810131602E-2</v>
      </c>
      <c r="Q388" s="2">
        <f t="shared" si="40"/>
        <v>31943.174700000003</v>
      </c>
    </row>
    <row r="389" spans="1:32">
      <c r="A389" s="10" t="s">
        <v>63</v>
      </c>
      <c r="B389" s="23"/>
      <c r="C389" s="24">
        <v>46961.686000000002</v>
      </c>
      <c r="D389" s="25"/>
      <c r="E389">
        <f t="shared" si="38"/>
        <v>8751.9843648117894</v>
      </c>
      <c r="F389">
        <f t="shared" si="39"/>
        <v>8752</v>
      </c>
      <c r="G389" s="12">
        <f t="shared" si="42"/>
        <v>-5.3975999995600432E-2</v>
      </c>
      <c r="I389">
        <f t="shared" ref="I389:I394" si="44">+G389</f>
        <v>-5.3975999995600432E-2</v>
      </c>
      <c r="Q389" s="2">
        <f t="shared" si="40"/>
        <v>31943.186000000002</v>
      </c>
    </row>
    <row r="390" spans="1:32">
      <c r="A390" s="10" t="s">
        <v>63</v>
      </c>
      <c r="B390" s="23"/>
      <c r="C390" s="24">
        <v>46972.027999999998</v>
      </c>
      <c r="D390" s="25"/>
      <c r="E390">
        <f t="shared" si="38"/>
        <v>8754.9801243434285</v>
      </c>
      <c r="F390">
        <f t="shared" si="39"/>
        <v>8755</v>
      </c>
      <c r="G390" s="12">
        <f t="shared" si="42"/>
        <v>-6.8615000003774185E-2</v>
      </c>
      <c r="I390">
        <f t="shared" si="44"/>
        <v>-6.8615000003774185E-2</v>
      </c>
      <c r="Q390" s="2">
        <f t="shared" si="40"/>
        <v>31953.527999999998</v>
      </c>
    </row>
    <row r="391" spans="1:32">
      <c r="A391" s="10" t="s">
        <v>106</v>
      </c>
      <c r="B391" s="23"/>
      <c r="C391" s="24">
        <v>46975.453999999998</v>
      </c>
      <c r="D391" s="25"/>
      <c r="E391">
        <f t="shared" si="38"/>
        <v>8755.9725312430019</v>
      </c>
      <c r="F391">
        <f t="shared" si="39"/>
        <v>8756</v>
      </c>
      <c r="G391" s="12">
        <f t="shared" si="42"/>
        <v>-9.4828000001143664E-2</v>
      </c>
      <c r="I391">
        <f t="shared" si="44"/>
        <v>-9.4828000001143664E-2</v>
      </c>
      <c r="Q391" s="2">
        <f t="shared" si="40"/>
        <v>31956.953999999998</v>
      </c>
    </row>
    <row r="392" spans="1:32">
      <c r="A392" s="10" t="s">
        <v>107</v>
      </c>
      <c r="B392" s="23"/>
      <c r="C392" s="24">
        <v>46975.463000000003</v>
      </c>
      <c r="D392" s="25"/>
      <c r="E392">
        <f t="shared" si="38"/>
        <v>8755.9751382663835</v>
      </c>
      <c r="F392">
        <f t="shared" si="39"/>
        <v>8756</v>
      </c>
      <c r="G392" s="12">
        <f t="shared" ref="G392:G411" si="45">+C392-(C$7+F392*C$8)</f>
        <v>-8.5827999995672144E-2</v>
      </c>
      <c r="I392">
        <f t="shared" si="44"/>
        <v>-8.5827999995672144E-2</v>
      </c>
      <c r="Q392" s="2">
        <f t="shared" si="40"/>
        <v>31956.963000000003</v>
      </c>
    </row>
    <row r="393" spans="1:32">
      <c r="A393" s="10" t="s">
        <v>63</v>
      </c>
      <c r="B393" s="23"/>
      <c r="C393" s="24">
        <v>46999.644999999997</v>
      </c>
      <c r="D393" s="25"/>
      <c r="E393">
        <f t="shared" si="38"/>
        <v>8762.9799204162664</v>
      </c>
      <c r="F393">
        <f t="shared" si="39"/>
        <v>8763</v>
      </c>
      <c r="G393" s="12">
        <f t="shared" si="45"/>
        <v>-6.9319000001996756E-2</v>
      </c>
      <c r="I393">
        <f t="shared" si="44"/>
        <v>-6.9319000001996756E-2</v>
      </c>
      <c r="Q393" s="2">
        <f t="shared" si="40"/>
        <v>31981.144999999997</v>
      </c>
    </row>
    <row r="394" spans="1:32">
      <c r="A394" s="10" t="s">
        <v>63</v>
      </c>
      <c r="B394" s="23"/>
      <c r="C394" s="24">
        <v>47320.711000000003</v>
      </c>
      <c r="D394" s="25"/>
      <c r="E394">
        <f t="shared" si="38"/>
        <v>8855.9828724357394</v>
      </c>
      <c r="F394">
        <f t="shared" si="39"/>
        <v>8856</v>
      </c>
      <c r="G394" s="12">
        <f t="shared" si="45"/>
        <v>-5.9128000000782777E-2</v>
      </c>
      <c r="I394">
        <f t="shared" si="44"/>
        <v>-5.9128000000782777E-2</v>
      </c>
      <c r="Q394" s="2">
        <f t="shared" si="40"/>
        <v>32302.211000000003</v>
      </c>
    </row>
    <row r="395" spans="1:32">
      <c r="A395" s="71" t="s">
        <v>1476</v>
      </c>
      <c r="B395" s="71" t="s">
        <v>18</v>
      </c>
      <c r="C395" s="72">
        <v>47320.715199999999</v>
      </c>
      <c r="D395" s="73">
        <v>2E-3</v>
      </c>
      <c r="E395" s="23">
        <f t="shared" si="38"/>
        <v>8855.9840890466494</v>
      </c>
      <c r="F395">
        <f t="shared" si="39"/>
        <v>8856</v>
      </c>
      <c r="G395" s="12">
        <f t="shared" si="45"/>
        <v>-5.4928000005020294E-2</v>
      </c>
      <c r="K395">
        <f>+G395</f>
        <v>-5.4928000005020294E-2</v>
      </c>
      <c r="O395">
        <f ca="1">+C$11+C$12*F395</f>
        <v>-7.0954636453982839E-2</v>
      </c>
      <c r="Q395" s="2">
        <f t="shared" si="40"/>
        <v>32302.215199999999</v>
      </c>
    </row>
    <row r="396" spans="1:32">
      <c r="A396" s="71" t="s">
        <v>1476</v>
      </c>
      <c r="B396" s="71" t="s">
        <v>18</v>
      </c>
      <c r="C396" s="72">
        <v>47351.8246</v>
      </c>
      <c r="D396" s="73">
        <v>1.5E-3</v>
      </c>
      <c r="E396" s="23">
        <f t="shared" si="38"/>
        <v>8864.9955260582119</v>
      </c>
      <c r="F396">
        <f t="shared" si="39"/>
        <v>8865</v>
      </c>
      <c r="G396" s="12">
        <f t="shared" si="45"/>
        <v>-1.5445000004547182E-2</v>
      </c>
      <c r="K396">
        <f>+G396</f>
        <v>-1.5445000004547182E-2</v>
      </c>
      <c r="O396">
        <f ca="1">+C$11+C$12*F396</f>
        <v>-7.0753684163546882E-2</v>
      </c>
      <c r="Q396" s="2">
        <f t="shared" si="40"/>
        <v>32333.3246</v>
      </c>
    </row>
    <row r="397" spans="1:32">
      <c r="A397" s="71" t="s">
        <v>1476</v>
      </c>
      <c r="B397" s="71" t="s">
        <v>18</v>
      </c>
      <c r="C397" s="72">
        <v>47672.822899999999</v>
      </c>
      <c r="D397" s="73">
        <v>1E-3</v>
      </c>
      <c r="E397" s="23">
        <f t="shared" si="38"/>
        <v>8957.9788674684896</v>
      </c>
      <c r="F397">
        <f t="shared" si="39"/>
        <v>8958</v>
      </c>
      <c r="G397" s="12">
        <f t="shared" si="45"/>
        <v>-7.2954000002937391E-2</v>
      </c>
      <c r="K397">
        <f>+G397</f>
        <v>-7.2954000002937391E-2</v>
      </c>
      <c r="O397">
        <f ca="1">+C$11+C$12*F397</f>
        <v>-6.8677177162375397E-2</v>
      </c>
      <c r="Q397" s="2">
        <f t="shared" si="40"/>
        <v>32654.322899999999</v>
      </c>
    </row>
    <row r="398" spans="1:32">
      <c r="A398" s="10" t="s">
        <v>63</v>
      </c>
      <c r="B398" s="23"/>
      <c r="C398" s="24">
        <v>47672.824000000001</v>
      </c>
      <c r="D398" s="25"/>
      <c r="E398">
        <f t="shared" si="38"/>
        <v>8957.9791861046815</v>
      </c>
      <c r="F398">
        <f t="shared" si="39"/>
        <v>8958</v>
      </c>
      <c r="G398" s="12">
        <f t="shared" si="45"/>
        <v>-7.1854000001621898E-2</v>
      </c>
      <c r="I398">
        <f>+G398</f>
        <v>-7.1854000001621898E-2</v>
      </c>
      <c r="Q398" s="2">
        <f t="shared" si="40"/>
        <v>32654.324000000001</v>
      </c>
    </row>
    <row r="399" spans="1:32">
      <c r="A399" s="71" t="s">
        <v>1476</v>
      </c>
      <c r="B399" s="71" t="s">
        <v>18</v>
      </c>
      <c r="C399" s="72">
        <v>47679.75</v>
      </c>
      <c r="D399" s="73">
        <v>1.4E-3</v>
      </c>
      <c r="E399" s="23">
        <f t="shared" si="38"/>
        <v>8959.9854354293893</v>
      </c>
      <c r="F399">
        <f t="shared" si="39"/>
        <v>8960</v>
      </c>
      <c r="G399" s="12">
        <f t="shared" si="45"/>
        <v>-5.0279999995836988E-2</v>
      </c>
      <c r="K399">
        <f>+G399</f>
        <v>-5.0279999995836988E-2</v>
      </c>
      <c r="O399">
        <f ca="1">+C$11+C$12*F399</f>
        <v>-6.8632521097834076E-2</v>
      </c>
      <c r="Q399" s="2">
        <f t="shared" si="40"/>
        <v>32661.25</v>
      </c>
    </row>
    <row r="400" spans="1:32">
      <c r="A400" s="10" t="s">
        <v>63</v>
      </c>
      <c r="B400" s="23"/>
      <c r="C400" s="24">
        <v>47679.750999999997</v>
      </c>
      <c r="D400" s="25"/>
      <c r="E400">
        <f t="shared" si="38"/>
        <v>8959.9857250986533</v>
      </c>
      <c r="F400">
        <f t="shared" si="39"/>
        <v>8960</v>
      </c>
      <c r="G400" s="12">
        <f t="shared" si="45"/>
        <v>-4.927999999927124E-2</v>
      </c>
      <c r="I400">
        <f t="shared" ref="I400:I406" si="46">+G400</f>
        <v>-4.927999999927124E-2</v>
      </c>
      <c r="Q400" s="2">
        <f t="shared" si="40"/>
        <v>32661.250999999997</v>
      </c>
      <c r="AA400" t="s">
        <v>53</v>
      </c>
      <c r="AF400" t="s">
        <v>52</v>
      </c>
    </row>
    <row r="401" spans="1:32" ht="12.75" customHeight="1">
      <c r="A401" s="10" t="s">
        <v>110</v>
      </c>
      <c r="B401" s="23"/>
      <c r="C401" s="24">
        <v>48097.432999999997</v>
      </c>
      <c r="D401" s="25"/>
      <c r="E401">
        <f t="shared" si="38"/>
        <v>9080.9753627600603</v>
      </c>
      <c r="F401">
        <f t="shared" si="39"/>
        <v>9081</v>
      </c>
      <c r="G401" s="12">
        <f t="shared" si="45"/>
        <v>-8.5053000002517365E-2</v>
      </c>
      <c r="I401">
        <f t="shared" si="46"/>
        <v>-8.5053000002517365E-2</v>
      </c>
      <c r="Q401" s="2">
        <f t="shared" si="40"/>
        <v>33078.932999999997</v>
      </c>
      <c r="AA401" t="s">
        <v>53</v>
      </c>
      <c r="AF401" t="s">
        <v>52</v>
      </c>
    </row>
    <row r="402" spans="1:32" ht="12.75" customHeight="1">
      <c r="A402" s="10" t="s">
        <v>111</v>
      </c>
      <c r="B402" s="23"/>
      <c r="C402" s="24">
        <v>48097.453000000001</v>
      </c>
      <c r="D402" s="25"/>
      <c r="E402">
        <f t="shared" si="38"/>
        <v>9080.981156145348</v>
      </c>
      <c r="F402">
        <f t="shared" si="39"/>
        <v>9081</v>
      </c>
      <c r="G402" s="12">
        <f t="shared" si="45"/>
        <v>-6.5052999998442829E-2</v>
      </c>
      <c r="I402">
        <f t="shared" si="46"/>
        <v>-6.5052999998442829E-2</v>
      </c>
      <c r="Q402" s="2">
        <f t="shared" si="40"/>
        <v>33078.953000000001</v>
      </c>
      <c r="AA402" t="s">
        <v>53</v>
      </c>
      <c r="AF402" t="s">
        <v>52</v>
      </c>
    </row>
    <row r="403" spans="1:32" ht="12.75" customHeight="1">
      <c r="A403" s="10" t="s">
        <v>112</v>
      </c>
      <c r="B403" s="23"/>
      <c r="C403" s="24">
        <v>48501.355000000003</v>
      </c>
      <c r="D403" s="25"/>
      <c r="E403">
        <f t="shared" si="38"/>
        <v>9197.9791513443706</v>
      </c>
      <c r="F403">
        <f t="shared" si="39"/>
        <v>9198</v>
      </c>
      <c r="G403" s="12">
        <f t="shared" si="45"/>
        <v>-7.1973999998590443E-2</v>
      </c>
      <c r="I403">
        <f t="shared" si="46"/>
        <v>-7.1973999998590443E-2</v>
      </c>
      <c r="Q403" s="2">
        <f t="shared" si="40"/>
        <v>33482.855000000003</v>
      </c>
      <c r="AA403" t="s">
        <v>53</v>
      </c>
      <c r="AF403" t="s">
        <v>52</v>
      </c>
    </row>
    <row r="404" spans="1:32" ht="12.75" customHeight="1">
      <c r="A404" s="10" t="s">
        <v>113</v>
      </c>
      <c r="B404" s="23"/>
      <c r="C404" s="24">
        <v>48746.504999999997</v>
      </c>
      <c r="D404" s="25"/>
      <c r="E404">
        <f t="shared" si="38"/>
        <v>9268.9915714934159</v>
      </c>
      <c r="F404">
        <f t="shared" si="39"/>
        <v>9269</v>
      </c>
      <c r="G404" s="12">
        <f t="shared" si="45"/>
        <v>-2.9096999998728279E-2</v>
      </c>
      <c r="I404">
        <f t="shared" si="46"/>
        <v>-2.9096999998728279E-2</v>
      </c>
      <c r="Q404" s="2">
        <f t="shared" si="40"/>
        <v>33728.004999999997</v>
      </c>
      <c r="AA404" t="s">
        <v>51</v>
      </c>
      <c r="AB404">
        <v>30</v>
      </c>
      <c r="AD404" t="s">
        <v>114</v>
      </c>
      <c r="AF404" t="s">
        <v>31</v>
      </c>
    </row>
    <row r="405" spans="1:32">
      <c r="A405" s="10" t="s">
        <v>115</v>
      </c>
      <c r="B405" s="23"/>
      <c r="C405" s="24">
        <v>48753.392999999996</v>
      </c>
      <c r="D405" s="25">
        <v>2E-3</v>
      </c>
      <c r="E405">
        <f t="shared" ref="E405:E468" si="47">+(C405-C$7)/C$8</f>
        <v>9270.98681338608</v>
      </c>
      <c r="F405">
        <f t="shared" ref="F405:F468" si="48">ROUND(2*E405,0)/2</f>
        <v>9271</v>
      </c>
      <c r="G405" s="12">
        <f t="shared" si="45"/>
        <v>-4.5523000007960945E-2</v>
      </c>
      <c r="I405">
        <f t="shared" si="46"/>
        <v>-4.5523000007960945E-2</v>
      </c>
      <c r="Q405" s="2">
        <f t="shared" si="40"/>
        <v>33734.892999999996</v>
      </c>
      <c r="AA405" t="s">
        <v>53</v>
      </c>
      <c r="AB405">
        <v>18</v>
      </c>
      <c r="AD405" t="s">
        <v>116</v>
      </c>
      <c r="AF405" t="s">
        <v>64</v>
      </c>
    </row>
    <row r="406" spans="1:32">
      <c r="A406" s="10" t="s">
        <v>63</v>
      </c>
      <c r="B406" s="23"/>
      <c r="C406" s="24">
        <v>48767.167999999998</v>
      </c>
      <c r="D406" s="25"/>
      <c r="E406">
        <f t="shared" si="47"/>
        <v>9274.9770075021443</v>
      </c>
      <c r="F406">
        <f t="shared" si="48"/>
        <v>9275</v>
      </c>
      <c r="G406" s="12">
        <f t="shared" si="45"/>
        <v>-7.9375000001164153E-2</v>
      </c>
      <c r="I406">
        <f t="shared" si="46"/>
        <v>-7.9375000001164153E-2</v>
      </c>
      <c r="Q406" s="2">
        <f t="shared" si="40"/>
        <v>33748.667999999998</v>
      </c>
      <c r="AA406" t="s">
        <v>53</v>
      </c>
      <c r="AB406">
        <v>16</v>
      </c>
      <c r="AD406" t="s">
        <v>83</v>
      </c>
      <c r="AF406" t="s">
        <v>64</v>
      </c>
    </row>
    <row r="407" spans="1:32">
      <c r="A407" s="71" t="s">
        <v>1476</v>
      </c>
      <c r="B407" s="71" t="s">
        <v>18</v>
      </c>
      <c r="C407" s="72">
        <v>48794.784670000001</v>
      </c>
      <c r="D407" s="73">
        <v>5.2999999999999998E-4</v>
      </c>
      <c r="E407" s="23">
        <f t="shared" si="47"/>
        <v>9282.9767079841258</v>
      </c>
      <c r="F407">
        <f t="shared" si="48"/>
        <v>9283</v>
      </c>
      <c r="G407" s="12">
        <f t="shared" si="45"/>
        <v>-8.0408999994688202E-2</v>
      </c>
      <c r="K407">
        <f>+G407</f>
        <v>-8.0408999994688202E-2</v>
      </c>
      <c r="O407">
        <f ca="1">+C$11+C$12*F407</f>
        <v>-6.1420566674410509E-2</v>
      </c>
      <c r="Q407" s="2">
        <f t="shared" si="40"/>
        <v>33776.284670000001</v>
      </c>
    </row>
    <row r="408" spans="1:32">
      <c r="A408" s="10" t="s">
        <v>63</v>
      </c>
      <c r="B408" s="23"/>
      <c r="C408" s="24">
        <v>48794.785000000003</v>
      </c>
      <c r="D408" s="25"/>
      <c r="E408">
        <f t="shared" si="47"/>
        <v>9282.9768035749839</v>
      </c>
      <c r="F408">
        <f t="shared" si="48"/>
        <v>9283</v>
      </c>
      <c r="G408" s="12">
        <f t="shared" si="45"/>
        <v>-8.0078999992110766E-2</v>
      </c>
      <c r="I408">
        <f>+G408</f>
        <v>-8.0078999992110766E-2</v>
      </c>
      <c r="Q408" s="2">
        <f t="shared" si="40"/>
        <v>33776.285000000003</v>
      </c>
      <c r="AA408" t="s">
        <v>53</v>
      </c>
      <c r="AB408">
        <v>18</v>
      </c>
      <c r="AD408" t="s">
        <v>83</v>
      </c>
      <c r="AF408" t="s">
        <v>64</v>
      </c>
    </row>
    <row r="409" spans="1:32">
      <c r="A409" s="10" t="s">
        <v>63</v>
      </c>
      <c r="B409" s="23"/>
      <c r="C409" s="24">
        <v>48801.711000000003</v>
      </c>
      <c r="D409" s="25"/>
      <c r="E409">
        <f t="shared" si="47"/>
        <v>9284.9830528996918</v>
      </c>
      <c r="F409">
        <f t="shared" si="48"/>
        <v>9285</v>
      </c>
      <c r="G409" s="12">
        <f t="shared" si="45"/>
        <v>-5.8505000000877772E-2</v>
      </c>
      <c r="I409">
        <f>+G409</f>
        <v>-5.8505000000877772E-2</v>
      </c>
      <c r="Q409" s="2">
        <f t="shared" si="40"/>
        <v>33783.211000000003</v>
      </c>
      <c r="AA409" t="s">
        <v>53</v>
      </c>
      <c r="AB409">
        <v>14</v>
      </c>
      <c r="AD409" t="s">
        <v>101</v>
      </c>
      <c r="AF409" t="s">
        <v>64</v>
      </c>
    </row>
    <row r="410" spans="1:32">
      <c r="A410" s="10" t="s">
        <v>63</v>
      </c>
      <c r="B410" s="23"/>
      <c r="C410" s="24">
        <v>48801.72</v>
      </c>
      <c r="D410" s="25"/>
      <c r="E410">
        <f t="shared" si="47"/>
        <v>9284.9856599230698</v>
      </c>
      <c r="F410">
        <f t="shared" si="48"/>
        <v>9285</v>
      </c>
      <c r="G410" s="12">
        <f t="shared" si="45"/>
        <v>-4.9505000002682209E-2</v>
      </c>
      <c r="I410">
        <f>+G410</f>
        <v>-4.9505000002682209E-2</v>
      </c>
      <c r="Q410" s="2">
        <f t="shared" si="40"/>
        <v>33783.22</v>
      </c>
      <c r="AA410" t="s">
        <v>53</v>
      </c>
      <c r="AF410" t="s">
        <v>52</v>
      </c>
    </row>
    <row r="411" spans="1:32">
      <c r="A411" s="10" t="s">
        <v>117</v>
      </c>
      <c r="B411" s="23"/>
      <c r="C411" s="24">
        <v>49074.466999999997</v>
      </c>
      <c r="D411" s="25"/>
      <c r="E411">
        <f t="shared" si="47"/>
        <v>9363.992082759667</v>
      </c>
      <c r="F411">
        <f t="shared" si="48"/>
        <v>9364</v>
      </c>
      <c r="G411" s="12">
        <f t="shared" si="45"/>
        <v>-2.7332000005117152E-2</v>
      </c>
      <c r="I411">
        <f>+G411</f>
        <v>-2.7332000005117152E-2</v>
      </c>
      <c r="Q411" s="2">
        <f t="shared" ref="Q411:Q474" si="49">+C411-15018.5</f>
        <v>34055.966999999997</v>
      </c>
    </row>
    <row r="412" spans="1:32" ht="12.75" customHeight="1">
      <c r="A412" s="26" t="s">
        <v>131</v>
      </c>
      <c r="B412" s="27"/>
      <c r="C412" s="26">
        <v>49122.777999999998</v>
      </c>
      <c r="D412" s="26" t="s">
        <v>132</v>
      </c>
      <c r="E412">
        <f t="shared" si="47"/>
        <v>9377.986294588427</v>
      </c>
      <c r="F412">
        <f t="shared" si="48"/>
        <v>9378</v>
      </c>
      <c r="I412" s="7">
        <v>6.2127260003762785E-2</v>
      </c>
      <c r="Q412" s="2">
        <f t="shared" si="49"/>
        <v>34104.277999999998</v>
      </c>
      <c r="AA412" t="s">
        <v>53</v>
      </c>
      <c r="AB412">
        <v>14</v>
      </c>
      <c r="AD412" t="s">
        <v>118</v>
      </c>
      <c r="AF412" t="s">
        <v>64</v>
      </c>
    </row>
    <row r="413" spans="1:32">
      <c r="A413" s="10" t="s">
        <v>63</v>
      </c>
      <c r="B413" s="23"/>
      <c r="C413" s="24">
        <v>49129.663999999997</v>
      </c>
      <c r="D413" s="25"/>
      <c r="E413">
        <f t="shared" si="47"/>
        <v>9379.9809571425631</v>
      </c>
      <c r="F413">
        <f t="shared" si="48"/>
        <v>9380</v>
      </c>
      <c r="G413" s="12">
        <f t="shared" ref="G413:G447" si="50">+C413-(C$7+F413*C$8)</f>
        <v>-6.5739999998186249E-2</v>
      </c>
      <c r="I413">
        <f>+G413</f>
        <v>-6.5739999998186249E-2</v>
      </c>
      <c r="Q413" s="2">
        <f t="shared" si="49"/>
        <v>34111.163999999997</v>
      </c>
      <c r="AA413" t="s">
        <v>53</v>
      </c>
      <c r="AB413">
        <v>112</v>
      </c>
      <c r="AD413" t="s">
        <v>119</v>
      </c>
      <c r="AF413" t="s">
        <v>64</v>
      </c>
    </row>
    <row r="414" spans="1:32">
      <c r="A414" s="10" t="s">
        <v>63</v>
      </c>
      <c r="B414" s="23"/>
      <c r="C414" s="24">
        <v>49133.101999999999</v>
      </c>
      <c r="D414" s="25"/>
      <c r="E414">
        <f t="shared" si="47"/>
        <v>9380.9768400733101</v>
      </c>
      <c r="F414">
        <f t="shared" si="48"/>
        <v>9381</v>
      </c>
      <c r="G414" s="12">
        <f t="shared" si="50"/>
        <v>-7.9953000000386965E-2</v>
      </c>
      <c r="I414">
        <f>+G414</f>
        <v>-7.9953000000386965E-2</v>
      </c>
      <c r="Q414" s="2">
        <f t="shared" si="49"/>
        <v>34114.601999999999</v>
      </c>
      <c r="AA414" t="s">
        <v>53</v>
      </c>
      <c r="AB414">
        <v>20</v>
      </c>
      <c r="AD414" t="s">
        <v>83</v>
      </c>
      <c r="AF414" t="s">
        <v>64</v>
      </c>
    </row>
    <row r="415" spans="1:32">
      <c r="A415" s="71" t="s">
        <v>1476</v>
      </c>
      <c r="B415" s="71" t="s">
        <v>18</v>
      </c>
      <c r="C415" s="72">
        <v>49198.709600000002</v>
      </c>
      <c r="D415" s="73">
        <v>1E-3</v>
      </c>
      <c r="E415" s="23">
        <f t="shared" si="47"/>
        <v>9399.9813452993785</v>
      </c>
      <c r="F415">
        <f t="shared" si="48"/>
        <v>9400</v>
      </c>
      <c r="G415" s="12">
        <f t="shared" si="50"/>
        <v>-6.4399999995657708E-2</v>
      </c>
      <c r="K415">
        <f>+G415</f>
        <v>-6.4399999995657708E-2</v>
      </c>
      <c r="O415">
        <f ca="1">+C$11+C$12*F415</f>
        <v>-5.8808186898743148E-2</v>
      </c>
      <c r="Q415" s="2">
        <f t="shared" si="49"/>
        <v>34180.209600000002</v>
      </c>
    </row>
    <row r="416" spans="1:32">
      <c r="A416" s="10" t="s">
        <v>63</v>
      </c>
      <c r="B416" s="23"/>
      <c r="C416" s="24">
        <v>49198.71</v>
      </c>
      <c r="D416" s="25"/>
      <c r="E416">
        <f t="shared" si="47"/>
        <v>9399.9814611670827</v>
      </c>
      <c r="F416">
        <f t="shared" si="48"/>
        <v>9400</v>
      </c>
      <c r="G416" s="12">
        <f t="shared" si="50"/>
        <v>-6.3999999998486601E-2</v>
      </c>
      <c r="I416">
        <f t="shared" ref="I416:I422" si="51">+G416</f>
        <v>-6.3999999998486601E-2</v>
      </c>
      <c r="Q416" s="2">
        <f t="shared" si="49"/>
        <v>34180.21</v>
      </c>
      <c r="AA416" t="s">
        <v>53</v>
      </c>
      <c r="AF416" t="s">
        <v>52</v>
      </c>
    </row>
    <row r="417" spans="1:32">
      <c r="A417" s="10" t="s">
        <v>110</v>
      </c>
      <c r="B417" s="23"/>
      <c r="C417" s="24">
        <v>49540.442999999999</v>
      </c>
      <c r="D417" s="25"/>
      <c r="E417">
        <f t="shared" si="47"/>
        <v>9498.9710078723419</v>
      </c>
      <c r="F417">
        <f t="shared" si="48"/>
        <v>9499</v>
      </c>
      <c r="G417" s="12">
        <f t="shared" si="50"/>
        <v>-0.10008699999889359</v>
      </c>
      <c r="I417">
        <f t="shared" si="51"/>
        <v>-0.10008699999889359</v>
      </c>
      <c r="Q417" s="2">
        <f t="shared" si="49"/>
        <v>34521.942999999999</v>
      </c>
      <c r="AA417" t="s">
        <v>53</v>
      </c>
      <c r="AF417" t="s">
        <v>52</v>
      </c>
    </row>
    <row r="418" spans="1:32">
      <c r="A418" s="10" t="s">
        <v>110</v>
      </c>
      <c r="B418" s="23"/>
      <c r="C418" s="24">
        <v>49540.442999999999</v>
      </c>
      <c r="D418" s="25"/>
      <c r="E418">
        <f t="shared" si="47"/>
        <v>9498.9710078723419</v>
      </c>
      <c r="F418">
        <f t="shared" si="48"/>
        <v>9499</v>
      </c>
      <c r="G418" s="12">
        <f t="shared" si="50"/>
        <v>-0.10008699999889359</v>
      </c>
      <c r="I418">
        <f t="shared" si="51"/>
        <v>-0.10008699999889359</v>
      </c>
      <c r="Q418" s="2">
        <f t="shared" si="49"/>
        <v>34521.942999999999</v>
      </c>
    </row>
    <row r="419" spans="1:32" ht="12.75" customHeight="1">
      <c r="A419" s="46" t="s">
        <v>1246</v>
      </c>
      <c r="B419" s="48" t="s">
        <v>127</v>
      </c>
      <c r="C419" s="47">
        <v>49540.449000000001</v>
      </c>
      <c r="D419" s="47" t="s">
        <v>132</v>
      </c>
      <c r="E419">
        <f t="shared" si="47"/>
        <v>9498.9727458879279</v>
      </c>
      <c r="F419">
        <f t="shared" si="48"/>
        <v>9499</v>
      </c>
      <c r="G419" s="12">
        <f t="shared" si="50"/>
        <v>-9.4086999997671228E-2</v>
      </c>
      <c r="I419">
        <f t="shared" si="51"/>
        <v>-9.4086999997671228E-2</v>
      </c>
      <c r="Q419" s="2">
        <f t="shared" si="49"/>
        <v>34521.949000000001</v>
      </c>
      <c r="AA419" t="s">
        <v>53</v>
      </c>
      <c r="AF419" t="s">
        <v>52</v>
      </c>
    </row>
    <row r="420" spans="1:32">
      <c r="A420" s="10" t="s">
        <v>110</v>
      </c>
      <c r="B420" s="23"/>
      <c r="C420" s="24">
        <v>49540.455999999998</v>
      </c>
      <c r="D420" s="25"/>
      <c r="E420">
        <f t="shared" si="47"/>
        <v>9498.9747735727778</v>
      </c>
      <c r="F420">
        <f t="shared" si="48"/>
        <v>9499</v>
      </c>
      <c r="G420" s="12">
        <f t="shared" si="50"/>
        <v>-8.7086999999883119E-2</v>
      </c>
      <c r="I420">
        <f t="shared" si="51"/>
        <v>-8.7086999999883119E-2</v>
      </c>
      <c r="Q420" s="2">
        <f t="shared" si="49"/>
        <v>34521.955999999998</v>
      </c>
      <c r="AA420" t="s">
        <v>53</v>
      </c>
      <c r="AF420" t="s">
        <v>52</v>
      </c>
    </row>
    <row r="421" spans="1:32">
      <c r="A421" s="10" t="s">
        <v>110</v>
      </c>
      <c r="B421" s="23"/>
      <c r="C421" s="24">
        <v>49540.464</v>
      </c>
      <c r="D421" s="25"/>
      <c r="E421">
        <f t="shared" si="47"/>
        <v>9498.9770909268918</v>
      </c>
      <c r="F421">
        <f t="shared" si="48"/>
        <v>9499</v>
      </c>
      <c r="G421" s="12">
        <f t="shared" si="50"/>
        <v>-7.9086999998253305E-2</v>
      </c>
      <c r="I421">
        <f t="shared" si="51"/>
        <v>-7.9086999998253305E-2</v>
      </c>
      <c r="Q421" s="2">
        <f t="shared" si="49"/>
        <v>34521.964</v>
      </c>
      <c r="AA421" t="s">
        <v>53</v>
      </c>
      <c r="AB421">
        <v>15</v>
      </c>
      <c r="AD421" t="s">
        <v>83</v>
      </c>
      <c r="AF421" t="s">
        <v>64</v>
      </c>
    </row>
    <row r="422" spans="1:32">
      <c r="A422" s="10" t="s">
        <v>63</v>
      </c>
      <c r="B422" s="23"/>
      <c r="C422" s="24">
        <v>49602.625999999997</v>
      </c>
      <c r="D422" s="25"/>
      <c r="E422" s="23">
        <f t="shared" si="47"/>
        <v>9516.9835117358052</v>
      </c>
      <c r="F422">
        <f t="shared" si="48"/>
        <v>9517</v>
      </c>
      <c r="G422" s="12">
        <f t="shared" si="50"/>
        <v>-5.6921000003057998E-2</v>
      </c>
      <c r="I422">
        <f t="shared" si="51"/>
        <v>-5.6921000003057998E-2</v>
      </c>
      <c r="Q422" s="2">
        <f t="shared" si="49"/>
        <v>34584.125999999997</v>
      </c>
      <c r="AA422" t="s">
        <v>53</v>
      </c>
      <c r="AB422">
        <v>17</v>
      </c>
      <c r="AD422" t="s">
        <v>120</v>
      </c>
      <c r="AF422" t="s">
        <v>31</v>
      </c>
    </row>
    <row r="423" spans="1:32">
      <c r="A423" s="71" t="s">
        <v>1476</v>
      </c>
      <c r="B423" s="71" t="s">
        <v>18</v>
      </c>
      <c r="C423" s="72">
        <v>49602.630100000002</v>
      </c>
      <c r="D423" s="73">
        <v>2.5000000000000001E-3</v>
      </c>
      <c r="E423" s="23">
        <f t="shared" si="47"/>
        <v>9516.9846993797892</v>
      </c>
      <c r="F423">
        <f t="shared" si="48"/>
        <v>9517</v>
      </c>
      <c r="G423" s="12">
        <f t="shared" si="50"/>
        <v>-5.2820999997493345E-2</v>
      </c>
      <c r="K423">
        <f>+G423</f>
        <v>-5.2820999997493345E-2</v>
      </c>
      <c r="O423">
        <f ca="1">+C$11+C$12*F423</f>
        <v>-5.6195807123075786E-2</v>
      </c>
      <c r="Q423" s="2">
        <f t="shared" si="49"/>
        <v>34584.130100000002</v>
      </c>
    </row>
    <row r="424" spans="1:32">
      <c r="A424" s="10" t="s">
        <v>121</v>
      </c>
      <c r="B424" s="23"/>
      <c r="C424" s="24">
        <v>49799.394999999997</v>
      </c>
      <c r="D424" s="25">
        <v>6.0000000000000001E-3</v>
      </c>
      <c r="E424" s="23">
        <f t="shared" si="47"/>
        <v>9573.9814432075873</v>
      </c>
      <c r="F424">
        <f t="shared" si="48"/>
        <v>9574</v>
      </c>
      <c r="G424" s="12">
        <f t="shared" si="50"/>
        <v>-6.4062000004923902E-2</v>
      </c>
      <c r="I424">
        <f>+G424</f>
        <v>-6.4062000004923902E-2</v>
      </c>
      <c r="Q424" s="2">
        <f t="shared" si="49"/>
        <v>34780.894999999997</v>
      </c>
    </row>
    <row r="425" spans="1:32">
      <c r="A425" s="71" t="s">
        <v>1476</v>
      </c>
      <c r="B425" s="71" t="s">
        <v>18</v>
      </c>
      <c r="C425" s="72">
        <v>49799.402130000002</v>
      </c>
      <c r="D425" s="73">
        <v>7.3999999999999999E-4</v>
      </c>
      <c r="E425" s="23">
        <f t="shared" si="47"/>
        <v>9573.9835085494451</v>
      </c>
      <c r="F425">
        <f t="shared" si="48"/>
        <v>9574</v>
      </c>
      <c r="G425" s="12">
        <f t="shared" si="50"/>
        <v>-5.6931999999505933E-2</v>
      </c>
      <c r="K425">
        <f>+G425</f>
        <v>-5.6931999999505933E-2</v>
      </c>
      <c r="O425">
        <f ca="1">+C$11+C$12*F425</f>
        <v>-5.4923109283648103E-2</v>
      </c>
      <c r="Q425" s="2">
        <f t="shared" si="49"/>
        <v>34780.902130000002</v>
      </c>
    </row>
    <row r="426" spans="1:32">
      <c r="A426" s="46" t="s">
        <v>1313</v>
      </c>
      <c r="B426" s="48" t="s">
        <v>127</v>
      </c>
      <c r="C426" s="47">
        <v>49820.112000000001</v>
      </c>
      <c r="D426" s="47" t="s">
        <v>132</v>
      </c>
      <c r="E426">
        <f t="shared" si="47"/>
        <v>9579.982521356591</v>
      </c>
      <c r="F426">
        <f t="shared" si="48"/>
        <v>9580</v>
      </c>
      <c r="G426" s="12">
        <f t="shared" si="50"/>
        <v>-6.0339999996358529E-2</v>
      </c>
      <c r="I426">
        <f>+G426</f>
        <v>-6.0339999996358529E-2</v>
      </c>
      <c r="Q426" s="2">
        <f t="shared" si="49"/>
        <v>34801.612000000001</v>
      </c>
    </row>
    <row r="427" spans="1:32">
      <c r="A427" s="46" t="s">
        <v>1318</v>
      </c>
      <c r="B427" s="48" t="s">
        <v>127</v>
      </c>
      <c r="C427" s="47">
        <v>49830.455300000001</v>
      </c>
      <c r="D427" s="47" t="s">
        <v>132</v>
      </c>
      <c r="E427">
        <f t="shared" si="47"/>
        <v>9582.978657458274</v>
      </c>
      <c r="F427">
        <f t="shared" si="48"/>
        <v>9583</v>
      </c>
      <c r="G427" s="12">
        <f t="shared" si="50"/>
        <v>-7.3679000000993256E-2</v>
      </c>
      <c r="J427">
        <f>+G427</f>
        <v>-7.3679000000993256E-2</v>
      </c>
      <c r="Q427" s="2">
        <f t="shared" si="49"/>
        <v>34811.955300000001</v>
      </c>
    </row>
    <row r="428" spans="1:32">
      <c r="A428" s="46" t="s">
        <v>1318</v>
      </c>
      <c r="B428" s="48" t="s">
        <v>127</v>
      </c>
      <c r="C428" s="47">
        <v>49830.467100000002</v>
      </c>
      <c r="D428" s="47" t="s">
        <v>132</v>
      </c>
      <c r="E428">
        <f t="shared" si="47"/>
        <v>9582.9820755555938</v>
      </c>
      <c r="F428">
        <f t="shared" si="48"/>
        <v>9583</v>
      </c>
      <c r="G428" s="12">
        <f t="shared" si="50"/>
        <v>-6.1879000000772066E-2</v>
      </c>
      <c r="J428">
        <f>+G428</f>
        <v>-6.1879000000772066E-2</v>
      </c>
      <c r="Q428" s="2">
        <f t="shared" si="49"/>
        <v>34811.967100000002</v>
      </c>
    </row>
    <row r="429" spans="1:32">
      <c r="A429" s="46" t="s">
        <v>1318</v>
      </c>
      <c r="B429" s="48" t="s">
        <v>127</v>
      </c>
      <c r="C429" s="47">
        <v>49830.469899999996</v>
      </c>
      <c r="D429" s="47" t="s">
        <v>132</v>
      </c>
      <c r="E429">
        <f t="shared" si="47"/>
        <v>9582.982886629532</v>
      </c>
      <c r="F429">
        <f t="shared" si="48"/>
        <v>9583</v>
      </c>
      <c r="G429" s="12">
        <f t="shared" si="50"/>
        <v>-5.9079000006022397E-2</v>
      </c>
      <c r="J429">
        <f>+G429</f>
        <v>-5.9079000006022397E-2</v>
      </c>
      <c r="Q429" s="2">
        <f t="shared" si="49"/>
        <v>34811.969899999996</v>
      </c>
    </row>
    <row r="430" spans="1:32">
      <c r="A430" s="46" t="s">
        <v>1318</v>
      </c>
      <c r="B430" s="48" t="s">
        <v>127</v>
      </c>
      <c r="C430" s="47">
        <v>49830.474699999999</v>
      </c>
      <c r="D430" s="47" t="s">
        <v>132</v>
      </c>
      <c r="E430">
        <f t="shared" si="47"/>
        <v>9582.9842770420018</v>
      </c>
      <c r="F430">
        <f t="shared" si="48"/>
        <v>9583</v>
      </c>
      <c r="G430" s="12">
        <f t="shared" si="50"/>
        <v>-5.4279000003589317E-2</v>
      </c>
      <c r="J430">
        <f>+G430</f>
        <v>-5.4279000003589317E-2</v>
      </c>
      <c r="Q430" s="2">
        <f t="shared" si="49"/>
        <v>34811.974699999999</v>
      </c>
    </row>
    <row r="431" spans="1:32">
      <c r="A431" s="46" t="s">
        <v>1333</v>
      </c>
      <c r="B431" s="48" t="s">
        <v>127</v>
      </c>
      <c r="C431" s="47">
        <v>49878.771999999997</v>
      </c>
      <c r="D431" s="47" t="s">
        <v>132</v>
      </c>
      <c r="E431">
        <f t="shared" si="47"/>
        <v>9596.97452040184</v>
      </c>
      <c r="F431">
        <f t="shared" si="48"/>
        <v>9597</v>
      </c>
      <c r="G431" s="12">
        <f t="shared" si="50"/>
        <v>-8.7961000004725065E-2</v>
      </c>
      <c r="I431">
        <f>+G431</f>
        <v>-8.7961000004725065E-2</v>
      </c>
      <c r="Q431" s="2">
        <f t="shared" si="49"/>
        <v>34860.271999999997</v>
      </c>
    </row>
    <row r="432" spans="1:32">
      <c r="A432" s="46" t="s">
        <v>1318</v>
      </c>
      <c r="B432" s="48" t="s">
        <v>127</v>
      </c>
      <c r="C432" s="47">
        <v>49899.475400000003</v>
      </c>
      <c r="D432" s="47" t="s">
        <v>132</v>
      </c>
      <c r="E432">
        <f t="shared" si="47"/>
        <v>9602.9716590488497</v>
      </c>
      <c r="F432">
        <f t="shared" si="48"/>
        <v>9603</v>
      </c>
      <c r="G432" s="12">
        <f t="shared" si="50"/>
        <v>-9.7838999994564801E-2</v>
      </c>
      <c r="J432">
        <f>+G432</f>
        <v>-9.7838999994564801E-2</v>
      </c>
      <c r="Q432" s="2">
        <f t="shared" si="49"/>
        <v>34880.975400000003</v>
      </c>
    </row>
    <row r="433" spans="1:21">
      <c r="A433" s="46" t="s">
        <v>1318</v>
      </c>
      <c r="B433" s="48" t="s">
        <v>127</v>
      </c>
      <c r="C433" s="47">
        <v>49899.483699999997</v>
      </c>
      <c r="D433" s="47" t="s">
        <v>132</v>
      </c>
      <c r="E433">
        <f t="shared" si="47"/>
        <v>9602.9740633037418</v>
      </c>
      <c r="F433">
        <f t="shared" si="48"/>
        <v>9603</v>
      </c>
      <c r="G433" s="12">
        <f t="shared" si="50"/>
        <v>-8.9539000000513624E-2</v>
      </c>
      <c r="J433">
        <f>+G433</f>
        <v>-8.9539000000513624E-2</v>
      </c>
      <c r="Q433" s="2">
        <f t="shared" si="49"/>
        <v>34880.983699999997</v>
      </c>
    </row>
    <row r="434" spans="1:21">
      <c r="A434" s="46" t="s">
        <v>1333</v>
      </c>
      <c r="B434" s="48" t="s">
        <v>127</v>
      </c>
      <c r="C434" s="47">
        <v>50230.949000000001</v>
      </c>
      <c r="D434" s="47" t="s">
        <v>132</v>
      </c>
      <c r="E434">
        <f t="shared" si="47"/>
        <v>9698.9893729036994</v>
      </c>
      <c r="F434">
        <f t="shared" si="48"/>
        <v>9699</v>
      </c>
      <c r="G434" s="12">
        <f t="shared" si="50"/>
        <v>-3.6686999999801628E-2</v>
      </c>
      <c r="I434">
        <f>+G434</f>
        <v>-3.6686999999801628E-2</v>
      </c>
      <c r="Q434" s="2">
        <f t="shared" si="49"/>
        <v>35212.449000000001</v>
      </c>
    </row>
    <row r="435" spans="1:21">
      <c r="A435" s="46" t="s">
        <v>1333</v>
      </c>
      <c r="B435" s="48" t="s">
        <v>127</v>
      </c>
      <c r="C435" s="47">
        <v>50320.671999999999</v>
      </c>
      <c r="D435" s="47" t="s">
        <v>132</v>
      </c>
      <c r="E435">
        <f t="shared" si="47"/>
        <v>9724.9793683066491</v>
      </c>
      <c r="F435">
        <f t="shared" si="48"/>
        <v>9725</v>
      </c>
      <c r="G435" s="12">
        <f t="shared" si="50"/>
        <v>-7.1224999999685679E-2</v>
      </c>
      <c r="I435">
        <f>+G435</f>
        <v>-7.1224999999685679E-2</v>
      </c>
      <c r="Q435" s="2">
        <f t="shared" si="49"/>
        <v>35302.171999999999</v>
      </c>
    </row>
    <row r="436" spans="1:21">
      <c r="A436" s="71" t="s">
        <v>1476</v>
      </c>
      <c r="B436" s="71" t="s">
        <v>18</v>
      </c>
      <c r="C436" s="72">
        <v>50365.5628</v>
      </c>
      <c r="D436" s="73">
        <v>1.7000000000000001E-4</v>
      </c>
      <c r="E436" s="23">
        <f t="shared" si="47"/>
        <v>9737.9828533175678</v>
      </c>
      <c r="F436">
        <f t="shared" si="48"/>
        <v>9738</v>
      </c>
      <c r="G436" s="12">
        <f t="shared" si="50"/>
        <v>-5.9194000001298264E-2</v>
      </c>
      <c r="K436">
        <f>+G436</f>
        <v>-5.9194000001298264E-2</v>
      </c>
      <c r="O436">
        <f ca="1">+C$11+C$12*F436</f>
        <v>-5.1261311991259662E-2</v>
      </c>
      <c r="Q436" s="2">
        <f t="shared" si="49"/>
        <v>35347.0628</v>
      </c>
    </row>
    <row r="437" spans="1:21">
      <c r="A437" s="46" t="s">
        <v>1333</v>
      </c>
      <c r="B437" s="48" t="s">
        <v>127</v>
      </c>
      <c r="C437" s="47">
        <v>50365.563000000002</v>
      </c>
      <c r="D437" s="47" t="s">
        <v>132</v>
      </c>
      <c r="E437">
        <f t="shared" si="47"/>
        <v>9737.9829112514217</v>
      </c>
      <c r="F437">
        <f t="shared" si="48"/>
        <v>9738</v>
      </c>
      <c r="G437" s="12">
        <f t="shared" si="50"/>
        <v>-5.8993999999074731E-2</v>
      </c>
      <c r="I437">
        <f>+G437</f>
        <v>-5.8993999999074731E-2</v>
      </c>
      <c r="Q437" s="2">
        <f t="shared" si="49"/>
        <v>35347.063000000002</v>
      </c>
    </row>
    <row r="438" spans="1:21">
      <c r="A438" s="46" t="s">
        <v>1333</v>
      </c>
      <c r="B438" s="48" t="s">
        <v>127</v>
      </c>
      <c r="C438" s="47">
        <v>50572.714</v>
      </c>
      <c r="D438" s="47" t="s">
        <v>132</v>
      </c>
      <c r="E438">
        <f t="shared" si="47"/>
        <v>9797.9881890254164</v>
      </c>
      <c r="F438">
        <f t="shared" si="48"/>
        <v>9798</v>
      </c>
      <c r="G438" s="12">
        <f t="shared" si="50"/>
        <v>-4.0774000000965316E-2</v>
      </c>
      <c r="I438">
        <f>+G438</f>
        <v>-4.0774000000965316E-2</v>
      </c>
      <c r="Q438" s="2">
        <f t="shared" si="49"/>
        <v>35554.214</v>
      </c>
    </row>
    <row r="439" spans="1:21">
      <c r="A439" s="71" t="s">
        <v>1476</v>
      </c>
      <c r="B439" s="71" t="s">
        <v>18</v>
      </c>
      <c r="C439" s="72">
        <v>50572.715300000003</v>
      </c>
      <c r="D439" s="73">
        <v>1.6000000000000001E-3</v>
      </c>
      <c r="E439" s="23">
        <f t="shared" si="47"/>
        <v>9797.9885655954622</v>
      </c>
      <c r="F439">
        <f t="shared" si="48"/>
        <v>9798</v>
      </c>
      <c r="G439" s="12">
        <f t="shared" si="50"/>
        <v>-3.947399999742629E-2</v>
      </c>
      <c r="K439">
        <f>+G439</f>
        <v>-3.947399999742629E-2</v>
      </c>
      <c r="O439">
        <f ca="1">+C$11+C$12*F439</f>
        <v>-4.9921630055020011E-2</v>
      </c>
      <c r="Q439" s="2">
        <f t="shared" si="49"/>
        <v>35554.215300000003</v>
      </c>
    </row>
    <row r="440" spans="1:21">
      <c r="A440" s="46" t="s">
        <v>1333</v>
      </c>
      <c r="B440" s="48" t="s">
        <v>127</v>
      </c>
      <c r="C440" s="47">
        <v>50572.735999999997</v>
      </c>
      <c r="D440" s="47" t="s">
        <v>132</v>
      </c>
      <c r="E440">
        <f t="shared" si="47"/>
        <v>9797.9945617492303</v>
      </c>
      <c r="F440">
        <f t="shared" si="48"/>
        <v>9798</v>
      </c>
      <c r="G440" s="12">
        <f t="shared" si="50"/>
        <v>-1.8774000003759284E-2</v>
      </c>
      <c r="I440">
        <f>+G440</f>
        <v>-1.8774000003759284E-2</v>
      </c>
      <c r="Q440" s="2">
        <f t="shared" si="49"/>
        <v>35554.235999999997</v>
      </c>
    </row>
    <row r="441" spans="1:21">
      <c r="A441" s="71" t="s">
        <v>1476</v>
      </c>
      <c r="B441" s="71" t="s">
        <v>18</v>
      </c>
      <c r="C441" s="72">
        <v>50938.665999999997</v>
      </c>
      <c r="D441" s="73">
        <v>2.8999999999999998E-3</v>
      </c>
      <c r="E441" s="23">
        <f t="shared" si="47"/>
        <v>9903.9932356433383</v>
      </c>
      <c r="F441">
        <f t="shared" si="48"/>
        <v>9904</v>
      </c>
      <c r="G441" s="12">
        <f t="shared" si="50"/>
        <v>-2.3352000003797002E-2</v>
      </c>
      <c r="K441">
        <f>+G441</f>
        <v>-2.3352000003797002E-2</v>
      </c>
      <c r="O441">
        <f t="shared" ref="O441:O472" ca="1" si="52">+C$11+C$12*F441</f>
        <v>-4.7554858634329927E-2</v>
      </c>
      <c r="Q441" s="2">
        <f t="shared" si="49"/>
        <v>35920.165999999997</v>
      </c>
    </row>
    <row r="442" spans="1:21">
      <c r="A442" s="46" t="s">
        <v>1333</v>
      </c>
      <c r="B442" s="48" t="s">
        <v>127</v>
      </c>
      <c r="C442" s="47">
        <v>50938.667999999998</v>
      </c>
      <c r="D442" s="47" t="s">
        <v>132</v>
      </c>
      <c r="E442">
        <f t="shared" si="47"/>
        <v>9903.9938149818681</v>
      </c>
      <c r="F442">
        <f t="shared" si="48"/>
        <v>9904</v>
      </c>
      <c r="G442" s="12">
        <f t="shared" si="50"/>
        <v>-2.1352000003389549E-2</v>
      </c>
      <c r="I442">
        <f>+G442</f>
        <v>-2.1352000003389549E-2</v>
      </c>
      <c r="O442">
        <f t="shared" ca="1" si="52"/>
        <v>-4.7554858634329927E-2</v>
      </c>
      <c r="Q442" s="2">
        <f t="shared" si="49"/>
        <v>35920.167999999998</v>
      </c>
    </row>
    <row r="443" spans="1:21">
      <c r="A443" s="46" t="s">
        <v>1363</v>
      </c>
      <c r="B443" s="48" t="s">
        <v>127</v>
      </c>
      <c r="C443" s="47">
        <v>51349.466</v>
      </c>
      <c r="D443" s="47" t="s">
        <v>132</v>
      </c>
      <c r="E443">
        <f t="shared" si="47"/>
        <v>10022.989369427669</v>
      </c>
      <c r="F443">
        <f t="shared" si="48"/>
        <v>10023</v>
      </c>
      <c r="G443" s="12">
        <f t="shared" si="50"/>
        <v>-3.66989999965881E-2</v>
      </c>
      <c r="I443">
        <f>+G443</f>
        <v>-3.66989999965881E-2</v>
      </c>
      <c r="O443">
        <f t="shared" ca="1" si="52"/>
        <v>-4.4897822794121245E-2</v>
      </c>
      <c r="Q443" s="2">
        <f t="shared" si="49"/>
        <v>36330.966</v>
      </c>
    </row>
    <row r="444" spans="1:21">
      <c r="A444" s="46" t="s">
        <v>1368</v>
      </c>
      <c r="B444" s="48" t="s">
        <v>127</v>
      </c>
      <c r="C444" s="47">
        <v>51432.322999999997</v>
      </c>
      <c r="D444" s="47" t="s">
        <v>132</v>
      </c>
      <c r="E444">
        <f t="shared" si="47"/>
        <v>10046.990495661768</v>
      </c>
      <c r="F444">
        <f t="shared" si="48"/>
        <v>10047</v>
      </c>
      <c r="G444" s="12">
        <f t="shared" si="50"/>
        <v>-3.2811000004585367E-2</v>
      </c>
      <c r="I444">
        <f>+G444</f>
        <v>-3.2811000004585367E-2</v>
      </c>
      <c r="O444">
        <f t="shared" ca="1" si="52"/>
        <v>-4.4361950019625368E-2</v>
      </c>
      <c r="Q444" s="2">
        <f t="shared" si="49"/>
        <v>36413.822999999997</v>
      </c>
    </row>
    <row r="445" spans="1:21">
      <c r="A445" s="46" t="s">
        <v>1333</v>
      </c>
      <c r="B445" s="48" t="s">
        <v>127</v>
      </c>
      <c r="C445" s="47">
        <v>51663.63</v>
      </c>
      <c r="D445" s="47" t="s">
        <v>132</v>
      </c>
      <c r="E445">
        <f t="shared" si="47"/>
        <v>10113.993024184776</v>
      </c>
      <c r="F445">
        <f t="shared" si="48"/>
        <v>10114</v>
      </c>
      <c r="G445" s="12">
        <f t="shared" si="50"/>
        <v>-2.4082000003545545E-2</v>
      </c>
      <c r="I445">
        <f>+G445</f>
        <v>-2.4082000003545545E-2</v>
      </c>
      <c r="O445">
        <f t="shared" ca="1" si="52"/>
        <v>-4.2865971857491081E-2</v>
      </c>
      <c r="Q445" s="2">
        <f t="shared" si="49"/>
        <v>36645.129999999997</v>
      </c>
    </row>
    <row r="446" spans="1:21">
      <c r="A446" s="71" t="s">
        <v>1476</v>
      </c>
      <c r="B446" s="71" t="s">
        <v>18</v>
      </c>
      <c r="C446" s="72">
        <v>51663.631399999998</v>
      </c>
      <c r="D446" s="73">
        <v>1.6999999999999999E-3</v>
      </c>
      <c r="E446" s="23">
        <f t="shared" si="47"/>
        <v>10113.993429721746</v>
      </c>
      <c r="F446">
        <f t="shared" si="48"/>
        <v>10114</v>
      </c>
      <c r="G446" s="12">
        <f t="shared" si="50"/>
        <v>-2.2682000002532732E-2</v>
      </c>
      <c r="K446">
        <f>+G446</f>
        <v>-2.2682000002532732E-2</v>
      </c>
      <c r="O446">
        <f t="shared" ca="1" si="52"/>
        <v>-4.2865971857491081E-2</v>
      </c>
      <c r="Q446" s="2">
        <f t="shared" si="49"/>
        <v>36645.131399999998</v>
      </c>
    </row>
    <row r="447" spans="1:21">
      <c r="A447" s="46" t="s">
        <v>1374</v>
      </c>
      <c r="B447" s="48" t="s">
        <v>127</v>
      </c>
      <c r="C447" s="47">
        <v>52395.501400000001</v>
      </c>
      <c r="D447" s="47" t="s">
        <v>132</v>
      </c>
      <c r="E447">
        <f t="shared" si="47"/>
        <v>10325.993674202606</v>
      </c>
      <c r="F447">
        <f t="shared" si="48"/>
        <v>10326</v>
      </c>
      <c r="G447" s="12">
        <f t="shared" si="50"/>
        <v>-2.1838000000570901E-2</v>
      </c>
      <c r="K447">
        <f>+G447</f>
        <v>-2.1838000000570901E-2</v>
      </c>
      <c r="O447">
        <f t="shared" ca="1" si="52"/>
        <v>-3.8132429016110914E-2</v>
      </c>
      <c r="Q447" s="2">
        <f t="shared" si="49"/>
        <v>37377.001400000001</v>
      </c>
    </row>
    <row r="448" spans="1:21">
      <c r="A448" s="46" t="s">
        <v>1378</v>
      </c>
      <c r="B448" s="48" t="s">
        <v>127</v>
      </c>
      <c r="C448" s="47">
        <v>52426.550999999999</v>
      </c>
      <c r="D448" s="47" t="s">
        <v>132</v>
      </c>
      <c r="E448">
        <f t="shared" si="47"/>
        <v>10334.987788992163</v>
      </c>
      <c r="F448">
        <f t="shared" si="48"/>
        <v>10335</v>
      </c>
      <c r="O448">
        <f t="shared" ca="1" si="52"/>
        <v>-3.7931476725674956E-2</v>
      </c>
      <c r="Q448" s="2">
        <f t="shared" si="49"/>
        <v>37408.050999999999</v>
      </c>
      <c r="U448" s="12">
        <f>+C448-(C$7+F448*C$8)</f>
        <v>-4.2155000002821907E-2</v>
      </c>
    </row>
    <row r="449" spans="1:21">
      <c r="A449" s="46" t="s">
        <v>1383</v>
      </c>
      <c r="B449" s="48" t="s">
        <v>127</v>
      </c>
      <c r="C449" s="47">
        <v>52706.203000000001</v>
      </c>
      <c r="D449" s="47" t="s">
        <v>132</v>
      </c>
      <c r="E449">
        <f t="shared" si="47"/>
        <v>10415.994378098918</v>
      </c>
      <c r="F449">
        <f t="shared" si="48"/>
        <v>10416</v>
      </c>
      <c r="G449" s="12">
        <f>+C449-(C$7+F449*C$8)</f>
        <v>-1.9408000000112224E-2</v>
      </c>
      <c r="I449">
        <f>+G449</f>
        <v>-1.9408000000112224E-2</v>
      </c>
      <c r="O449">
        <f t="shared" ca="1" si="52"/>
        <v>-3.6122906111751396E-2</v>
      </c>
      <c r="Q449" s="2">
        <f t="shared" si="49"/>
        <v>37687.703000000001</v>
      </c>
    </row>
    <row r="450" spans="1:21" ht="12.75" customHeight="1">
      <c r="A450" s="46" t="s">
        <v>1333</v>
      </c>
      <c r="B450" s="48" t="s">
        <v>127</v>
      </c>
      <c r="C450" s="47">
        <v>52816.654999999999</v>
      </c>
      <c r="D450" s="47" t="s">
        <v>132</v>
      </c>
      <c r="E450">
        <f t="shared" si="47"/>
        <v>10447.98892768204</v>
      </c>
      <c r="F450">
        <f t="shared" si="48"/>
        <v>10448</v>
      </c>
      <c r="O450">
        <f t="shared" ca="1" si="52"/>
        <v>-3.5408409079090236E-2</v>
      </c>
      <c r="Q450" s="2">
        <f t="shared" si="49"/>
        <v>37798.154999999999</v>
      </c>
      <c r="U450" s="12">
        <f>+C450-(C$7+F450*C$8)</f>
        <v>-3.8224000003538094E-2</v>
      </c>
    </row>
    <row r="451" spans="1:21">
      <c r="A451" s="71" t="s">
        <v>1476</v>
      </c>
      <c r="B451" s="71" t="s">
        <v>18</v>
      </c>
      <c r="C451" s="72">
        <v>52816.662499999999</v>
      </c>
      <c r="D451" s="73">
        <v>2E-3</v>
      </c>
      <c r="E451" s="23">
        <f t="shared" si="47"/>
        <v>10447.991100201523</v>
      </c>
      <c r="F451">
        <f t="shared" si="48"/>
        <v>10448</v>
      </c>
      <c r="G451" s="12">
        <f>+C451-(C$7+F451*C$8)</f>
        <v>-3.0724000003829133E-2</v>
      </c>
      <c r="K451">
        <f>+G451</f>
        <v>-3.0724000003829133E-2</v>
      </c>
      <c r="O451">
        <f t="shared" ca="1" si="52"/>
        <v>-3.5408409079090236E-2</v>
      </c>
      <c r="Q451" s="2">
        <f t="shared" si="49"/>
        <v>37798.162499999999</v>
      </c>
    </row>
    <row r="452" spans="1:21" ht="12.75" customHeight="1">
      <c r="A452" s="11" t="s">
        <v>148</v>
      </c>
      <c r="B452" s="28" t="s">
        <v>127</v>
      </c>
      <c r="C452" s="11">
        <v>53151.533000000003</v>
      </c>
      <c r="D452" s="11" t="s">
        <v>132</v>
      </c>
      <c r="E452" s="23">
        <f t="shared" si="47"/>
        <v>10544.992791580358</v>
      </c>
      <c r="F452">
        <f t="shared" si="48"/>
        <v>10545</v>
      </c>
      <c r="G452" s="12">
        <f>+C452-(C$7+F452*C$8)</f>
        <v>-2.4884999998903368E-2</v>
      </c>
      <c r="I452">
        <f>+G452</f>
        <v>-2.4884999998903368E-2</v>
      </c>
      <c r="O452">
        <f t="shared" ca="1" si="52"/>
        <v>-3.324258994883611E-2</v>
      </c>
      <c r="Q452" s="2">
        <f t="shared" si="49"/>
        <v>38133.033000000003</v>
      </c>
    </row>
    <row r="453" spans="1:21">
      <c r="A453" s="29" t="s">
        <v>130</v>
      </c>
      <c r="B453" s="30"/>
      <c r="C453" s="25">
        <v>53151.5383</v>
      </c>
      <c r="D453" s="25">
        <v>4.0000000000000001E-3</v>
      </c>
      <c r="E453" s="23">
        <f t="shared" si="47"/>
        <v>10544.994326827458</v>
      </c>
      <c r="F453">
        <f t="shared" si="48"/>
        <v>10545</v>
      </c>
      <c r="G453" s="12">
        <f>+C453-(C$7+F453*C$8)</f>
        <v>-1.9585000001825392E-2</v>
      </c>
      <c r="J453">
        <f>+G453</f>
        <v>-1.9585000001825392E-2</v>
      </c>
      <c r="O453">
        <f t="shared" ca="1" si="52"/>
        <v>-3.324258994883611E-2</v>
      </c>
      <c r="Q453" s="2">
        <f t="shared" si="49"/>
        <v>38133.0383</v>
      </c>
    </row>
    <row r="454" spans="1:21">
      <c r="A454" s="46" t="s">
        <v>1401</v>
      </c>
      <c r="B454" s="48" t="s">
        <v>127</v>
      </c>
      <c r="C454" s="47">
        <v>53179.154399999999</v>
      </c>
      <c r="D454" s="47" t="s">
        <v>132</v>
      </c>
      <c r="E454">
        <f t="shared" si="47"/>
        <v>10552.993862197958</v>
      </c>
      <c r="F454">
        <f t="shared" si="48"/>
        <v>10553</v>
      </c>
      <c r="G454" s="12">
        <f>+C454-(C$7+F454*C$8)</f>
        <v>-2.1188999999139924E-2</v>
      </c>
      <c r="K454">
        <f>+G454</f>
        <v>-2.1188999999139924E-2</v>
      </c>
      <c r="O454">
        <f t="shared" ca="1" si="52"/>
        <v>-3.3063965690670799E-2</v>
      </c>
      <c r="Q454" s="2">
        <f t="shared" si="49"/>
        <v>38160.654399999999</v>
      </c>
    </row>
    <row r="455" spans="1:21">
      <c r="A455" s="46" t="s">
        <v>1333</v>
      </c>
      <c r="B455" s="48" t="s">
        <v>127</v>
      </c>
      <c r="C455" s="47">
        <v>53503.625999999997</v>
      </c>
      <c r="D455" s="47" t="s">
        <v>132</v>
      </c>
      <c r="E455">
        <f t="shared" si="47"/>
        <v>10646.983311864013</v>
      </c>
      <c r="F455">
        <f t="shared" si="48"/>
        <v>10647</v>
      </c>
      <c r="O455">
        <f t="shared" ca="1" si="52"/>
        <v>-3.0965130657228668E-2</v>
      </c>
      <c r="Q455" s="2">
        <f t="shared" si="49"/>
        <v>38485.125999999997</v>
      </c>
      <c r="U455" s="12">
        <f>+C455-(C$7+F455*C$8)</f>
        <v>-5.7611000003817026E-2</v>
      </c>
    </row>
    <row r="456" spans="1:21">
      <c r="A456" s="71" t="s">
        <v>1476</v>
      </c>
      <c r="B456" s="71" t="s">
        <v>18</v>
      </c>
      <c r="C456" s="72">
        <v>53517.460500000001</v>
      </c>
      <c r="D456" s="73">
        <v>3.0000000000000001E-3</v>
      </c>
      <c r="E456" s="23">
        <f t="shared" si="47"/>
        <v>10650.990741301304</v>
      </c>
      <c r="F456">
        <f t="shared" si="48"/>
        <v>10651</v>
      </c>
      <c r="G456" s="12">
        <f t="shared" ref="G456:G480" si="53">+C456-(C$7+F456*C$8)</f>
        <v>-3.1963000001269393E-2</v>
      </c>
      <c r="K456">
        <f>+G456</f>
        <v>-3.1963000001269393E-2</v>
      </c>
      <c r="O456">
        <f t="shared" ca="1" si="52"/>
        <v>-3.0875818528146026E-2</v>
      </c>
      <c r="Q456" s="2">
        <f t="shared" si="49"/>
        <v>38498.960500000001</v>
      </c>
    </row>
    <row r="457" spans="1:21">
      <c r="A457" s="46" t="s">
        <v>1333</v>
      </c>
      <c r="B457" s="48" t="s">
        <v>127</v>
      </c>
      <c r="C457" s="47">
        <v>53610.686300000001</v>
      </c>
      <c r="D457" s="47" t="s">
        <v>132</v>
      </c>
      <c r="E457">
        <f t="shared" si="47"/>
        <v>10677.995390203328</v>
      </c>
      <c r="F457">
        <f t="shared" si="48"/>
        <v>10678</v>
      </c>
      <c r="G457" s="12">
        <f t="shared" si="53"/>
        <v>-1.5913999995973427E-2</v>
      </c>
      <c r="K457">
        <f>+G457</f>
        <v>-1.5913999995973427E-2</v>
      </c>
      <c r="O457">
        <f t="shared" ca="1" si="52"/>
        <v>-3.0272961656838154E-2</v>
      </c>
      <c r="Q457" s="2">
        <f t="shared" si="49"/>
        <v>38592.186300000001</v>
      </c>
    </row>
    <row r="458" spans="1:21">
      <c r="A458" s="71" t="s">
        <v>1476</v>
      </c>
      <c r="B458" s="71" t="s">
        <v>18</v>
      </c>
      <c r="C458" s="72">
        <v>54204.48702</v>
      </c>
      <c r="D458" s="73">
        <v>9.3000000000000005E-4</v>
      </c>
      <c r="E458" s="23">
        <f t="shared" si="47"/>
        <v>10850.001207920832</v>
      </c>
      <c r="F458">
        <f t="shared" si="48"/>
        <v>10850</v>
      </c>
      <c r="G458" s="12">
        <f t="shared" si="53"/>
        <v>4.1700000001583248E-3</v>
      </c>
      <c r="K458">
        <f>+G458</f>
        <v>4.1700000001583248E-3</v>
      </c>
      <c r="O458">
        <f t="shared" ca="1" si="52"/>
        <v>-2.643254010628443E-2</v>
      </c>
      <c r="Q458" s="2">
        <f t="shared" si="49"/>
        <v>39185.98702</v>
      </c>
    </row>
    <row r="459" spans="1:21" ht="12.75" customHeight="1">
      <c r="A459" s="46" t="s">
        <v>1415</v>
      </c>
      <c r="B459" s="48" t="s">
        <v>127</v>
      </c>
      <c r="C459" s="47">
        <v>54515.17</v>
      </c>
      <c r="D459" s="47" t="s">
        <v>132</v>
      </c>
      <c r="E459">
        <f t="shared" si="47"/>
        <v>10939.996518175443</v>
      </c>
      <c r="F459">
        <f t="shared" si="48"/>
        <v>10940</v>
      </c>
      <c r="G459" s="12">
        <f t="shared" si="53"/>
        <v>-1.2020000001939479E-2</v>
      </c>
      <c r="I459">
        <f>+G459</f>
        <v>-1.2020000001939479E-2</v>
      </c>
      <c r="O459">
        <f t="shared" ca="1" si="52"/>
        <v>-2.442301720192494E-2</v>
      </c>
      <c r="Q459" s="2">
        <f t="shared" si="49"/>
        <v>39496.67</v>
      </c>
    </row>
    <row r="460" spans="1:21" ht="12.75" customHeight="1">
      <c r="A460" s="31" t="s">
        <v>151</v>
      </c>
      <c r="B460" s="32" t="s">
        <v>127</v>
      </c>
      <c r="C460" s="25">
        <v>54573.856699999997</v>
      </c>
      <c r="D460" s="25">
        <v>2.9999999999999997E-4</v>
      </c>
      <c r="E460" s="23">
        <f t="shared" si="47"/>
        <v>10956.99625139005</v>
      </c>
      <c r="F460">
        <f t="shared" si="48"/>
        <v>10957</v>
      </c>
      <c r="G460" s="12">
        <f t="shared" si="53"/>
        <v>-1.2941000000864733E-2</v>
      </c>
      <c r="K460">
        <f>+G460</f>
        <v>-1.2941000000864733E-2</v>
      </c>
      <c r="O460">
        <f t="shared" ca="1" si="52"/>
        <v>-2.40434406533237E-2</v>
      </c>
      <c r="Q460" s="2">
        <f t="shared" si="49"/>
        <v>39555.356699999997</v>
      </c>
    </row>
    <row r="461" spans="1:21" ht="12.75" customHeight="1">
      <c r="A461" s="31" t="s">
        <v>151</v>
      </c>
      <c r="B461" s="32" t="s">
        <v>127</v>
      </c>
      <c r="C461" s="25">
        <v>54580.761899999998</v>
      </c>
      <c r="D461" s="25">
        <v>4.0000000000000002E-4</v>
      </c>
      <c r="E461" s="23">
        <f t="shared" si="47"/>
        <v>10958.99647559406</v>
      </c>
      <c r="F461">
        <f t="shared" si="48"/>
        <v>10959</v>
      </c>
      <c r="G461" s="12">
        <f t="shared" si="53"/>
        <v>-1.2167000000772532E-2</v>
      </c>
      <c r="K461">
        <f>+G461</f>
        <v>-1.2167000000772532E-2</v>
      </c>
      <c r="O461">
        <f t="shared" ca="1" si="52"/>
        <v>-2.3998784588782379E-2</v>
      </c>
      <c r="Q461" s="2">
        <f t="shared" si="49"/>
        <v>39562.261899999998</v>
      </c>
    </row>
    <row r="462" spans="1:21" ht="12.75" customHeight="1">
      <c r="A462" s="11" t="s">
        <v>145</v>
      </c>
      <c r="B462" s="28" t="s">
        <v>127</v>
      </c>
      <c r="C462" s="11">
        <v>54936.342199999999</v>
      </c>
      <c r="D462" s="11">
        <v>5.9999999999999995E-4</v>
      </c>
      <c r="E462" s="23">
        <f t="shared" si="47"/>
        <v>11061.997159503195</v>
      </c>
      <c r="F462">
        <f t="shared" si="48"/>
        <v>11062</v>
      </c>
      <c r="G462" s="12">
        <f t="shared" si="53"/>
        <v>-9.80600000184495E-3</v>
      </c>
      <c r="J462">
        <f>+G462</f>
        <v>-9.80600000184495E-3</v>
      </c>
      <c r="O462">
        <f t="shared" ca="1" si="52"/>
        <v>-2.1698997264904263E-2</v>
      </c>
      <c r="Q462" s="2">
        <f t="shared" si="49"/>
        <v>39917.842199999999</v>
      </c>
    </row>
    <row r="463" spans="1:21" ht="12.75" customHeight="1">
      <c r="A463" s="31" t="s">
        <v>149</v>
      </c>
      <c r="B463" s="32" t="s">
        <v>127</v>
      </c>
      <c r="C463" s="25">
        <v>54939.797500000001</v>
      </c>
      <c r="D463" s="25">
        <v>4.0000000000000002E-4</v>
      </c>
      <c r="E463" s="23">
        <f t="shared" si="47"/>
        <v>11062.998053712214</v>
      </c>
      <c r="F463">
        <f t="shared" si="48"/>
        <v>11063</v>
      </c>
      <c r="G463" s="12">
        <f t="shared" si="53"/>
        <v>-6.7189999972470105E-3</v>
      </c>
      <c r="K463">
        <f>+G463</f>
        <v>-6.7189999972470105E-3</v>
      </c>
      <c r="O463">
        <f t="shared" ca="1" si="52"/>
        <v>-2.1676669232633616E-2</v>
      </c>
      <c r="Q463" s="2">
        <f t="shared" si="49"/>
        <v>39921.297500000001</v>
      </c>
    </row>
    <row r="464" spans="1:21">
      <c r="A464" s="71" t="s">
        <v>1476</v>
      </c>
      <c r="B464" s="71" t="s">
        <v>18</v>
      </c>
      <c r="C464" s="72">
        <v>54939.79896</v>
      </c>
      <c r="D464" s="72">
        <v>2.5000000000000001E-4</v>
      </c>
      <c r="E464" s="23">
        <f t="shared" si="47"/>
        <v>11062.99847662934</v>
      </c>
      <c r="F464">
        <f t="shared" si="48"/>
        <v>11063</v>
      </c>
      <c r="G464" s="12">
        <f t="shared" si="53"/>
        <v>-5.2589999977499247E-3</v>
      </c>
      <c r="K464">
        <f>+G464</f>
        <v>-5.2589999977499247E-3</v>
      </c>
      <c r="O464">
        <f t="shared" ca="1" si="52"/>
        <v>-2.1676669232633616E-2</v>
      </c>
      <c r="Q464" s="2">
        <f t="shared" si="49"/>
        <v>39921.29896</v>
      </c>
    </row>
    <row r="465" spans="1:17" ht="12.75" customHeight="1">
      <c r="A465" s="11" t="s">
        <v>146</v>
      </c>
      <c r="B465" s="28" t="s">
        <v>127</v>
      </c>
      <c r="C465" s="11">
        <v>55281.559399999998</v>
      </c>
      <c r="D465" s="11">
        <v>5.4999999999999997E-3</v>
      </c>
      <c r="E465" s="23">
        <f t="shared" si="47"/>
        <v>11161.995971859211</v>
      </c>
      <c r="F465">
        <f t="shared" si="48"/>
        <v>11162</v>
      </c>
      <c r="G465" s="12">
        <f t="shared" si="53"/>
        <v>-1.3906000000133645E-2</v>
      </c>
      <c r="J465">
        <f>+G465</f>
        <v>-1.3906000000133645E-2</v>
      </c>
      <c r="O465">
        <f t="shared" ca="1" si="52"/>
        <v>-1.9466194037838142E-2</v>
      </c>
      <c r="Q465" s="2">
        <f t="shared" si="49"/>
        <v>40263.059399999998</v>
      </c>
    </row>
    <row r="466" spans="1:17" ht="12.75" customHeight="1">
      <c r="A466" s="11" t="s">
        <v>146</v>
      </c>
      <c r="B466" s="28" t="s">
        <v>127</v>
      </c>
      <c r="C466" s="11">
        <v>55281.559800000003</v>
      </c>
      <c r="D466" s="11">
        <v>6.4999999999999997E-3</v>
      </c>
      <c r="E466" s="23">
        <f t="shared" si="47"/>
        <v>11161.996087726917</v>
      </c>
      <c r="F466">
        <f t="shared" si="48"/>
        <v>11162</v>
      </c>
      <c r="G466" s="12">
        <f t="shared" si="53"/>
        <v>-1.3505999995686579E-2</v>
      </c>
      <c r="J466">
        <f>+G466</f>
        <v>-1.3505999995686579E-2</v>
      </c>
      <c r="O466">
        <f t="shared" ca="1" si="52"/>
        <v>-1.9466194037838142E-2</v>
      </c>
      <c r="Q466" s="2">
        <f t="shared" si="49"/>
        <v>40263.059800000003</v>
      </c>
    </row>
    <row r="467" spans="1:17" ht="12.75" customHeight="1">
      <c r="A467" s="31" t="s">
        <v>150</v>
      </c>
      <c r="B467" s="32" t="s">
        <v>127</v>
      </c>
      <c r="C467" s="25">
        <v>55336.798600000002</v>
      </c>
      <c r="D467" s="25">
        <v>2.0000000000000001E-4</v>
      </c>
      <c r="E467" s="23">
        <f t="shared" si="47"/>
        <v>11177.997070285061</v>
      </c>
      <c r="F467">
        <f t="shared" si="48"/>
        <v>11178</v>
      </c>
      <c r="G467" s="12">
        <f t="shared" si="53"/>
        <v>-1.0113999996974599E-2</v>
      </c>
      <c r="K467">
        <f>+G467</f>
        <v>-1.0113999996974599E-2</v>
      </c>
      <c r="O467">
        <f t="shared" ca="1" si="52"/>
        <v>-1.9108945521507575E-2</v>
      </c>
      <c r="Q467" s="2">
        <f t="shared" si="49"/>
        <v>40318.298600000002</v>
      </c>
    </row>
    <row r="468" spans="1:17">
      <c r="A468" s="71" t="s">
        <v>1476</v>
      </c>
      <c r="B468" s="71" t="s">
        <v>18</v>
      </c>
      <c r="C468" s="72">
        <v>55336.798909999998</v>
      </c>
      <c r="D468" s="72">
        <v>1.9000000000000001E-4</v>
      </c>
      <c r="E468" s="23">
        <f t="shared" si="47"/>
        <v>11177.997160082532</v>
      </c>
      <c r="F468">
        <f t="shared" si="48"/>
        <v>11178</v>
      </c>
      <c r="G468" s="12">
        <f t="shared" si="53"/>
        <v>-9.8040000011678785E-3</v>
      </c>
      <c r="K468">
        <f>+G468</f>
        <v>-9.8040000011678785E-3</v>
      </c>
      <c r="O468">
        <f t="shared" ca="1" si="52"/>
        <v>-1.9108945521507575E-2</v>
      </c>
      <c r="Q468" s="2">
        <f t="shared" si="49"/>
        <v>40318.298909999998</v>
      </c>
    </row>
    <row r="469" spans="1:17" ht="12.75" customHeight="1">
      <c r="A469" s="31" t="s">
        <v>143</v>
      </c>
      <c r="B469" s="32" t="s">
        <v>127</v>
      </c>
      <c r="C469" s="25">
        <v>55364.420140000002</v>
      </c>
      <c r="D469" s="25">
        <v>6.9999999999999999E-4</v>
      </c>
      <c r="E469" s="23">
        <f t="shared" ref="E469:E492" si="54">+(C469-C$7)/C$8</f>
        <v>11185.99818145636</v>
      </c>
      <c r="F469">
        <f t="shared" ref="F469:F495" si="55">ROUND(2*E469,0)/2</f>
        <v>11186</v>
      </c>
      <c r="G469" s="12">
        <f t="shared" si="53"/>
        <v>-6.2779999934718944E-3</v>
      </c>
      <c r="K469">
        <f>+G469</f>
        <v>-6.2779999934718944E-3</v>
      </c>
      <c r="O469">
        <f t="shared" ca="1" si="52"/>
        <v>-1.8930321263342292E-2</v>
      </c>
      <c r="Q469" s="2">
        <f t="shared" si="49"/>
        <v>40345.920140000002</v>
      </c>
    </row>
    <row r="470" spans="1:17" ht="12.75" customHeight="1">
      <c r="A470" s="11" t="s">
        <v>147</v>
      </c>
      <c r="B470" s="28" t="s">
        <v>127</v>
      </c>
      <c r="C470" s="11">
        <v>55654.399700000002</v>
      </c>
      <c r="D470" s="11">
        <v>5.0000000000000001E-4</v>
      </c>
      <c r="E470" s="23">
        <f t="shared" si="54"/>
        <v>11269.996347270579</v>
      </c>
      <c r="F470">
        <f t="shared" si="55"/>
        <v>11270</v>
      </c>
      <c r="G470" s="12">
        <f t="shared" si="53"/>
        <v>-1.2609999997948762E-2</v>
      </c>
      <c r="J470">
        <f>+G470</f>
        <v>-1.2609999997948762E-2</v>
      </c>
      <c r="O470">
        <f t="shared" ca="1" si="52"/>
        <v>-1.7054766552606737E-2</v>
      </c>
      <c r="Q470" s="2">
        <f t="shared" si="49"/>
        <v>40635.899700000002</v>
      </c>
    </row>
    <row r="471" spans="1:17">
      <c r="A471" s="71" t="s">
        <v>1476</v>
      </c>
      <c r="B471" s="71" t="s">
        <v>18</v>
      </c>
      <c r="C471" s="72">
        <v>56061.761659999996</v>
      </c>
      <c r="D471" s="72">
        <v>8.0000000000000007E-5</v>
      </c>
      <c r="E471" s="23">
        <f t="shared" si="54"/>
        <v>11387.996586537389</v>
      </c>
      <c r="F471">
        <f t="shared" si="55"/>
        <v>11388</v>
      </c>
      <c r="G471" s="12">
        <f t="shared" si="53"/>
        <v>-1.1784000002080575E-2</v>
      </c>
      <c r="K471">
        <f t="shared" ref="K471:K480" si="56">+G471</f>
        <v>-1.1784000002080575E-2</v>
      </c>
      <c r="O471">
        <f t="shared" ca="1" si="52"/>
        <v>-1.4420058744668729E-2</v>
      </c>
      <c r="Q471" s="2">
        <f t="shared" si="49"/>
        <v>41043.261659999996</v>
      </c>
    </row>
    <row r="472" spans="1:17" ht="12.75" customHeight="1">
      <c r="A472" s="64" t="s">
        <v>152</v>
      </c>
      <c r="B472" s="27" t="s">
        <v>127</v>
      </c>
      <c r="C472" s="26">
        <v>56061.761700000003</v>
      </c>
      <c r="D472" s="26">
        <v>1E-4</v>
      </c>
      <c r="E472" s="23">
        <f t="shared" si="54"/>
        <v>11387.99659812416</v>
      </c>
      <c r="F472">
        <f t="shared" si="55"/>
        <v>11388</v>
      </c>
      <c r="G472" s="12">
        <f t="shared" si="53"/>
        <v>-1.1743999995815102E-2</v>
      </c>
      <c r="K472">
        <f t="shared" si="56"/>
        <v>-1.1743999995815102E-2</v>
      </c>
      <c r="O472">
        <f t="shared" ca="1" si="52"/>
        <v>-1.4420058744668729E-2</v>
      </c>
      <c r="Q472" s="2">
        <f t="shared" si="49"/>
        <v>41043.261700000003</v>
      </c>
    </row>
    <row r="473" spans="1:17">
      <c r="A473" s="65" t="s">
        <v>2</v>
      </c>
      <c r="B473" s="66" t="s">
        <v>127</v>
      </c>
      <c r="C473" s="67">
        <v>57128.497000000003</v>
      </c>
      <c r="D473" s="67">
        <v>1.1599999999999999E-2</v>
      </c>
      <c r="E473" s="23">
        <f t="shared" si="54"/>
        <v>11696.997027703679</v>
      </c>
      <c r="F473">
        <f t="shared" si="55"/>
        <v>11697</v>
      </c>
      <c r="G473" s="12">
        <f t="shared" si="53"/>
        <v>-1.0260999995807651E-2</v>
      </c>
      <c r="K473">
        <f t="shared" si="56"/>
        <v>-1.0260999995807651E-2</v>
      </c>
      <c r="O473">
        <f t="shared" ref="O473:O492" ca="1" si="57">+C$11+C$12*F473</f>
        <v>-7.5206967730344076E-3</v>
      </c>
      <c r="Q473" s="2">
        <f t="shared" si="49"/>
        <v>42109.997000000003</v>
      </c>
    </row>
    <row r="474" spans="1:17">
      <c r="A474" s="71" t="s">
        <v>1476</v>
      </c>
      <c r="B474" s="71" t="s">
        <v>18</v>
      </c>
      <c r="C474" s="72">
        <v>57138.854579999999</v>
      </c>
      <c r="D474" s="72">
        <v>8.0000000000000007E-5</v>
      </c>
      <c r="E474" s="23">
        <f t="shared" si="54"/>
        <v>11699.997300282457</v>
      </c>
      <c r="F474">
        <f t="shared" si="55"/>
        <v>11700</v>
      </c>
      <c r="G474" s="12">
        <f t="shared" si="53"/>
        <v>-9.3199999973876402E-3</v>
      </c>
      <c r="K474">
        <f t="shared" si="56"/>
        <v>-9.3199999973876402E-3</v>
      </c>
      <c r="O474">
        <f t="shared" ca="1" si="57"/>
        <v>-7.4537126762224126E-3</v>
      </c>
      <c r="Q474" s="2">
        <f t="shared" si="49"/>
        <v>42120.354579999999</v>
      </c>
    </row>
    <row r="475" spans="1:17">
      <c r="A475" s="61" t="s">
        <v>1473</v>
      </c>
      <c r="B475" s="62" t="s">
        <v>127</v>
      </c>
      <c r="C475" s="63">
        <v>57138.854599999999</v>
      </c>
      <c r="D475" s="63">
        <v>1E-4</v>
      </c>
      <c r="E475" s="23">
        <f t="shared" si="54"/>
        <v>11699.997306075842</v>
      </c>
      <c r="F475">
        <f t="shared" si="55"/>
        <v>11700</v>
      </c>
      <c r="G475" s="12">
        <f t="shared" si="53"/>
        <v>-9.2999999978928827E-3</v>
      </c>
      <c r="K475">
        <f t="shared" si="56"/>
        <v>-9.2999999978928827E-3</v>
      </c>
      <c r="O475">
        <f t="shared" ca="1" si="57"/>
        <v>-7.4537126762224126E-3</v>
      </c>
      <c r="Q475" s="2">
        <f t="shared" ref="Q475:Q492" si="58">+C475-15018.5</f>
        <v>42120.354599999999</v>
      </c>
    </row>
    <row r="476" spans="1:17">
      <c r="A476" s="71" t="s">
        <v>1476</v>
      </c>
      <c r="B476" s="71" t="s">
        <v>18</v>
      </c>
      <c r="C476" s="72">
        <v>57511.697460000003</v>
      </c>
      <c r="D476" s="72">
        <v>1.1E-4</v>
      </c>
      <c r="E476" s="23">
        <f t="shared" si="54"/>
        <v>11807.998423040526</v>
      </c>
      <c r="F476">
        <f t="shared" si="55"/>
        <v>11808</v>
      </c>
      <c r="G476" s="12">
        <f t="shared" si="53"/>
        <v>-5.443999994895421E-3</v>
      </c>
      <c r="K476">
        <f t="shared" si="56"/>
        <v>-5.443999994895421E-3</v>
      </c>
      <c r="O476">
        <f t="shared" ca="1" si="57"/>
        <v>-5.042285190991036E-3</v>
      </c>
      <c r="Q476" s="2">
        <f t="shared" si="58"/>
        <v>42493.197460000003</v>
      </c>
    </row>
    <row r="477" spans="1:17">
      <c r="A477" s="61" t="s">
        <v>1474</v>
      </c>
      <c r="B477" s="62" t="s">
        <v>127</v>
      </c>
      <c r="C477" s="63">
        <v>57511.6976</v>
      </c>
      <c r="D477" s="63">
        <v>1E-4</v>
      </c>
      <c r="E477" s="23">
        <f t="shared" si="54"/>
        <v>11807.998463594222</v>
      </c>
      <c r="F477">
        <f t="shared" si="55"/>
        <v>11808</v>
      </c>
      <c r="G477" s="12">
        <f t="shared" si="53"/>
        <v>-5.3039999984321184E-3</v>
      </c>
      <c r="K477">
        <f t="shared" si="56"/>
        <v>-5.3039999984321184E-3</v>
      </c>
      <c r="O477">
        <f t="shared" ca="1" si="57"/>
        <v>-5.042285190991036E-3</v>
      </c>
      <c r="Q477" s="2">
        <f t="shared" si="58"/>
        <v>42493.1976</v>
      </c>
    </row>
    <row r="478" spans="1:17">
      <c r="A478" s="57" t="s">
        <v>3</v>
      </c>
      <c r="B478" s="58" t="s">
        <v>127</v>
      </c>
      <c r="C478" s="59">
        <v>57525.506000000001</v>
      </c>
      <c r="D478" s="60">
        <v>3.0000000000000001E-3</v>
      </c>
      <c r="E478" s="23">
        <f t="shared" si="54"/>
        <v>11811.998332663716</v>
      </c>
      <c r="F478">
        <f t="shared" si="55"/>
        <v>11812</v>
      </c>
      <c r="G478" s="12">
        <f t="shared" si="53"/>
        <v>-5.7559999986551702E-3</v>
      </c>
      <c r="K478">
        <f t="shared" si="56"/>
        <v>-5.7559999986551702E-3</v>
      </c>
      <c r="O478">
        <f t="shared" ca="1" si="57"/>
        <v>-4.9529730619083945E-3</v>
      </c>
      <c r="Q478" s="2">
        <f t="shared" si="58"/>
        <v>42507.006000000001</v>
      </c>
    </row>
    <row r="479" spans="1:17">
      <c r="A479" s="71" t="s">
        <v>1476</v>
      </c>
      <c r="B479" s="71" t="s">
        <v>18</v>
      </c>
      <c r="C479" s="72">
        <v>57580.738920000003</v>
      </c>
      <c r="D479" s="72">
        <v>6.3000000000000003E-4</v>
      </c>
      <c r="E479" s="23">
        <f t="shared" si="54"/>
        <v>11827.997611966586</v>
      </c>
      <c r="F479">
        <f t="shared" si="55"/>
        <v>11828</v>
      </c>
      <c r="G479" s="12">
        <f t="shared" si="53"/>
        <v>-8.2439999969210476E-3</v>
      </c>
      <c r="K479">
        <f t="shared" si="56"/>
        <v>-8.2439999969210476E-3</v>
      </c>
      <c r="O479">
        <f t="shared" ca="1" si="57"/>
        <v>-4.5957245455778284E-3</v>
      </c>
      <c r="Q479" s="2">
        <f t="shared" si="58"/>
        <v>42562.238920000003</v>
      </c>
    </row>
    <row r="480" spans="1:17">
      <c r="A480" s="61" t="s">
        <v>1475</v>
      </c>
      <c r="B480" s="62" t="s">
        <v>127</v>
      </c>
      <c r="C480" s="63">
        <v>57580.7408</v>
      </c>
      <c r="D480" s="63">
        <v>5.0000000000000001E-4</v>
      </c>
      <c r="E480" s="23">
        <f t="shared" si="54"/>
        <v>11827.998156544802</v>
      </c>
      <c r="F480">
        <f t="shared" si="55"/>
        <v>11828</v>
      </c>
      <c r="G480" s="12">
        <f t="shared" si="53"/>
        <v>-6.3640000007580966E-3</v>
      </c>
      <c r="K480">
        <f t="shared" si="56"/>
        <v>-6.3640000007580966E-3</v>
      </c>
      <c r="O480">
        <f t="shared" ca="1" si="57"/>
        <v>-4.5957245455778284E-3</v>
      </c>
      <c r="Q480" s="2">
        <f t="shared" si="58"/>
        <v>42562.2408</v>
      </c>
    </row>
    <row r="481" spans="1:21">
      <c r="A481" s="68" t="s">
        <v>1</v>
      </c>
      <c r="B481" s="68" t="s">
        <v>127</v>
      </c>
      <c r="C481" s="69">
        <v>57608.397199999999</v>
      </c>
      <c r="D481" s="69">
        <v>6.0000000000000001E-3</v>
      </c>
      <c r="E481" s="23">
        <f t="shared" si="54"/>
        <v>11836.009365586655</v>
      </c>
      <c r="F481">
        <f t="shared" si="55"/>
        <v>11836</v>
      </c>
      <c r="O481">
        <f t="shared" ca="1" si="57"/>
        <v>-4.4171002874125453E-3</v>
      </c>
      <c r="Q481" s="2">
        <f t="shared" si="58"/>
        <v>42589.897199999999</v>
      </c>
      <c r="U481" s="12">
        <f>+C481-(C$7+F481*C$8)</f>
        <v>3.2332000002497807E-2</v>
      </c>
    </row>
    <row r="482" spans="1:21">
      <c r="A482" s="70" t="s">
        <v>0</v>
      </c>
      <c r="B482" s="67" t="s">
        <v>127</v>
      </c>
      <c r="C482" s="67">
        <v>57846.568599999999</v>
      </c>
      <c r="D482" s="67">
        <v>1.8E-3</v>
      </c>
      <c r="E482" s="23">
        <f t="shared" si="54"/>
        <v>11905.000299807689</v>
      </c>
      <c r="F482">
        <f t="shared" si="55"/>
        <v>11905</v>
      </c>
      <c r="G482" s="12">
        <f t="shared" ref="G482:G492" si="59">+C482-(C$7+F482*C$8)</f>
        <v>1.0350000011385418E-3</v>
      </c>
      <c r="K482">
        <f t="shared" ref="K482:K492" si="60">+G482</f>
        <v>1.0350000011385418E-3</v>
      </c>
      <c r="O482">
        <f t="shared" ca="1" si="57"/>
        <v>-2.8764660607368819E-3</v>
      </c>
      <c r="Q482" s="2">
        <f t="shared" si="58"/>
        <v>42828.068599999999</v>
      </c>
    </row>
    <row r="483" spans="1:21">
      <c r="A483" s="74" t="s">
        <v>1477</v>
      </c>
      <c r="B483" s="75" t="s">
        <v>127</v>
      </c>
      <c r="C483" s="76">
        <v>58191.787799999998</v>
      </c>
      <c r="D483" s="76">
        <v>1E-4</v>
      </c>
      <c r="E483" s="23">
        <f t="shared" si="54"/>
        <v>12004.999691502233</v>
      </c>
      <c r="F483">
        <f t="shared" si="55"/>
        <v>12005</v>
      </c>
      <c r="G483" s="12">
        <f t="shared" si="59"/>
        <v>-1.0650000040186569E-3</v>
      </c>
      <c r="K483">
        <f t="shared" si="60"/>
        <v>-1.0650000040186569E-3</v>
      </c>
      <c r="O483">
        <f t="shared" ca="1" si="57"/>
        <v>-6.4366283367078836E-4</v>
      </c>
      <c r="Q483" s="2">
        <f t="shared" si="58"/>
        <v>43173.287799999998</v>
      </c>
    </row>
    <row r="484" spans="1:21">
      <c r="A484" s="71" t="s">
        <v>1476</v>
      </c>
      <c r="B484" s="71" t="s">
        <v>18</v>
      </c>
      <c r="C484" s="72">
        <v>58191.787909999999</v>
      </c>
      <c r="D484" s="72">
        <v>2.3000000000000001E-4</v>
      </c>
      <c r="E484" s="23">
        <f t="shared" si="54"/>
        <v>12004.999723365852</v>
      </c>
      <c r="F484">
        <f t="shared" si="55"/>
        <v>12005</v>
      </c>
      <c r="G484" s="12">
        <f t="shared" si="59"/>
        <v>-9.5500000315951183E-4</v>
      </c>
      <c r="K484">
        <f t="shared" si="60"/>
        <v>-9.5500000315951183E-4</v>
      </c>
      <c r="O484">
        <f t="shared" ca="1" si="57"/>
        <v>-6.4366283367078836E-4</v>
      </c>
      <c r="Q484" s="2">
        <f t="shared" si="58"/>
        <v>43173.287909999999</v>
      </c>
    </row>
    <row r="485" spans="1:21">
      <c r="A485" s="71" t="s">
        <v>1476</v>
      </c>
      <c r="B485" s="71" t="s">
        <v>18</v>
      </c>
      <c r="C485" s="72">
        <v>58250.477079999997</v>
      </c>
      <c r="D485" s="72">
        <v>4.4999999999999999E-4</v>
      </c>
      <c r="E485" s="23">
        <f t="shared" si="54"/>
        <v>12022.000172063543</v>
      </c>
      <c r="F485">
        <f t="shared" si="55"/>
        <v>12022</v>
      </c>
      <c r="G485" s="12">
        <f t="shared" si="59"/>
        <v>5.9399999736342579E-4</v>
      </c>
      <c r="K485">
        <f t="shared" si="60"/>
        <v>5.9399999736342579E-4</v>
      </c>
      <c r="O485">
        <f t="shared" ca="1" si="57"/>
        <v>-2.6408628506952025E-4</v>
      </c>
      <c r="Q485" s="2">
        <f t="shared" si="58"/>
        <v>43231.977079999997</v>
      </c>
    </row>
    <row r="486" spans="1:21">
      <c r="A486" s="74" t="s">
        <v>1477</v>
      </c>
      <c r="B486" s="75" t="s">
        <v>127</v>
      </c>
      <c r="C486" s="76">
        <v>58288.451699999998</v>
      </c>
      <c r="D486" s="76">
        <v>1E-4</v>
      </c>
      <c r="E486" s="23">
        <f t="shared" si="54"/>
        <v>12033.000252301928</v>
      </c>
      <c r="F486">
        <f t="shared" si="55"/>
        <v>12033</v>
      </c>
      <c r="G486" s="12">
        <f t="shared" si="59"/>
        <v>8.7099999655038118E-4</v>
      </c>
      <c r="K486">
        <f t="shared" si="60"/>
        <v>8.7099999655038118E-4</v>
      </c>
      <c r="O486">
        <f t="shared" ca="1" si="57"/>
        <v>-1.847793009224219E-5</v>
      </c>
      <c r="Q486" s="2">
        <f t="shared" si="58"/>
        <v>43269.951699999998</v>
      </c>
    </row>
    <row r="487" spans="1:21">
      <c r="A487" s="71" t="s">
        <v>1476</v>
      </c>
      <c r="B487" s="71" t="s">
        <v>18</v>
      </c>
      <c r="C487" s="72">
        <v>58288.454299999998</v>
      </c>
      <c r="D487" s="72">
        <v>6.9999999999999994E-5</v>
      </c>
      <c r="E487" s="23">
        <f t="shared" si="54"/>
        <v>12033.001005442016</v>
      </c>
      <c r="F487">
        <f t="shared" si="55"/>
        <v>12033</v>
      </c>
      <c r="G487" s="12">
        <f t="shared" si="59"/>
        <v>3.4709999963524751E-3</v>
      </c>
      <c r="K487">
        <f t="shared" si="60"/>
        <v>3.4709999963524751E-3</v>
      </c>
      <c r="O487">
        <f t="shared" ca="1" si="57"/>
        <v>-1.847793009224219E-5</v>
      </c>
      <c r="Q487" s="2">
        <f t="shared" si="58"/>
        <v>43269.954299999998</v>
      </c>
    </row>
    <row r="488" spans="1:21">
      <c r="A488" s="74" t="s">
        <v>1478</v>
      </c>
      <c r="B488" s="75" t="s">
        <v>127</v>
      </c>
      <c r="C488" s="76">
        <v>58571.534399999997</v>
      </c>
      <c r="D488" s="76">
        <v>1E-4</v>
      </c>
      <c r="E488" s="23">
        <f t="shared" si="54"/>
        <v>12115.000609753801</v>
      </c>
      <c r="F488">
        <f t="shared" si="55"/>
        <v>12115</v>
      </c>
      <c r="G488" s="12">
        <f t="shared" si="59"/>
        <v>2.1049999995739199E-3</v>
      </c>
      <c r="K488">
        <f t="shared" si="60"/>
        <v>2.1049999995739199E-3</v>
      </c>
      <c r="O488">
        <f t="shared" ca="1" si="57"/>
        <v>1.8124207161019368E-3</v>
      </c>
      <c r="Q488" s="2">
        <f t="shared" si="58"/>
        <v>43553.034399999997</v>
      </c>
    </row>
    <row r="489" spans="1:21">
      <c r="A489" s="74" t="s">
        <v>1478</v>
      </c>
      <c r="B489" s="75" t="s">
        <v>127</v>
      </c>
      <c r="C489" s="76">
        <v>58602.606599999999</v>
      </c>
      <c r="D489" s="76">
        <v>1E-4</v>
      </c>
      <c r="E489" s="23">
        <f t="shared" si="54"/>
        <v>12124.001271068732</v>
      </c>
      <c r="F489">
        <f t="shared" si="55"/>
        <v>12124</v>
      </c>
      <c r="G489" s="12">
        <f t="shared" si="59"/>
        <v>4.3880000011995435E-3</v>
      </c>
      <c r="K489">
        <f t="shared" si="60"/>
        <v>4.3880000011995435E-3</v>
      </c>
      <c r="O489">
        <f t="shared" ca="1" si="57"/>
        <v>2.0133730065379218E-3</v>
      </c>
      <c r="Q489" s="2">
        <f t="shared" si="58"/>
        <v>43584.106599999999</v>
      </c>
    </row>
    <row r="490" spans="1:21">
      <c r="A490" s="74" t="s">
        <v>1478</v>
      </c>
      <c r="B490" s="75" t="s">
        <v>127</v>
      </c>
      <c r="C490" s="76">
        <v>58647.484400000001</v>
      </c>
      <c r="D490" s="76">
        <v>1E-4</v>
      </c>
      <c r="E490" s="23">
        <f t="shared" si="54"/>
        <v>12137.000990379216</v>
      </c>
      <c r="F490">
        <f t="shared" si="55"/>
        <v>12137</v>
      </c>
      <c r="G490" s="12">
        <f t="shared" si="59"/>
        <v>3.4190000005764887E-3</v>
      </c>
      <c r="K490">
        <f t="shared" si="60"/>
        <v>3.4190000005764887E-3</v>
      </c>
      <c r="O490">
        <f t="shared" ca="1" si="57"/>
        <v>2.3036374260564929E-3</v>
      </c>
      <c r="Q490" s="2">
        <f t="shared" si="58"/>
        <v>43628.984400000001</v>
      </c>
    </row>
    <row r="491" spans="1:21" ht="12" customHeight="1">
      <c r="A491" s="77" t="s">
        <v>1479</v>
      </c>
      <c r="B491" s="78" t="s">
        <v>127</v>
      </c>
      <c r="C491" s="69">
        <v>58985.803099999997</v>
      </c>
      <c r="D491" s="69">
        <v>2.0000000000000001E-4</v>
      </c>
      <c r="E491" s="23">
        <f t="shared" si="54"/>
        <v>12235.00151931529</v>
      </c>
      <c r="F491">
        <f t="shared" si="55"/>
        <v>12235</v>
      </c>
      <c r="G491" s="12">
        <f t="shared" si="59"/>
        <v>5.2450000002863817E-3</v>
      </c>
      <c r="K491">
        <f t="shared" si="60"/>
        <v>5.2450000002863817E-3</v>
      </c>
      <c r="O491">
        <f t="shared" ca="1" si="57"/>
        <v>4.4917845885812935E-3</v>
      </c>
      <c r="Q491" s="2">
        <f t="shared" si="58"/>
        <v>43967.303099999997</v>
      </c>
    </row>
    <row r="492" spans="1:21" ht="12" customHeight="1">
      <c r="A492" s="79" t="s">
        <v>1480</v>
      </c>
      <c r="B492" s="75" t="s">
        <v>127</v>
      </c>
      <c r="C492" s="76">
        <v>59068.657500000001</v>
      </c>
      <c r="D492" s="76">
        <v>4.0000000000000002E-4</v>
      </c>
      <c r="E492" s="23">
        <f t="shared" si="54"/>
        <v>12259.001892409304</v>
      </c>
      <c r="F492">
        <f t="shared" si="55"/>
        <v>12259</v>
      </c>
      <c r="G492" s="12">
        <f t="shared" si="59"/>
        <v>6.5329999997629784E-3</v>
      </c>
      <c r="K492">
        <f t="shared" si="60"/>
        <v>6.5329999997629784E-3</v>
      </c>
      <c r="O492">
        <f t="shared" ca="1" si="57"/>
        <v>5.0276573630771426E-3</v>
      </c>
      <c r="Q492" s="2">
        <f t="shared" si="58"/>
        <v>44050.157500000001</v>
      </c>
    </row>
    <row r="493" spans="1:21" ht="12" customHeight="1">
      <c r="A493" s="81" t="s">
        <v>1481</v>
      </c>
      <c r="B493" s="82" t="s">
        <v>127</v>
      </c>
      <c r="C493" s="87">
        <v>58985.803099999997</v>
      </c>
      <c r="D493" s="86">
        <v>2.0000000000000001E-4</v>
      </c>
      <c r="E493" s="23">
        <f t="shared" ref="E493:E495" si="61">+(C493-C$7)/C$8</f>
        <v>12235.00151931529</v>
      </c>
      <c r="F493">
        <f t="shared" si="55"/>
        <v>12235</v>
      </c>
      <c r="G493" s="12">
        <f t="shared" ref="G493:G495" si="62">+C493-(C$7+F493*C$8)</f>
        <v>5.2450000002863817E-3</v>
      </c>
      <c r="K493">
        <f t="shared" ref="K493:K495" si="63">+G493</f>
        <v>5.2450000002863817E-3</v>
      </c>
      <c r="O493">
        <f t="shared" ref="O493:O495" ca="1" si="64">+C$11+C$12*F493</f>
        <v>4.4917845885812935E-3</v>
      </c>
      <c r="Q493" s="2">
        <f t="shared" ref="Q493:Q495" si="65">+C493-15018.5</f>
        <v>43967.303099999997</v>
      </c>
    </row>
    <row r="494" spans="1:21" ht="12" customHeight="1">
      <c r="A494" s="81" t="s">
        <v>1482</v>
      </c>
      <c r="B494" s="82" t="s">
        <v>127</v>
      </c>
      <c r="C494" s="87">
        <v>59068.657500000001</v>
      </c>
      <c r="D494" s="86">
        <v>4.0000000000000002E-4</v>
      </c>
      <c r="E494" s="23">
        <f t="shared" si="61"/>
        <v>12259.001892409304</v>
      </c>
      <c r="F494">
        <f t="shared" si="55"/>
        <v>12259</v>
      </c>
      <c r="G494" s="12">
        <f t="shared" si="62"/>
        <v>6.5329999997629784E-3</v>
      </c>
      <c r="K494">
        <f t="shared" si="63"/>
        <v>6.5329999997629784E-3</v>
      </c>
      <c r="O494">
        <f t="shared" ca="1" si="64"/>
        <v>5.0276573630771426E-3</v>
      </c>
      <c r="Q494" s="2">
        <f t="shared" si="65"/>
        <v>44050.157500000001</v>
      </c>
    </row>
    <row r="495" spans="1:21" ht="12" customHeight="1">
      <c r="A495" s="81" t="s">
        <v>1483</v>
      </c>
      <c r="B495" s="82" t="s">
        <v>127</v>
      </c>
      <c r="C495" s="87">
        <v>59748.746899999998</v>
      </c>
      <c r="D495" s="86">
        <v>2.0000000000000001E-4</v>
      </c>
      <c r="E495" s="23">
        <f t="shared" si="61"/>
        <v>12456.002888581903</v>
      </c>
      <c r="F495">
        <f t="shared" si="55"/>
        <v>12456</v>
      </c>
      <c r="G495" s="12">
        <f t="shared" si="62"/>
        <v>9.9719999998342246E-3</v>
      </c>
      <c r="K495">
        <f t="shared" si="63"/>
        <v>9.9719999998342246E-3</v>
      </c>
      <c r="O495">
        <f t="shared" ca="1" si="64"/>
        <v>9.4262797203973903E-3</v>
      </c>
      <c r="Q495" s="2">
        <f t="shared" si="65"/>
        <v>44730.246899999998</v>
      </c>
    </row>
    <row r="496" spans="1:21" ht="12" customHeight="1">
      <c r="A496" s="84" t="s">
        <v>1484</v>
      </c>
      <c r="B496" s="85" t="s">
        <v>127</v>
      </c>
      <c r="C496" s="86">
        <v>60076.704899999997</v>
      </c>
      <c r="D496" s="86">
        <v>5.9999999999999995E-4</v>
      </c>
      <c r="E496" s="23">
        <f t="shared" ref="E496" si="66">+(C496-C$7)/C$8</f>
        <v>12551.002241171098</v>
      </c>
      <c r="F496">
        <f t="shared" ref="F496" si="67">ROUND(2*E496,0)/2</f>
        <v>12551</v>
      </c>
      <c r="G496" s="12">
        <f t="shared" ref="G496" si="68">+C496-(C$7+F496*C$8)</f>
        <v>7.7369999999064021E-3</v>
      </c>
      <c r="K496">
        <f t="shared" ref="K496" si="69">+G496</f>
        <v>7.7369999999064021E-3</v>
      </c>
      <c r="O496">
        <f t="shared" ref="O496" ca="1" si="70">+C$11+C$12*F496</f>
        <v>1.1547442786110251E-2</v>
      </c>
      <c r="Q496" s="2">
        <f t="shared" ref="Q496" si="71">+C496-15018.5</f>
        <v>45058.204899999997</v>
      </c>
    </row>
    <row r="497" spans="1:17">
      <c r="A497" s="81" t="s">
        <v>1558</v>
      </c>
      <c r="B497" s="85" t="s">
        <v>127</v>
      </c>
      <c r="C497" s="90">
        <v>60442.642800000001</v>
      </c>
      <c r="D497" s="91">
        <v>5.0000000000000001E-4</v>
      </c>
      <c r="E497" s="23">
        <f t="shared" ref="E497" si="72">+(C497-C$7)/C$8</f>
        <v>12657.003203452396</v>
      </c>
      <c r="F497">
        <f t="shared" ref="F497" si="73">ROUND(2*E497,0)/2</f>
        <v>12657</v>
      </c>
      <c r="G497" s="12">
        <f t="shared" ref="G497" si="74">+C497-(C$7+F497*C$8)</f>
        <v>1.1059000004024711E-2</v>
      </c>
      <c r="K497">
        <f t="shared" ref="K497" si="75">+G497</f>
        <v>1.1059000004024711E-2</v>
      </c>
      <c r="O497">
        <f t="shared" ref="O497" ca="1" si="76">+C$11+C$12*F497</f>
        <v>1.3914214206800335E-2</v>
      </c>
      <c r="Q497" s="2">
        <f t="shared" ref="Q497" si="77">+C497-15018.5</f>
        <v>45424.142800000001</v>
      </c>
    </row>
    <row r="498" spans="1:17">
      <c r="A498" s="23"/>
      <c r="B498" s="32"/>
      <c r="C498" s="25"/>
      <c r="D498" s="25"/>
    </row>
    <row r="499" spans="1:17">
      <c r="A499" s="23"/>
      <c r="B499" s="32"/>
      <c r="C499" s="25"/>
      <c r="D499" s="25"/>
    </row>
    <row r="500" spans="1:17">
      <c r="A500" s="23"/>
      <c r="B500" s="32"/>
      <c r="C500" s="25"/>
      <c r="D500" s="25"/>
    </row>
    <row r="501" spans="1:17">
      <c r="A501" s="23"/>
      <c r="B501" s="32"/>
      <c r="C501" s="25"/>
      <c r="D501" s="25"/>
    </row>
    <row r="502" spans="1:17">
      <c r="A502" s="23"/>
      <c r="B502" s="32"/>
      <c r="C502" s="25"/>
      <c r="D502" s="25"/>
    </row>
    <row r="503" spans="1:17">
      <c r="A503" s="23"/>
      <c r="B503" s="32"/>
      <c r="C503" s="25"/>
      <c r="D503" s="25"/>
    </row>
    <row r="504" spans="1:17">
      <c r="A504" s="23"/>
      <c r="B504" s="32"/>
      <c r="C504" s="25"/>
      <c r="D504" s="25"/>
    </row>
    <row r="505" spans="1:17">
      <c r="A505" s="23"/>
      <c r="B505" s="32"/>
      <c r="C505" s="25"/>
      <c r="D505" s="25"/>
    </row>
    <row r="506" spans="1:17">
      <c r="A506" s="23"/>
      <c r="B506" s="32"/>
      <c r="C506" s="25"/>
      <c r="D506" s="25"/>
    </row>
    <row r="507" spans="1:17">
      <c r="A507" s="23"/>
      <c r="B507" s="32"/>
      <c r="C507" s="25"/>
      <c r="D507" s="25"/>
    </row>
    <row r="508" spans="1:17">
      <c r="A508" s="23"/>
      <c r="B508" s="32"/>
      <c r="C508" s="25"/>
      <c r="D508" s="25"/>
    </row>
    <row r="509" spans="1:17">
      <c r="A509" s="23"/>
      <c r="B509" s="32"/>
      <c r="C509" s="25"/>
      <c r="D509" s="25"/>
    </row>
    <row r="510" spans="1:17">
      <c r="A510" s="23"/>
      <c r="B510" s="32"/>
      <c r="C510" s="25"/>
      <c r="D510" s="25"/>
    </row>
    <row r="511" spans="1:17">
      <c r="A511" s="23"/>
      <c r="B511" s="32"/>
      <c r="C511" s="25"/>
      <c r="D511" s="25"/>
    </row>
    <row r="512" spans="1:17">
      <c r="A512" s="23"/>
      <c r="B512" s="32"/>
      <c r="C512" s="25"/>
      <c r="D512" s="25"/>
    </row>
    <row r="513" spans="1:4">
      <c r="A513" s="23"/>
      <c r="B513" s="32"/>
      <c r="C513" s="25"/>
      <c r="D513" s="25"/>
    </row>
    <row r="514" spans="1:4">
      <c r="A514" s="23"/>
      <c r="B514" s="32"/>
      <c r="C514" s="25"/>
      <c r="D514" s="25"/>
    </row>
    <row r="515" spans="1:4">
      <c r="A515" s="23"/>
      <c r="B515" s="32"/>
      <c r="C515" s="25"/>
      <c r="D515" s="25"/>
    </row>
    <row r="516" spans="1:4">
      <c r="A516" s="23"/>
      <c r="B516" s="32"/>
      <c r="C516" s="25"/>
      <c r="D516" s="25"/>
    </row>
    <row r="517" spans="1:4">
      <c r="A517" s="23"/>
      <c r="B517" s="32"/>
      <c r="C517" s="25"/>
      <c r="D517" s="25"/>
    </row>
    <row r="518" spans="1:4">
      <c r="A518" s="23"/>
      <c r="B518" s="32"/>
      <c r="C518" s="25"/>
      <c r="D518" s="25"/>
    </row>
    <row r="519" spans="1:4">
      <c r="A519" s="23"/>
      <c r="B519" s="32"/>
      <c r="C519" s="25"/>
      <c r="D519" s="25"/>
    </row>
    <row r="520" spans="1:4">
      <c r="A520" s="23"/>
      <c r="B520" s="32"/>
      <c r="C520" s="25"/>
      <c r="D520" s="25"/>
    </row>
    <row r="521" spans="1:4">
      <c r="A521" s="23"/>
      <c r="B521" s="32"/>
      <c r="C521" s="25"/>
      <c r="D521" s="25"/>
    </row>
    <row r="522" spans="1:4">
      <c r="A522" s="23"/>
      <c r="B522" s="32"/>
      <c r="C522" s="25"/>
      <c r="D522" s="25"/>
    </row>
    <row r="523" spans="1:4">
      <c r="A523" s="23"/>
      <c r="B523" s="32"/>
      <c r="C523" s="25"/>
      <c r="D523" s="25"/>
    </row>
    <row r="524" spans="1:4">
      <c r="A524" s="23"/>
      <c r="B524" s="32"/>
      <c r="C524" s="25"/>
      <c r="D524" s="25"/>
    </row>
    <row r="525" spans="1:4">
      <c r="A525" s="23"/>
      <c r="B525" s="32"/>
      <c r="C525" s="25"/>
      <c r="D525" s="25"/>
    </row>
    <row r="526" spans="1:4">
      <c r="A526" s="23"/>
      <c r="B526" s="32"/>
      <c r="C526" s="25"/>
      <c r="D526" s="25"/>
    </row>
    <row r="527" spans="1:4">
      <c r="A527" s="23"/>
      <c r="B527" s="32"/>
      <c r="C527" s="25"/>
      <c r="D527" s="25"/>
    </row>
    <row r="528" spans="1:4">
      <c r="A528" s="23"/>
      <c r="B528" s="32"/>
      <c r="C528" s="25"/>
      <c r="D528" s="25"/>
    </row>
    <row r="529" spans="1:4">
      <c r="A529" s="23"/>
      <c r="B529" s="32"/>
      <c r="C529" s="25"/>
      <c r="D529" s="25"/>
    </row>
    <row r="530" spans="1:4">
      <c r="A530" s="23"/>
      <c r="B530" s="32"/>
      <c r="C530" s="25"/>
      <c r="D530" s="25"/>
    </row>
    <row r="531" spans="1:4">
      <c r="A531" s="23"/>
      <c r="B531" s="32"/>
      <c r="C531" s="25"/>
      <c r="D531" s="25"/>
    </row>
    <row r="532" spans="1:4">
      <c r="A532" s="23"/>
      <c r="B532" s="32"/>
      <c r="C532" s="25"/>
      <c r="D532" s="25"/>
    </row>
    <row r="533" spans="1:4">
      <c r="A533" s="23"/>
      <c r="B533" s="32"/>
      <c r="C533" s="25"/>
      <c r="D533" s="25"/>
    </row>
    <row r="534" spans="1:4">
      <c r="A534" s="23"/>
      <c r="B534" s="32"/>
      <c r="C534" s="25"/>
      <c r="D534" s="25"/>
    </row>
    <row r="535" spans="1:4">
      <c r="A535" s="23"/>
      <c r="B535" s="32"/>
      <c r="C535" s="25"/>
      <c r="D535" s="25"/>
    </row>
    <row r="536" spans="1:4">
      <c r="A536" s="23"/>
      <c r="B536" s="32"/>
      <c r="C536" s="25"/>
      <c r="D536" s="25"/>
    </row>
    <row r="537" spans="1:4">
      <c r="A537" s="23"/>
      <c r="B537" s="32"/>
      <c r="C537" s="25"/>
      <c r="D537" s="25"/>
    </row>
    <row r="538" spans="1:4">
      <c r="A538" s="23"/>
      <c r="B538" s="32"/>
      <c r="C538" s="25"/>
      <c r="D538" s="25"/>
    </row>
    <row r="539" spans="1:4">
      <c r="A539" s="23"/>
      <c r="B539" s="32"/>
      <c r="C539" s="25"/>
      <c r="D539" s="25"/>
    </row>
    <row r="540" spans="1:4">
      <c r="A540" s="23"/>
      <c r="B540" s="32"/>
      <c r="C540" s="25"/>
      <c r="D540" s="25"/>
    </row>
    <row r="541" spans="1:4">
      <c r="A541" s="23"/>
      <c r="B541" s="32"/>
      <c r="C541" s="25"/>
      <c r="D541" s="25"/>
    </row>
    <row r="542" spans="1:4">
      <c r="A542" s="23"/>
      <c r="B542" s="32"/>
      <c r="C542" s="25"/>
      <c r="D542" s="25"/>
    </row>
    <row r="543" spans="1:4">
      <c r="A543" s="23"/>
      <c r="B543" s="32"/>
      <c r="C543" s="25"/>
      <c r="D543" s="25"/>
    </row>
    <row r="544" spans="1:4">
      <c r="A544" s="23"/>
      <c r="B544" s="32"/>
      <c r="C544" s="25"/>
      <c r="D544" s="25"/>
    </row>
    <row r="545" spans="1:4">
      <c r="A545" s="23"/>
      <c r="B545" s="32"/>
      <c r="C545" s="25"/>
      <c r="D545" s="25"/>
    </row>
    <row r="546" spans="1:4">
      <c r="A546" s="23"/>
      <c r="B546" s="32"/>
      <c r="C546" s="25"/>
      <c r="D546" s="25"/>
    </row>
    <row r="547" spans="1:4">
      <c r="A547" s="23"/>
      <c r="B547" s="32"/>
      <c r="C547" s="25"/>
      <c r="D547" s="25"/>
    </row>
    <row r="548" spans="1:4">
      <c r="A548" s="23"/>
      <c r="B548" s="32"/>
      <c r="C548" s="25"/>
      <c r="D548" s="25"/>
    </row>
    <row r="549" spans="1:4">
      <c r="A549" s="23"/>
      <c r="B549" s="32"/>
      <c r="C549" s="25"/>
      <c r="D549" s="25"/>
    </row>
    <row r="550" spans="1:4">
      <c r="A550" s="23"/>
      <c r="B550" s="32"/>
      <c r="C550" s="25"/>
      <c r="D550" s="25"/>
    </row>
    <row r="551" spans="1:4">
      <c r="A551" s="23"/>
      <c r="B551" s="32"/>
      <c r="C551" s="25"/>
      <c r="D551" s="25"/>
    </row>
    <row r="552" spans="1:4">
      <c r="A552" s="23"/>
      <c r="B552" s="32"/>
      <c r="C552" s="25"/>
      <c r="D552" s="25"/>
    </row>
    <row r="553" spans="1:4">
      <c r="A553" s="23"/>
      <c r="B553" s="32"/>
      <c r="C553" s="25"/>
      <c r="D553" s="25"/>
    </row>
    <row r="554" spans="1:4">
      <c r="A554" s="23"/>
      <c r="B554" s="32"/>
      <c r="C554" s="25"/>
      <c r="D554" s="25"/>
    </row>
    <row r="555" spans="1:4">
      <c r="A555" s="23"/>
      <c r="B555" s="32"/>
      <c r="C555" s="25"/>
      <c r="D555" s="25"/>
    </row>
    <row r="556" spans="1:4">
      <c r="A556" s="23"/>
      <c r="B556" s="32"/>
      <c r="C556" s="25"/>
      <c r="D556" s="25"/>
    </row>
    <row r="557" spans="1:4">
      <c r="A557" s="23"/>
      <c r="B557" s="32"/>
      <c r="C557" s="25"/>
      <c r="D557" s="25"/>
    </row>
    <row r="558" spans="1:4">
      <c r="A558" s="23"/>
      <c r="B558" s="32"/>
      <c r="C558" s="25"/>
      <c r="D558" s="25"/>
    </row>
    <row r="559" spans="1:4">
      <c r="A559" s="23"/>
      <c r="B559" s="32"/>
      <c r="C559" s="25"/>
      <c r="D559" s="25"/>
    </row>
    <row r="560" spans="1:4">
      <c r="A560" s="23"/>
      <c r="B560" s="32"/>
      <c r="C560" s="25"/>
      <c r="D560" s="25"/>
    </row>
    <row r="561" spans="1:4">
      <c r="A561" s="23"/>
      <c r="B561" s="32"/>
      <c r="C561" s="25"/>
      <c r="D561" s="25"/>
    </row>
    <row r="562" spans="1:4">
      <c r="A562" s="23"/>
      <c r="B562" s="32"/>
      <c r="C562" s="25"/>
      <c r="D562" s="25"/>
    </row>
    <row r="563" spans="1:4">
      <c r="A563" s="23"/>
      <c r="B563" s="32"/>
      <c r="C563" s="25"/>
      <c r="D563" s="25"/>
    </row>
    <row r="564" spans="1:4">
      <c r="A564" s="23"/>
      <c r="B564" s="32"/>
      <c r="C564" s="25"/>
      <c r="D564" s="25"/>
    </row>
    <row r="565" spans="1:4">
      <c r="A565" s="23"/>
      <c r="B565" s="32"/>
      <c r="C565" s="25"/>
      <c r="D565" s="25"/>
    </row>
    <row r="566" spans="1:4">
      <c r="A566" s="23"/>
      <c r="B566" s="32"/>
      <c r="C566" s="25"/>
      <c r="D566" s="25"/>
    </row>
    <row r="567" spans="1:4">
      <c r="A567" s="23"/>
      <c r="B567" s="32"/>
      <c r="C567" s="25"/>
      <c r="D567" s="25"/>
    </row>
    <row r="568" spans="1:4">
      <c r="A568" s="23"/>
      <c r="B568" s="32"/>
      <c r="C568" s="25"/>
      <c r="D568" s="25"/>
    </row>
    <row r="569" spans="1:4">
      <c r="A569" s="23"/>
      <c r="B569" s="32"/>
      <c r="C569" s="25"/>
      <c r="D569" s="25"/>
    </row>
    <row r="570" spans="1:4">
      <c r="A570" s="23"/>
      <c r="B570" s="32"/>
      <c r="C570" s="25"/>
      <c r="D570" s="25"/>
    </row>
    <row r="571" spans="1:4">
      <c r="A571" s="23"/>
      <c r="B571" s="32"/>
      <c r="C571" s="25"/>
      <c r="D571" s="25"/>
    </row>
    <row r="572" spans="1:4">
      <c r="A572" s="23"/>
      <c r="B572" s="32"/>
      <c r="C572" s="25"/>
      <c r="D572" s="25"/>
    </row>
    <row r="573" spans="1:4">
      <c r="A573" s="23"/>
      <c r="B573" s="32"/>
      <c r="C573" s="25"/>
      <c r="D573" s="25"/>
    </row>
    <row r="574" spans="1:4">
      <c r="A574" s="23"/>
      <c r="B574" s="32"/>
      <c r="C574" s="25"/>
      <c r="D574" s="25"/>
    </row>
    <row r="575" spans="1:4">
      <c r="A575" s="23"/>
      <c r="B575" s="32"/>
      <c r="C575" s="25"/>
      <c r="D575" s="25"/>
    </row>
    <row r="576" spans="1:4">
      <c r="A576" s="23"/>
      <c r="B576" s="32"/>
      <c r="C576" s="25"/>
      <c r="D576" s="25"/>
    </row>
    <row r="577" spans="1:4">
      <c r="A577" s="23"/>
      <c r="B577" s="32"/>
      <c r="C577" s="25"/>
      <c r="D577" s="25"/>
    </row>
    <row r="578" spans="1:4">
      <c r="A578" s="23"/>
      <c r="B578" s="32"/>
      <c r="C578" s="25"/>
      <c r="D578" s="25"/>
    </row>
    <row r="579" spans="1:4">
      <c r="A579" s="23"/>
      <c r="B579" s="32"/>
      <c r="C579" s="25"/>
      <c r="D579" s="25"/>
    </row>
    <row r="580" spans="1:4">
      <c r="A580" s="23"/>
      <c r="B580" s="32"/>
      <c r="C580" s="25"/>
      <c r="D580" s="25"/>
    </row>
    <row r="581" spans="1:4">
      <c r="A581" s="23"/>
      <c r="B581" s="32"/>
      <c r="C581" s="25"/>
      <c r="D581" s="25"/>
    </row>
    <row r="582" spans="1:4">
      <c r="A582" s="23"/>
      <c r="B582" s="32"/>
      <c r="C582" s="25"/>
      <c r="D582" s="25"/>
    </row>
    <row r="583" spans="1:4">
      <c r="A583" s="23"/>
      <c r="B583" s="32"/>
      <c r="C583" s="25"/>
      <c r="D583" s="25"/>
    </row>
    <row r="584" spans="1:4">
      <c r="A584" s="23"/>
      <c r="B584" s="32"/>
      <c r="C584" s="25"/>
      <c r="D584" s="25"/>
    </row>
    <row r="585" spans="1:4">
      <c r="A585" s="23"/>
      <c r="B585" s="32"/>
      <c r="C585" s="25"/>
      <c r="D585" s="25"/>
    </row>
    <row r="586" spans="1:4">
      <c r="A586" s="23"/>
      <c r="B586" s="32"/>
      <c r="C586" s="25"/>
      <c r="D586" s="25"/>
    </row>
    <row r="587" spans="1:4">
      <c r="A587" s="23"/>
      <c r="B587" s="32"/>
      <c r="C587" s="25"/>
      <c r="D587" s="25"/>
    </row>
    <row r="588" spans="1:4">
      <c r="A588" s="23"/>
      <c r="B588" s="32"/>
      <c r="C588" s="25"/>
      <c r="D588" s="25"/>
    </row>
    <row r="589" spans="1:4">
      <c r="A589" s="23"/>
      <c r="B589" s="32"/>
      <c r="C589" s="25"/>
      <c r="D589" s="25"/>
    </row>
    <row r="590" spans="1:4">
      <c r="A590" s="23"/>
      <c r="B590" s="32"/>
      <c r="C590" s="25"/>
      <c r="D590" s="25"/>
    </row>
    <row r="591" spans="1:4">
      <c r="A591" s="23"/>
      <c r="B591" s="32"/>
      <c r="C591" s="25"/>
      <c r="D591" s="25"/>
    </row>
    <row r="592" spans="1:4">
      <c r="A592" s="23"/>
      <c r="B592" s="32"/>
      <c r="C592" s="25"/>
      <c r="D592" s="25"/>
    </row>
    <row r="593" spans="1:4">
      <c r="A593" s="23"/>
      <c r="B593" s="32"/>
      <c r="C593" s="25"/>
      <c r="D593" s="25"/>
    </row>
    <row r="594" spans="1:4">
      <c r="A594" s="23"/>
      <c r="B594" s="32"/>
      <c r="C594" s="25"/>
      <c r="D594" s="25"/>
    </row>
    <row r="595" spans="1:4">
      <c r="A595" s="23"/>
      <c r="B595" s="32"/>
      <c r="C595" s="25"/>
      <c r="D595" s="25"/>
    </row>
    <row r="596" spans="1:4">
      <c r="A596" s="23"/>
      <c r="B596" s="32"/>
      <c r="C596" s="25"/>
      <c r="D596" s="25"/>
    </row>
    <row r="597" spans="1:4">
      <c r="A597" s="23"/>
      <c r="B597" s="32"/>
      <c r="C597" s="25"/>
      <c r="D597" s="25"/>
    </row>
    <row r="598" spans="1:4">
      <c r="A598" s="23"/>
      <c r="B598" s="32"/>
      <c r="C598" s="25"/>
      <c r="D598" s="25"/>
    </row>
    <row r="599" spans="1:4">
      <c r="A599" s="23"/>
      <c r="B599" s="32"/>
      <c r="C599" s="25"/>
      <c r="D599" s="25"/>
    </row>
    <row r="600" spans="1:4">
      <c r="A600" s="23"/>
      <c r="B600" s="32"/>
      <c r="C600" s="25"/>
      <c r="D600" s="25"/>
    </row>
    <row r="601" spans="1:4">
      <c r="A601" s="23"/>
      <c r="B601" s="32"/>
      <c r="C601" s="25"/>
      <c r="D601" s="25"/>
    </row>
    <row r="602" spans="1:4">
      <c r="A602" s="23"/>
      <c r="B602" s="32"/>
      <c r="C602" s="25"/>
      <c r="D602" s="25"/>
    </row>
    <row r="603" spans="1:4">
      <c r="A603" s="23"/>
      <c r="B603" s="32"/>
      <c r="C603" s="25"/>
      <c r="D603" s="25"/>
    </row>
    <row r="604" spans="1:4">
      <c r="A604" s="23"/>
      <c r="B604" s="32"/>
      <c r="C604" s="25"/>
      <c r="D604" s="25"/>
    </row>
    <row r="605" spans="1:4">
      <c r="A605" s="23"/>
      <c r="B605" s="32"/>
      <c r="C605" s="25"/>
      <c r="D605" s="25"/>
    </row>
    <row r="606" spans="1:4">
      <c r="A606" s="23"/>
      <c r="B606" s="32"/>
      <c r="C606" s="25"/>
      <c r="D606" s="25"/>
    </row>
    <row r="607" spans="1:4">
      <c r="A607" s="23"/>
      <c r="B607" s="32"/>
      <c r="C607" s="25"/>
      <c r="D607" s="25"/>
    </row>
    <row r="608" spans="1:4">
      <c r="A608" s="23"/>
      <c r="B608" s="32"/>
      <c r="C608" s="25"/>
      <c r="D608" s="25"/>
    </row>
    <row r="609" spans="1:4">
      <c r="A609" s="23"/>
      <c r="B609" s="32"/>
      <c r="C609" s="25"/>
      <c r="D609" s="25"/>
    </row>
    <row r="610" spans="1:4">
      <c r="A610" s="23"/>
      <c r="B610" s="32"/>
      <c r="C610" s="25"/>
      <c r="D610" s="25"/>
    </row>
    <row r="611" spans="1:4">
      <c r="A611" s="23"/>
      <c r="B611" s="32"/>
      <c r="C611" s="25"/>
      <c r="D611" s="25"/>
    </row>
    <row r="612" spans="1:4">
      <c r="A612" s="23"/>
      <c r="B612" s="32"/>
      <c r="C612" s="25"/>
      <c r="D612" s="25"/>
    </row>
    <row r="613" spans="1:4">
      <c r="A613" s="23"/>
      <c r="B613" s="32"/>
      <c r="C613" s="25"/>
      <c r="D613" s="25"/>
    </row>
    <row r="614" spans="1:4">
      <c r="A614" s="23"/>
      <c r="B614" s="32"/>
      <c r="C614" s="25"/>
      <c r="D614" s="25"/>
    </row>
    <row r="615" spans="1:4">
      <c r="A615" s="23"/>
      <c r="B615" s="32"/>
      <c r="C615" s="25"/>
      <c r="D615" s="25"/>
    </row>
    <row r="616" spans="1:4">
      <c r="A616" s="23"/>
      <c r="B616" s="32"/>
      <c r="C616" s="25"/>
      <c r="D616" s="25"/>
    </row>
    <row r="617" spans="1:4">
      <c r="A617" s="23"/>
      <c r="B617" s="32"/>
      <c r="C617" s="25"/>
      <c r="D617" s="25"/>
    </row>
    <row r="618" spans="1:4">
      <c r="A618" s="23"/>
      <c r="B618" s="32"/>
      <c r="C618" s="25"/>
      <c r="D618" s="25"/>
    </row>
    <row r="619" spans="1:4">
      <c r="A619" s="23"/>
      <c r="B619" s="32"/>
      <c r="C619" s="25"/>
      <c r="D619" s="25"/>
    </row>
    <row r="620" spans="1:4">
      <c r="A620" s="23"/>
      <c r="B620" s="32"/>
      <c r="C620" s="25"/>
      <c r="D620" s="25"/>
    </row>
    <row r="621" spans="1:4">
      <c r="A621" s="23"/>
      <c r="B621" s="32"/>
      <c r="C621" s="25"/>
      <c r="D621" s="25"/>
    </row>
    <row r="622" spans="1:4">
      <c r="A622" s="23"/>
      <c r="B622" s="32"/>
      <c r="C622" s="25"/>
      <c r="D622" s="25"/>
    </row>
    <row r="623" spans="1:4">
      <c r="A623" s="23"/>
      <c r="B623" s="32"/>
      <c r="C623" s="25"/>
      <c r="D623" s="25"/>
    </row>
    <row r="624" spans="1:4">
      <c r="A624" s="23"/>
      <c r="B624" s="32"/>
      <c r="C624" s="25"/>
      <c r="D624" s="25"/>
    </row>
    <row r="625" spans="1:4">
      <c r="A625" s="23"/>
      <c r="B625" s="32"/>
      <c r="C625" s="25"/>
      <c r="D625" s="25"/>
    </row>
    <row r="626" spans="1:4">
      <c r="A626" s="23"/>
      <c r="B626" s="32"/>
      <c r="C626" s="25"/>
      <c r="D626" s="25"/>
    </row>
    <row r="627" spans="1:4">
      <c r="A627" s="23"/>
      <c r="B627" s="32"/>
      <c r="C627" s="25"/>
      <c r="D627" s="25"/>
    </row>
    <row r="628" spans="1:4">
      <c r="A628" s="23"/>
      <c r="B628" s="32"/>
      <c r="C628" s="25"/>
      <c r="D628" s="25"/>
    </row>
    <row r="629" spans="1:4">
      <c r="A629" s="23"/>
      <c r="B629" s="32"/>
      <c r="C629" s="25"/>
      <c r="D629" s="25"/>
    </row>
    <row r="630" spans="1:4">
      <c r="A630" s="23"/>
      <c r="B630" s="32"/>
      <c r="C630" s="25"/>
      <c r="D630" s="25"/>
    </row>
    <row r="631" spans="1:4">
      <c r="A631" s="23"/>
      <c r="B631" s="32"/>
      <c r="C631" s="25"/>
      <c r="D631" s="25"/>
    </row>
    <row r="632" spans="1:4">
      <c r="A632" s="23"/>
      <c r="B632" s="32"/>
      <c r="C632" s="25"/>
      <c r="D632" s="25"/>
    </row>
    <row r="633" spans="1:4">
      <c r="A633" s="23"/>
      <c r="B633" s="32"/>
      <c r="C633" s="25"/>
      <c r="D633" s="25"/>
    </row>
    <row r="634" spans="1:4">
      <c r="A634" s="23"/>
      <c r="B634" s="32"/>
      <c r="C634" s="25"/>
      <c r="D634" s="25"/>
    </row>
    <row r="635" spans="1:4">
      <c r="A635" s="23"/>
      <c r="B635" s="32"/>
      <c r="C635" s="25"/>
      <c r="D635" s="25"/>
    </row>
    <row r="636" spans="1:4">
      <c r="A636" s="23"/>
      <c r="B636" s="32"/>
      <c r="C636" s="25"/>
      <c r="D636" s="25"/>
    </row>
    <row r="637" spans="1:4">
      <c r="A637" s="23"/>
      <c r="B637" s="32"/>
      <c r="C637" s="25"/>
      <c r="D637" s="25"/>
    </row>
    <row r="638" spans="1:4">
      <c r="A638" s="23"/>
      <c r="B638" s="32"/>
      <c r="C638" s="25"/>
      <c r="D638" s="25"/>
    </row>
    <row r="639" spans="1:4">
      <c r="A639" s="23"/>
      <c r="B639" s="32"/>
      <c r="C639" s="25"/>
      <c r="D639" s="25"/>
    </row>
    <row r="640" spans="1:4">
      <c r="A640" s="23"/>
      <c r="B640" s="32"/>
      <c r="C640" s="25"/>
      <c r="D640" s="25"/>
    </row>
    <row r="641" spans="1:4">
      <c r="A641" s="23"/>
      <c r="B641" s="32"/>
      <c r="C641" s="25"/>
      <c r="D641" s="25"/>
    </row>
    <row r="642" spans="1:4">
      <c r="A642" s="23"/>
      <c r="B642" s="32"/>
      <c r="C642" s="25"/>
      <c r="D642" s="25"/>
    </row>
    <row r="643" spans="1:4">
      <c r="A643" s="23"/>
      <c r="B643" s="32"/>
      <c r="C643" s="25"/>
      <c r="D643" s="25"/>
    </row>
    <row r="644" spans="1:4">
      <c r="A644" s="23"/>
      <c r="B644" s="32"/>
      <c r="C644" s="25"/>
      <c r="D644" s="25"/>
    </row>
    <row r="645" spans="1:4">
      <c r="A645" s="23"/>
      <c r="B645" s="32"/>
      <c r="C645" s="25"/>
      <c r="D645" s="25"/>
    </row>
    <row r="646" spans="1:4">
      <c r="A646" s="23"/>
      <c r="B646" s="32"/>
      <c r="C646" s="25"/>
      <c r="D646" s="25"/>
    </row>
    <row r="647" spans="1:4">
      <c r="A647" s="23"/>
      <c r="B647" s="32"/>
      <c r="C647" s="25"/>
      <c r="D647" s="25"/>
    </row>
    <row r="648" spans="1:4">
      <c r="A648" s="23"/>
      <c r="B648" s="32"/>
      <c r="C648" s="25"/>
      <c r="D648" s="25"/>
    </row>
    <row r="649" spans="1:4">
      <c r="A649" s="23"/>
      <c r="B649" s="32"/>
      <c r="C649" s="25"/>
      <c r="D649" s="25"/>
    </row>
    <row r="650" spans="1:4">
      <c r="A650" s="23"/>
      <c r="B650" s="32"/>
      <c r="C650" s="25"/>
      <c r="D650" s="25"/>
    </row>
    <row r="651" spans="1:4">
      <c r="A651" s="23"/>
      <c r="B651" s="32"/>
      <c r="C651" s="25"/>
      <c r="D651" s="25"/>
    </row>
    <row r="652" spans="1:4">
      <c r="A652" s="23"/>
      <c r="B652" s="32"/>
      <c r="C652" s="25"/>
      <c r="D652" s="25"/>
    </row>
    <row r="653" spans="1:4">
      <c r="A653" s="23"/>
      <c r="B653" s="32"/>
      <c r="C653" s="25"/>
      <c r="D653" s="25"/>
    </row>
    <row r="654" spans="1:4">
      <c r="A654" s="23"/>
      <c r="B654" s="32"/>
      <c r="C654" s="25"/>
      <c r="D654" s="25"/>
    </row>
    <row r="655" spans="1:4">
      <c r="A655" s="23"/>
      <c r="B655" s="32"/>
      <c r="C655" s="25"/>
      <c r="D655" s="25"/>
    </row>
    <row r="656" spans="1:4">
      <c r="A656" s="23"/>
      <c r="B656" s="32"/>
      <c r="C656" s="25"/>
      <c r="D656" s="25"/>
    </row>
    <row r="657" spans="1:4">
      <c r="A657" s="23"/>
      <c r="B657" s="32"/>
      <c r="C657" s="25"/>
      <c r="D657" s="25"/>
    </row>
    <row r="658" spans="1:4">
      <c r="A658" s="23"/>
      <c r="B658" s="32"/>
      <c r="C658" s="25"/>
      <c r="D658" s="25"/>
    </row>
    <row r="659" spans="1:4">
      <c r="A659" s="23"/>
      <c r="B659" s="32"/>
      <c r="C659" s="25"/>
      <c r="D659" s="25"/>
    </row>
    <row r="660" spans="1:4">
      <c r="A660" s="23"/>
      <c r="B660" s="32"/>
      <c r="C660" s="25"/>
      <c r="D660" s="25"/>
    </row>
    <row r="661" spans="1:4">
      <c r="A661" s="23"/>
      <c r="B661" s="32"/>
      <c r="C661" s="25"/>
      <c r="D661" s="25"/>
    </row>
    <row r="662" spans="1:4">
      <c r="A662" s="23"/>
      <c r="B662" s="32"/>
      <c r="C662" s="25"/>
      <c r="D662" s="25"/>
    </row>
    <row r="663" spans="1:4">
      <c r="A663" s="23"/>
      <c r="B663" s="32"/>
      <c r="C663" s="25"/>
      <c r="D663" s="25"/>
    </row>
    <row r="664" spans="1:4">
      <c r="A664" s="23"/>
      <c r="B664" s="32"/>
      <c r="C664" s="25"/>
      <c r="D664" s="25"/>
    </row>
    <row r="665" spans="1:4">
      <c r="A665" s="23"/>
      <c r="B665" s="32"/>
      <c r="C665" s="25"/>
      <c r="D665" s="25"/>
    </row>
    <row r="666" spans="1:4">
      <c r="A666" s="23"/>
      <c r="B666" s="32"/>
      <c r="C666" s="25"/>
      <c r="D666" s="25"/>
    </row>
    <row r="667" spans="1:4">
      <c r="A667" s="23"/>
      <c r="B667" s="32"/>
      <c r="C667" s="25"/>
      <c r="D667" s="25"/>
    </row>
    <row r="668" spans="1:4">
      <c r="A668" s="23"/>
      <c r="B668" s="23"/>
      <c r="C668" s="25"/>
      <c r="D668" s="25"/>
    </row>
    <row r="669" spans="1:4">
      <c r="A669" s="23"/>
      <c r="B669" s="23"/>
      <c r="C669" s="25"/>
      <c r="D669" s="25"/>
    </row>
    <row r="670" spans="1:4">
      <c r="A670" s="23"/>
      <c r="B670" s="23"/>
      <c r="C670" s="25"/>
      <c r="D670" s="25"/>
    </row>
    <row r="671" spans="1:4">
      <c r="A671" s="23"/>
      <c r="B671" s="23"/>
      <c r="C671" s="25"/>
      <c r="D671" s="25"/>
    </row>
    <row r="672" spans="1:4">
      <c r="A672" s="23"/>
      <c r="B672" s="23"/>
      <c r="C672" s="25"/>
      <c r="D672" s="25"/>
    </row>
    <row r="673" spans="1:4">
      <c r="A673" s="23"/>
      <c r="B673" s="23"/>
      <c r="C673" s="25"/>
      <c r="D673" s="25"/>
    </row>
    <row r="674" spans="1:4">
      <c r="A674" s="23"/>
      <c r="B674" s="23"/>
      <c r="C674" s="25"/>
      <c r="D674" s="25"/>
    </row>
    <row r="675" spans="1:4">
      <c r="A675" s="23"/>
      <c r="B675" s="23"/>
      <c r="C675" s="25"/>
      <c r="D675" s="25"/>
    </row>
    <row r="676" spans="1:4">
      <c r="A676" s="23"/>
      <c r="B676" s="23"/>
      <c r="C676" s="25"/>
      <c r="D676" s="25"/>
    </row>
    <row r="677" spans="1:4">
      <c r="A677" s="23"/>
      <c r="B677" s="23"/>
      <c r="C677" s="25"/>
      <c r="D677" s="25"/>
    </row>
    <row r="678" spans="1:4">
      <c r="A678" s="23"/>
      <c r="B678" s="23"/>
      <c r="C678" s="25"/>
      <c r="D678" s="25"/>
    </row>
    <row r="679" spans="1:4">
      <c r="A679" s="23"/>
      <c r="B679" s="23"/>
      <c r="C679" s="25"/>
      <c r="D679" s="25"/>
    </row>
    <row r="680" spans="1:4">
      <c r="A680" s="23"/>
      <c r="B680" s="23"/>
      <c r="C680" s="25"/>
      <c r="D680" s="25"/>
    </row>
    <row r="681" spans="1:4">
      <c r="A681" s="23"/>
      <c r="B681" s="23"/>
      <c r="C681" s="25"/>
      <c r="D681" s="25"/>
    </row>
    <row r="682" spans="1:4">
      <c r="A682" s="23"/>
      <c r="B682" s="23"/>
      <c r="C682" s="25"/>
      <c r="D682" s="25"/>
    </row>
    <row r="683" spans="1:4">
      <c r="A683" s="23"/>
      <c r="B683" s="23"/>
      <c r="C683" s="25"/>
      <c r="D683" s="25"/>
    </row>
    <row r="684" spans="1:4">
      <c r="A684" s="23"/>
      <c r="B684" s="23"/>
      <c r="C684" s="25"/>
      <c r="D684" s="25"/>
    </row>
    <row r="685" spans="1:4">
      <c r="A685" s="23"/>
      <c r="B685" s="23"/>
      <c r="C685" s="25"/>
      <c r="D685" s="25"/>
    </row>
    <row r="686" spans="1:4">
      <c r="A686" s="23"/>
      <c r="B686" s="23"/>
      <c r="C686" s="25"/>
      <c r="D686" s="25"/>
    </row>
    <row r="687" spans="1:4">
      <c r="A687" s="23"/>
      <c r="B687" s="23"/>
      <c r="C687" s="25"/>
      <c r="D687" s="25"/>
    </row>
    <row r="688" spans="1:4">
      <c r="A688" s="23"/>
      <c r="B688" s="23"/>
      <c r="C688" s="25"/>
      <c r="D688" s="25"/>
    </row>
    <row r="689" spans="1:4">
      <c r="A689" s="23"/>
      <c r="B689" s="23"/>
      <c r="C689" s="25"/>
      <c r="D689" s="25"/>
    </row>
    <row r="690" spans="1:4">
      <c r="A690" s="23"/>
      <c r="B690" s="23"/>
      <c r="C690" s="25"/>
      <c r="D690" s="25"/>
    </row>
    <row r="691" spans="1:4">
      <c r="A691" s="23"/>
      <c r="B691" s="23"/>
      <c r="C691" s="25"/>
      <c r="D691" s="25"/>
    </row>
    <row r="692" spans="1:4">
      <c r="A692" s="23"/>
      <c r="B692" s="23"/>
      <c r="C692" s="25"/>
      <c r="D692" s="25"/>
    </row>
    <row r="693" spans="1:4">
      <c r="A693" s="23"/>
      <c r="B693" s="23"/>
      <c r="C693" s="25"/>
      <c r="D693" s="25"/>
    </row>
    <row r="694" spans="1:4">
      <c r="A694" s="23"/>
      <c r="B694" s="23"/>
      <c r="C694" s="25"/>
      <c r="D694" s="25"/>
    </row>
    <row r="695" spans="1:4">
      <c r="A695" s="23"/>
      <c r="B695" s="23"/>
      <c r="C695" s="25"/>
      <c r="D695" s="25"/>
    </row>
    <row r="696" spans="1:4">
      <c r="A696" s="23"/>
      <c r="B696" s="23"/>
      <c r="C696" s="25"/>
      <c r="D696" s="25"/>
    </row>
    <row r="697" spans="1:4">
      <c r="A697" s="23"/>
      <c r="B697" s="23"/>
      <c r="C697" s="25"/>
      <c r="D697" s="25"/>
    </row>
    <row r="698" spans="1:4">
      <c r="A698" s="23"/>
      <c r="B698" s="23"/>
      <c r="C698" s="25"/>
      <c r="D698" s="25"/>
    </row>
    <row r="699" spans="1:4">
      <c r="A699" s="23"/>
      <c r="B699" s="23"/>
      <c r="C699" s="25"/>
      <c r="D699" s="25"/>
    </row>
    <row r="700" spans="1:4">
      <c r="A700" s="23"/>
      <c r="B700" s="23"/>
      <c r="C700" s="25"/>
      <c r="D700" s="25"/>
    </row>
    <row r="701" spans="1:4">
      <c r="A701" s="23"/>
      <c r="B701" s="23"/>
      <c r="C701" s="25"/>
      <c r="D701" s="25"/>
    </row>
    <row r="702" spans="1:4">
      <c r="A702" s="23"/>
      <c r="B702" s="23"/>
      <c r="C702" s="25"/>
      <c r="D702" s="25"/>
    </row>
    <row r="703" spans="1:4">
      <c r="A703" s="23"/>
      <c r="B703" s="23"/>
      <c r="C703" s="25"/>
      <c r="D703" s="25"/>
    </row>
    <row r="704" spans="1:4">
      <c r="A704" s="23"/>
      <c r="B704" s="23"/>
      <c r="C704" s="25"/>
      <c r="D704" s="25"/>
    </row>
    <row r="705" spans="1:4">
      <c r="A705" s="23"/>
      <c r="B705" s="23"/>
      <c r="C705" s="25"/>
      <c r="D705" s="25"/>
    </row>
    <row r="706" spans="1:4">
      <c r="A706" s="23"/>
      <c r="B706" s="23"/>
      <c r="C706" s="25"/>
      <c r="D706" s="25"/>
    </row>
    <row r="707" spans="1:4">
      <c r="A707" s="23"/>
      <c r="B707" s="23"/>
      <c r="C707" s="25"/>
      <c r="D707" s="25"/>
    </row>
    <row r="708" spans="1:4">
      <c r="A708" s="23"/>
      <c r="B708" s="23"/>
      <c r="C708" s="25"/>
      <c r="D708" s="25"/>
    </row>
    <row r="709" spans="1:4">
      <c r="A709" s="23"/>
      <c r="B709" s="23"/>
      <c r="C709" s="25"/>
      <c r="D709" s="25"/>
    </row>
    <row r="710" spans="1:4">
      <c r="A710" s="23"/>
      <c r="B710" s="23"/>
      <c r="C710" s="25"/>
      <c r="D710" s="25"/>
    </row>
    <row r="711" spans="1:4">
      <c r="A711" s="23"/>
      <c r="B711" s="23"/>
      <c r="C711" s="25"/>
      <c r="D711" s="25"/>
    </row>
    <row r="712" spans="1:4">
      <c r="A712" s="23"/>
      <c r="B712" s="23"/>
      <c r="C712" s="25"/>
      <c r="D712" s="25"/>
    </row>
    <row r="713" spans="1:4">
      <c r="A713" s="23"/>
      <c r="B713" s="23"/>
      <c r="C713" s="25"/>
      <c r="D713" s="25"/>
    </row>
    <row r="714" spans="1:4">
      <c r="A714" s="23"/>
      <c r="B714" s="23"/>
      <c r="C714" s="25"/>
      <c r="D714" s="25"/>
    </row>
    <row r="715" spans="1:4">
      <c r="A715" s="23"/>
      <c r="B715" s="23"/>
      <c r="C715" s="25"/>
      <c r="D715" s="25"/>
    </row>
    <row r="716" spans="1:4">
      <c r="A716" s="23"/>
      <c r="B716" s="23"/>
      <c r="C716" s="25"/>
      <c r="D716" s="25"/>
    </row>
    <row r="717" spans="1:4">
      <c r="A717" s="23"/>
      <c r="B717" s="23"/>
      <c r="C717" s="25"/>
      <c r="D717" s="25"/>
    </row>
    <row r="718" spans="1:4">
      <c r="A718" s="23"/>
      <c r="B718" s="23"/>
      <c r="C718" s="25"/>
      <c r="D718" s="25"/>
    </row>
    <row r="719" spans="1:4">
      <c r="A719" s="23"/>
      <c r="B719" s="23"/>
      <c r="C719" s="25"/>
      <c r="D719" s="25"/>
    </row>
    <row r="720" spans="1:4">
      <c r="A720" s="23"/>
      <c r="B720" s="23"/>
      <c r="C720" s="25"/>
      <c r="D720" s="25"/>
    </row>
    <row r="721" spans="1:4">
      <c r="A721" s="23"/>
      <c r="B721" s="23"/>
      <c r="C721" s="25"/>
      <c r="D721" s="25"/>
    </row>
    <row r="722" spans="1:4">
      <c r="A722" s="23"/>
      <c r="B722" s="23"/>
      <c r="C722" s="25"/>
      <c r="D722" s="25"/>
    </row>
    <row r="723" spans="1:4">
      <c r="A723" s="23"/>
      <c r="B723" s="23"/>
      <c r="C723" s="25"/>
      <c r="D723" s="25"/>
    </row>
    <row r="724" spans="1:4">
      <c r="A724" s="23"/>
      <c r="B724" s="23"/>
      <c r="C724" s="25"/>
      <c r="D724" s="25"/>
    </row>
    <row r="725" spans="1:4">
      <c r="A725" s="23"/>
      <c r="B725" s="23"/>
      <c r="C725" s="25"/>
      <c r="D725" s="25"/>
    </row>
    <row r="726" spans="1:4">
      <c r="A726" s="23"/>
      <c r="B726" s="23"/>
      <c r="C726" s="25"/>
      <c r="D726" s="25"/>
    </row>
    <row r="727" spans="1:4">
      <c r="A727" s="23"/>
      <c r="B727" s="23"/>
      <c r="C727" s="25"/>
      <c r="D727" s="25"/>
    </row>
    <row r="728" spans="1:4">
      <c r="A728" s="23"/>
      <c r="B728" s="23"/>
      <c r="C728" s="25"/>
      <c r="D728" s="25"/>
    </row>
    <row r="729" spans="1:4">
      <c r="A729" s="23"/>
      <c r="B729" s="23"/>
      <c r="C729" s="25"/>
      <c r="D729" s="25"/>
    </row>
    <row r="730" spans="1:4">
      <c r="A730" s="23"/>
      <c r="B730" s="23"/>
      <c r="C730" s="25"/>
      <c r="D730" s="25"/>
    </row>
    <row r="731" spans="1:4">
      <c r="A731" s="23"/>
      <c r="B731" s="23"/>
      <c r="C731" s="25"/>
      <c r="D731" s="25"/>
    </row>
    <row r="732" spans="1:4">
      <c r="A732" s="23"/>
      <c r="B732" s="23"/>
      <c r="C732" s="25"/>
      <c r="D732" s="25"/>
    </row>
    <row r="733" spans="1:4">
      <c r="A733" s="23"/>
      <c r="B733" s="23"/>
      <c r="C733" s="25"/>
      <c r="D733" s="25"/>
    </row>
    <row r="734" spans="1:4">
      <c r="A734" s="23"/>
      <c r="B734" s="23"/>
      <c r="C734" s="25"/>
      <c r="D734" s="25"/>
    </row>
    <row r="735" spans="1:4">
      <c r="A735" s="23"/>
      <c r="B735" s="23"/>
      <c r="C735" s="25"/>
      <c r="D735" s="25"/>
    </row>
    <row r="736" spans="1:4">
      <c r="A736" s="23"/>
      <c r="B736" s="23"/>
      <c r="C736" s="25"/>
      <c r="D736" s="25"/>
    </row>
    <row r="737" spans="1:4">
      <c r="A737" s="23"/>
      <c r="B737" s="23"/>
      <c r="C737" s="25"/>
      <c r="D737" s="25"/>
    </row>
    <row r="738" spans="1:4">
      <c r="A738" s="23"/>
      <c r="B738" s="23"/>
      <c r="C738" s="25"/>
      <c r="D738" s="25"/>
    </row>
    <row r="739" spans="1:4">
      <c r="A739" s="23"/>
      <c r="B739" s="23"/>
      <c r="C739" s="25"/>
      <c r="D739" s="25"/>
    </row>
    <row r="740" spans="1:4">
      <c r="A740" s="23"/>
      <c r="B740" s="23"/>
      <c r="C740" s="25"/>
      <c r="D740" s="25"/>
    </row>
    <row r="741" spans="1:4">
      <c r="A741" s="23"/>
      <c r="B741" s="23"/>
      <c r="C741" s="25"/>
      <c r="D741" s="25"/>
    </row>
    <row r="742" spans="1:4">
      <c r="A742" s="23"/>
      <c r="B742" s="23"/>
      <c r="C742" s="25"/>
      <c r="D742" s="25"/>
    </row>
    <row r="743" spans="1:4">
      <c r="A743" s="23"/>
      <c r="B743" s="23"/>
      <c r="C743" s="25"/>
      <c r="D743" s="25"/>
    </row>
    <row r="744" spans="1:4">
      <c r="A744" s="23"/>
      <c r="B744" s="23"/>
      <c r="C744" s="25"/>
      <c r="D744" s="25"/>
    </row>
    <row r="745" spans="1:4">
      <c r="A745" s="23"/>
      <c r="B745" s="23"/>
      <c r="C745" s="25"/>
      <c r="D745" s="25"/>
    </row>
    <row r="746" spans="1:4">
      <c r="A746" s="23"/>
      <c r="B746" s="23"/>
      <c r="C746" s="25"/>
      <c r="D746" s="25"/>
    </row>
    <row r="747" spans="1:4">
      <c r="A747" s="23"/>
      <c r="B747" s="23"/>
      <c r="C747" s="25"/>
      <c r="D747" s="25"/>
    </row>
    <row r="748" spans="1:4">
      <c r="A748" s="23"/>
      <c r="B748" s="23"/>
      <c r="C748" s="25"/>
      <c r="D748" s="25"/>
    </row>
    <row r="749" spans="1:4">
      <c r="A749" s="23"/>
      <c r="B749" s="23"/>
      <c r="C749" s="25"/>
      <c r="D749" s="25"/>
    </row>
    <row r="750" spans="1:4">
      <c r="A750" s="23"/>
      <c r="B750" s="23"/>
      <c r="C750" s="25"/>
      <c r="D750" s="25"/>
    </row>
    <row r="751" spans="1:4">
      <c r="A751" s="23"/>
      <c r="B751" s="23"/>
      <c r="C751" s="25"/>
      <c r="D751" s="25"/>
    </row>
    <row r="752" spans="1:4">
      <c r="A752" s="23"/>
      <c r="B752" s="23"/>
      <c r="C752" s="25"/>
      <c r="D752" s="25"/>
    </row>
    <row r="753" spans="1:4">
      <c r="A753" s="23"/>
      <c r="B753" s="23"/>
      <c r="C753" s="25"/>
      <c r="D753" s="25"/>
    </row>
    <row r="754" spans="1:4">
      <c r="A754" s="23"/>
      <c r="B754" s="23"/>
      <c r="C754" s="25"/>
      <c r="D754" s="25"/>
    </row>
    <row r="755" spans="1:4">
      <c r="A755" s="23"/>
      <c r="B755" s="23"/>
      <c r="C755" s="25"/>
      <c r="D755" s="25"/>
    </row>
    <row r="756" spans="1:4">
      <c r="A756" s="23"/>
      <c r="B756" s="23"/>
      <c r="C756" s="25"/>
      <c r="D756" s="25"/>
    </row>
    <row r="757" spans="1:4">
      <c r="A757" s="23"/>
      <c r="B757" s="23"/>
      <c r="C757" s="25"/>
      <c r="D757" s="25"/>
    </row>
    <row r="758" spans="1:4">
      <c r="A758" s="23"/>
      <c r="B758" s="23"/>
      <c r="C758" s="25"/>
      <c r="D758" s="25"/>
    </row>
    <row r="759" spans="1:4">
      <c r="A759" s="23"/>
      <c r="B759" s="23"/>
      <c r="C759" s="25"/>
      <c r="D759" s="25"/>
    </row>
    <row r="760" spans="1:4">
      <c r="A760" s="23"/>
      <c r="B760" s="23"/>
      <c r="C760" s="25"/>
      <c r="D760" s="25"/>
    </row>
    <row r="761" spans="1:4">
      <c r="A761" s="23"/>
      <c r="B761" s="23"/>
      <c r="C761" s="25"/>
      <c r="D761" s="25"/>
    </row>
    <row r="762" spans="1:4">
      <c r="A762" s="23"/>
      <c r="B762" s="23"/>
      <c r="C762" s="25"/>
      <c r="D762" s="25"/>
    </row>
    <row r="763" spans="1:4">
      <c r="A763" s="23"/>
      <c r="B763" s="23"/>
      <c r="C763" s="25"/>
      <c r="D763" s="25"/>
    </row>
    <row r="764" spans="1:4">
      <c r="A764" s="23"/>
      <c r="B764" s="23"/>
      <c r="C764" s="25"/>
      <c r="D764" s="25"/>
    </row>
    <row r="765" spans="1:4">
      <c r="A765" s="23"/>
      <c r="B765" s="23"/>
      <c r="C765" s="25"/>
      <c r="D765" s="25"/>
    </row>
    <row r="766" spans="1:4">
      <c r="A766" s="23"/>
      <c r="B766" s="23"/>
      <c r="C766" s="25"/>
      <c r="D766" s="25"/>
    </row>
    <row r="767" spans="1:4">
      <c r="A767" s="23"/>
      <c r="B767" s="23"/>
      <c r="C767" s="25"/>
      <c r="D767" s="25"/>
    </row>
    <row r="768" spans="1:4">
      <c r="A768" s="23"/>
      <c r="B768" s="23"/>
      <c r="C768" s="25"/>
      <c r="D768" s="25"/>
    </row>
    <row r="769" spans="1:4">
      <c r="A769" s="23"/>
      <c r="B769" s="23"/>
      <c r="C769" s="25"/>
      <c r="D769" s="25"/>
    </row>
    <row r="770" spans="1:4">
      <c r="A770" s="23"/>
      <c r="B770" s="23"/>
      <c r="C770" s="25"/>
      <c r="D770" s="25"/>
    </row>
    <row r="771" spans="1:4">
      <c r="A771" s="23"/>
      <c r="B771" s="23"/>
      <c r="C771" s="25"/>
      <c r="D771" s="25"/>
    </row>
    <row r="772" spans="1:4">
      <c r="A772" s="23"/>
      <c r="B772" s="23"/>
      <c r="C772" s="25"/>
      <c r="D772" s="25"/>
    </row>
    <row r="773" spans="1:4">
      <c r="A773" s="23"/>
      <c r="B773" s="23"/>
      <c r="C773" s="25"/>
      <c r="D773" s="25"/>
    </row>
    <row r="774" spans="1:4">
      <c r="A774" s="23"/>
      <c r="B774" s="23"/>
      <c r="C774" s="25"/>
      <c r="D774" s="25"/>
    </row>
    <row r="775" spans="1:4">
      <c r="A775" s="23"/>
      <c r="B775" s="23"/>
      <c r="C775" s="25"/>
      <c r="D775" s="25"/>
    </row>
    <row r="776" spans="1:4">
      <c r="A776" s="23"/>
      <c r="B776" s="23"/>
      <c r="C776" s="25"/>
      <c r="D776" s="25"/>
    </row>
    <row r="777" spans="1:4">
      <c r="A777" s="23"/>
      <c r="B777" s="23"/>
      <c r="C777" s="25"/>
      <c r="D777" s="25"/>
    </row>
    <row r="778" spans="1:4">
      <c r="A778" s="23"/>
      <c r="B778" s="23"/>
      <c r="C778" s="25"/>
      <c r="D778" s="25"/>
    </row>
    <row r="779" spans="1:4">
      <c r="A779" s="23"/>
      <c r="B779" s="23"/>
      <c r="C779" s="25"/>
      <c r="D779" s="25"/>
    </row>
    <row r="780" spans="1:4">
      <c r="A780" s="23"/>
      <c r="B780" s="23"/>
      <c r="C780" s="25"/>
      <c r="D780" s="25"/>
    </row>
    <row r="781" spans="1:4">
      <c r="A781" s="23"/>
      <c r="B781" s="23"/>
      <c r="C781" s="25"/>
      <c r="D781" s="25"/>
    </row>
    <row r="782" spans="1:4">
      <c r="A782" s="23"/>
      <c r="B782" s="23"/>
      <c r="C782" s="25"/>
      <c r="D782" s="25"/>
    </row>
    <row r="783" spans="1:4">
      <c r="A783" s="23"/>
      <c r="B783" s="23"/>
      <c r="C783" s="25"/>
      <c r="D783" s="25"/>
    </row>
    <row r="784" spans="1:4">
      <c r="A784" s="23"/>
      <c r="B784" s="23"/>
      <c r="C784" s="25"/>
      <c r="D784" s="25"/>
    </row>
    <row r="785" spans="1:4">
      <c r="A785" s="23"/>
      <c r="B785" s="23"/>
      <c r="C785" s="25"/>
      <c r="D785" s="25"/>
    </row>
    <row r="786" spans="1:4">
      <c r="A786" s="23"/>
      <c r="B786" s="23"/>
      <c r="C786" s="25"/>
      <c r="D786" s="25"/>
    </row>
    <row r="787" spans="1:4">
      <c r="A787" s="23"/>
      <c r="B787" s="23"/>
      <c r="C787" s="25"/>
      <c r="D787" s="25"/>
    </row>
    <row r="788" spans="1:4">
      <c r="A788" s="23"/>
      <c r="B788" s="23"/>
      <c r="C788" s="25"/>
      <c r="D788" s="25"/>
    </row>
    <row r="789" spans="1:4">
      <c r="A789" s="23"/>
      <c r="B789" s="23"/>
      <c r="C789" s="25"/>
      <c r="D789" s="25"/>
    </row>
    <row r="790" spans="1:4">
      <c r="A790" s="23"/>
      <c r="B790" s="23"/>
      <c r="C790" s="25"/>
      <c r="D790" s="25"/>
    </row>
    <row r="791" spans="1:4">
      <c r="A791" s="23"/>
      <c r="B791" s="23"/>
      <c r="C791" s="25"/>
      <c r="D791" s="25"/>
    </row>
    <row r="792" spans="1:4">
      <c r="A792" s="23"/>
      <c r="B792" s="23"/>
      <c r="C792" s="25"/>
      <c r="D792" s="25"/>
    </row>
    <row r="793" spans="1:4">
      <c r="A793" s="23"/>
      <c r="B793" s="23"/>
      <c r="C793" s="25"/>
      <c r="D793" s="25"/>
    </row>
    <row r="794" spans="1:4">
      <c r="A794" s="23"/>
      <c r="B794" s="23"/>
      <c r="C794" s="25"/>
      <c r="D794" s="25"/>
    </row>
    <row r="795" spans="1:4">
      <c r="A795" s="23"/>
      <c r="B795" s="23"/>
      <c r="C795" s="25"/>
      <c r="D795" s="25"/>
    </row>
    <row r="796" spans="1:4">
      <c r="A796" s="23"/>
      <c r="B796" s="23"/>
      <c r="C796" s="25"/>
      <c r="D796" s="25"/>
    </row>
    <row r="797" spans="1:4">
      <c r="A797" s="23"/>
      <c r="B797" s="23"/>
      <c r="C797" s="25"/>
      <c r="D797" s="25"/>
    </row>
    <row r="798" spans="1:4">
      <c r="A798" s="23"/>
      <c r="B798" s="23"/>
      <c r="C798" s="25"/>
      <c r="D798" s="25"/>
    </row>
    <row r="799" spans="1:4">
      <c r="A799" s="23"/>
      <c r="B799" s="23"/>
      <c r="C799" s="25"/>
      <c r="D799" s="25"/>
    </row>
    <row r="800" spans="1:4">
      <c r="A800" s="23"/>
      <c r="B800" s="23"/>
      <c r="C800" s="25"/>
      <c r="D800" s="25"/>
    </row>
    <row r="801" spans="1:4">
      <c r="A801" s="23"/>
      <c r="B801" s="23"/>
      <c r="C801" s="25"/>
      <c r="D801" s="25"/>
    </row>
    <row r="802" spans="1:4">
      <c r="A802" s="23"/>
      <c r="B802" s="23"/>
      <c r="C802" s="25"/>
      <c r="D802" s="25"/>
    </row>
    <row r="803" spans="1:4">
      <c r="A803" s="23"/>
      <c r="B803" s="23"/>
      <c r="C803" s="25"/>
      <c r="D803" s="25"/>
    </row>
    <row r="804" spans="1:4">
      <c r="A804" s="23"/>
      <c r="B804" s="23"/>
      <c r="C804" s="25"/>
      <c r="D804" s="25"/>
    </row>
    <row r="805" spans="1:4">
      <c r="A805" s="23"/>
      <c r="B805" s="23"/>
      <c r="C805" s="25"/>
      <c r="D805" s="25"/>
    </row>
    <row r="806" spans="1:4">
      <c r="A806" s="23"/>
      <c r="B806" s="23"/>
      <c r="C806" s="25"/>
      <c r="D806" s="25"/>
    </row>
    <row r="807" spans="1:4">
      <c r="A807" s="23"/>
      <c r="B807" s="23"/>
      <c r="C807" s="25"/>
      <c r="D807" s="25"/>
    </row>
    <row r="808" spans="1:4">
      <c r="A808" s="23"/>
      <c r="B808" s="23"/>
      <c r="C808" s="25"/>
      <c r="D808" s="25"/>
    </row>
    <row r="809" spans="1:4">
      <c r="A809" s="23"/>
      <c r="B809" s="23"/>
      <c r="C809" s="25"/>
      <c r="D809" s="25"/>
    </row>
    <row r="810" spans="1:4">
      <c r="A810" s="23"/>
      <c r="B810" s="23"/>
      <c r="C810" s="25"/>
      <c r="D810" s="25"/>
    </row>
    <row r="811" spans="1:4">
      <c r="A811" s="23"/>
      <c r="B811" s="23"/>
      <c r="C811" s="25"/>
      <c r="D811" s="25"/>
    </row>
    <row r="812" spans="1:4">
      <c r="A812" s="23"/>
      <c r="B812" s="23"/>
      <c r="C812" s="25"/>
      <c r="D812" s="25"/>
    </row>
    <row r="813" spans="1:4">
      <c r="A813" s="23"/>
      <c r="B813" s="23"/>
      <c r="C813" s="25"/>
      <c r="D813" s="25"/>
    </row>
    <row r="814" spans="1:4">
      <c r="A814" s="23"/>
      <c r="B814" s="23"/>
      <c r="C814" s="25"/>
      <c r="D814" s="25"/>
    </row>
    <row r="815" spans="1:4">
      <c r="A815" s="23"/>
      <c r="B815" s="23"/>
      <c r="C815" s="25"/>
      <c r="D815" s="25"/>
    </row>
    <row r="816" spans="1:4">
      <c r="A816" s="23"/>
      <c r="B816" s="23"/>
      <c r="C816" s="25"/>
      <c r="D816" s="25"/>
    </row>
    <row r="817" spans="1:4">
      <c r="A817" s="23"/>
      <c r="B817" s="23"/>
      <c r="C817" s="25"/>
      <c r="D817" s="25"/>
    </row>
    <row r="818" spans="1:4">
      <c r="A818" s="23"/>
      <c r="B818" s="23"/>
      <c r="C818" s="25"/>
      <c r="D818" s="25"/>
    </row>
    <row r="819" spans="1:4">
      <c r="A819" s="23"/>
      <c r="B819" s="23"/>
      <c r="C819" s="25"/>
      <c r="D819" s="25"/>
    </row>
    <row r="820" spans="1:4">
      <c r="A820" s="23"/>
      <c r="B820" s="23"/>
      <c r="C820" s="25"/>
      <c r="D820" s="25"/>
    </row>
    <row r="821" spans="1:4">
      <c r="A821" s="23"/>
      <c r="B821" s="23"/>
      <c r="C821" s="25"/>
      <c r="D821" s="25"/>
    </row>
    <row r="822" spans="1:4">
      <c r="A822" s="23"/>
      <c r="B822" s="23"/>
      <c r="C822" s="25"/>
      <c r="D822" s="25"/>
    </row>
    <row r="823" spans="1:4">
      <c r="A823" s="23"/>
      <c r="B823" s="23"/>
      <c r="C823" s="25"/>
      <c r="D823" s="25"/>
    </row>
    <row r="824" spans="1:4">
      <c r="A824" s="23"/>
      <c r="B824" s="23"/>
      <c r="C824" s="25"/>
      <c r="D824" s="25"/>
    </row>
    <row r="825" spans="1:4">
      <c r="A825" s="23"/>
      <c r="B825" s="23"/>
      <c r="C825" s="25"/>
      <c r="D825" s="25"/>
    </row>
    <row r="826" spans="1:4">
      <c r="A826" s="23"/>
      <c r="B826" s="23"/>
      <c r="C826" s="25"/>
      <c r="D826" s="25"/>
    </row>
    <row r="827" spans="1:4">
      <c r="A827" s="23"/>
      <c r="B827" s="23"/>
      <c r="C827" s="25"/>
      <c r="D827" s="25"/>
    </row>
    <row r="828" spans="1:4">
      <c r="A828" s="23"/>
      <c r="B828" s="23"/>
      <c r="C828" s="25"/>
      <c r="D828" s="25"/>
    </row>
    <row r="829" spans="1:4">
      <c r="A829" s="23"/>
      <c r="B829" s="23"/>
      <c r="C829" s="25"/>
      <c r="D829" s="25"/>
    </row>
    <row r="830" spans="1:4">
      <c r="A830" s="23"/>
      <c r="B830" s="23"/>
      <c r="C830" s="25"/>
      <c r="D830" s="25"/>
    </row>
    <row r="831" spans="1:4">
      <c r="A831" s="23"/>
      <c r="B831" s="23"/>
      <c r="C831" s="25"/>
      <c r="D831" s="25"/>
    </row>
  </sheetData>
  <protectedRanges>
    <protectedRange sqref="A450:D491" name="Range1"/>
  </protectedRanges>
  <phoneticPr fontId="8" type="noConversion"/>
  <hyperlinks>
    <hyperlink ref="H1686" r:id="rId1" display="http://vsolj.cetus-net.org/bulletin.html" xr:uid="{00000000-0004-0000-0000-000000000000}"/>
    <hyperlink ref="H65210" r:id="rId2" display="http://vsolj.cetus-net.org/bulletin.html" xr:uid="{00000000-0004-0000-0000-000001000000}"/>
    <hyperlink ref="H65203" r:id="rId3" display="https://www.aavso.org/ejaavso" xr:uid="{00000000-0004-0000-0000-000002000000}"/>
    <hyperlink ref="AP1354" r:id="rId4" display="http://cdsbib.u-strasbg.fr/cgi-bin/cdsbib?1990RMxAA..21..381G" xr:uid="{00000000-0004-0000-0000-000003000000}"/>
    <hyperlink ref="AP1358" r:id="rId5" display="http://cdsbib.u-strasbg.fr/cgi-bin/cdsbib?1990RMxAA..21..381G" xr:uid="{00000000-0004-0000-0000-000004000000}"/>
    <hyperlink ref="AP1357" r:id="rId6" display="http://cdsbib.u-strasbg.fr/cgi-bin/cdsbib?1990RMxAA..21..381G" xr:uid="{00000000-0004-0000-0000-000005000000}"/>
    <hyperlink ref="AP1338" r:id="rId7" display="http://cdsbib.u-strasbg.fr/cgi-bin/cdsbib?1990RMxAA..21..381G" xr:uid="{00000000-0004-0000-0000-000006000000}"/>
    <hyperlink ref="I65210" r:id="rId8" display="http://vsolj.cetus-net.org/bulletin.html" xr:uid="{00000000-0004-0000-0000-000007000000}"/>
    <hyperlink ref="AQ1494" r:id="rId9" display="http://cdsbib.u-strasbg.fr/cgi-bin/cdsbib?1990RMxAA..21..381G" xr:uid="{00000000-0004-0000-0000-000008000000}"/>
    <hyperlink ref="AQ56260" r:id="rId10" display="http://cdsbib.u-strasbg.fr/cgi-bin/cdsbib?1990RMxAA..21..381G" xr:uid="{00000000-0004-0000-0000-000009000000}"/>
    <hyperlink ref="AQ1495" r:id="rId11" display="http://cdsbib.u-strasbg.fr/cgi-bin/cdsbib?1990RMxAA..21..381G" xr:uid="{00000000-0004-0000-0000-00000A000000}"/>
    <hyperlink ref="H65207" r:id="rId12" display="https://www.aavso.org/ejaavso" xr:uid="{00000000-0004-0000-0000-00000B000000}"/>
    <hyperlink ref="H2380" r:id="rId13" display="http://vsolj.cetus-net.org/bulletin.html" xr:uid="{00000000-0004-0000-0000-00000C000000}"/>
    <hyperlink ref="AP3624" r:id="rId14" display="http://cdsbib.u-strasbg.fr/cgi-bin/cdsbib?1990RMxAA..21..381G" xr:uid="{00000000-0004-0000-0000-00000D000000}"/>
    <hyperlink ref="AP3627" r:id="rId15" display="http://cdsbib.u-strasbg.fr/cgi-bin/cdsbib?1990RMxAA..21..381G" xr:uid="{00000000-0004-0000-0000-00000E000000}"/>
    <hyperlink ref="AP3625" r:id="rId16" display="http://cdsbib.u-strasbg.fr/cgi-bin/cdsbib?1990RMxAA..21..381G" xr:uid="{00000000-0004-0000-0000-00000F000000}"/>
    <hyperlink ref="AP3609" r:id="rId17" display="http://cdsbib.u-strasbg.fr/cgi-bin/cdsbib?1990RMxAA..21..381G" xr:uid="{00000000-0004-0000-0000-000010000000}"/>
    <hyperlink ref="I2380" r:id="rId18" display="http://vsolj.cetus-net.org/bulletin.html" xr:uid="{00000000-0004-0000-0000-000011000000}"/>
    <hyperlink ref="AQ3838" r:id="rId19" display="http://cdsbib.u-strasbg.fr/cgi-bin/cdsbib?1990RMxAA..21..381G" xr:uid="{00000000-0004-0000-0000-000012000000}"/>
    <hyperlink ref="AQ539" r:id="rId20" display="http://cdsbib.u-strasbg.fr/cgi-bin/cdsbib?1990RMxAA..21..381G" xr:uid="{00000000-0004-0000-0000-000013000000}"/>
    <hyperlink ref="AQ384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382" workbookViewId="0">
      <selection activeCell="A157" sqref="A157:D428"/>
    </sheetView>
  </sheetViews>
  <sheetFormatPr defaultRowHeight="12.75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3" t="s">
        <v>153</v>
      </c>
      <c r="I1" s="34" t="s">
        <v>154</v>
      </c>
      <c r="J1" s="35" t="s">
        <v>155</v>
      </c>
    </row>
    <row r="2" spans="1:16">
      <c r="I2" s="36" t="s">
        <v>156</v>
      </c>
      <c r="J2" s="37" t="s">
        <v>157</v>
      </c>
    </row>
    <row r="3" spans="1:16">
      <c r="A3" s="38" t="s">
        <v>158</v>
      </c>
      <c r="I3" s="36" t="s">
        <v>159</v>
      </c>
      <c r="J3" s="37" t="s">
        <v>96</v>
      </c>
    </row>
    <row r="4" spans="1:16">
      <c r="I4" s="36" t="s">
        <v>160</v>
      </c>
      <c r="J4" s="37" t="s">
        <v>96</v>
      </c>
    </row>
    <row r="5" spans="1:16" ht="13.5" thickBot="1">
      <c r="I5" s="39" t="s">
        <v>161</v>
      </c>
      <c r="J5" s="40" t="s">
        <v>132</v>
      </c>
    </row>
    <row r="10" spans="1:16" ht="13.5" thickBot="1"/>
    <row r="11" spans="1:16" ht="13.5" thickBot="1">
      <c r="A11" s="12" t="str">
        <f t="shared" ref="A11:A74" si="0">P11</f>
        <v> AJ 69.316 </v>
      </c>
      <c r="B11" s="15" t="str">
        <f t="shared" ref="B11:B74" si="1">IF(H11=INT(H11),"I","II")</f>
        <v>I</v>
      </c>
      <c r="C11" s="12">
        <f t="shared" ref="C11:C74" si="2">1*G11</f>
        <v>34526.828999999998</v>
      </c>
      <c r="D11" s="14" t="str">
        <f t="shared" ref="D11:D74" si="3">VLOOKUP(F11,I$1:J$5,2,FALSE)</f>
        <v>vis</v>
      </c>
      <c r="E11" s="41">
        <f>VLOOKUP(C11,Active!C$21:E$970,3,FALSE)</f>
        <v>5149.9884856467424</v>
      </c>
      <c r="F11" s="15" t="s">
        <v>161</v>
      </c>
      <c r="G11" s="14" t="str">
        <f t="shared" ref="G11:G74" si="4">MID(I11,3,LEN(I11)-3)</f>
        <v>34526.829</v>
      </c>
      <c r="H11" s="12">
        <f t="shared" ref="H11:H74" si="5">1*K11</f>
        <v>5150</v>
      </c>
      <c r="I11" s="42" t="s">
        <v>721</v>
      </c>
      <c r="J11" s="43" t="s">
        <v>722</v>
      </c>
      <c r="K11" s="42">
        <v>5150</v>
      </c>
      <c r="L11" s="42" t="s">
        <v>481</v>
      </c>
      <c r="M11" s="43" t="s">
        <v>708</v>
      </c>
      <c r="N11" s="43" t="s">
        <v>140</v>
      </c>
      <c r="O11" s="44" t="s">
        <v>723</v>
      </c>
      <c r="P11" s="44" t="s">
        <v>724</v>
      </c>
    </row>
    <row r="12" spans="1:16" ht="13.5" thickBot="1">
      <c r="A12" s="12" t="str">
        <f t="shared" si="0"/>
        <v>IBVS 111 </v>
      </c>
      <c r="B12" s="15" t="str">
        <f t="shared" si="1"/>
        <v>I</v>
      </c>
      <c r="C12" s="12">
        <f t="shared" si="2"/>
        <v>38938.737999999998</v>
      </c>
      <c r="D12" s="14" t="str">
        <f t="shared" si="3"/>
        <v>vis</v>
      </c>
      <c r="E12" s="41">
        <f>VLOOKUP(C12,Active!C$21:E$970,3,FALSE)</f>
        <v>6427.982919941498</v>
      </c>
      <c r="F12" s="15" t="s">
        <v>161</v>
      </c>
      <c r="G12" s="14" t="str">
        <f t="shared" si="4"/>
        <v>38938.738</v>
      </c>
      <c r="H12" s="12">
        <f t="shared" si="5"/>
        <v>6428</v>
      </c>
      <c r="I12" s="42" t="s">
        <v>802</v>
      </c>
      <c r="J12" s="43" t="s">
        <v>803</v>
      </c>
      <c r="K12" s="42">
        <v>6428</v>
      </c>
      <c r="L12" s="42" t="s">
        <v>273</v>
      </c>
      <c r="M12" s="43" t="s">
        <v>167</v>
      </c>
      <c r="N12" s="43"/>
      <c r="O12" s="44" t="s">
        <v>804</v>
      </c>
      <c r="P12" s="45" t="s">
        <v>805</v>
      </c>
    </row>
    <row r="13" spans="1:16" ht="13.5" thickBot="1">
      <c r="A13" s="12" t="str">
        <f t="shared" si="0"/>
        <v>IBVS 111 </v>
      </c>
      <c r="B13" s="15" t="str">
        <f t="shared" si="1"/>
        <v>I</v>
      </c>
      <c r="C13" s="12">
        <f t="shared" si="2"/>
        <v>38938.741999999998</v>
      </c>
      <c r="D13" s="14" t="str">
        <f t="shared" si="3"/>
        <v>vis</v>
      </c>
      <c r="E13" s="41">
        <f>VLOOKUP(C13,Active!C$21:E$970,3,FALSE)</f>
        <v>6427.984078618555</v>
      </c>
      <c r="F13" s="15" t="s">
        <v>161</v>
      </c>
      <c r="G13" s="14" t="str">
        <f t="shared" si="4"/>
        <v>38938.742</v>
      </c>
      <c r="H13" s="12">
        <f t="shared" si="5"/>
        <v>6428</v>
      </c>
      <c r="I13" s="42" t="s">
        <v>806</v>
      </c>
      <c r="J13" s="43" t="s">
        <v>807</v>
      </c>
      <c r="K13" s="42">
        <v>6428</v>
      </c>
      <c r="L13" s="42" t="s">
        <v>481</v>
      </c>
      <c r="M13" s="43" t="s">
        <v>167</v>
      </c>
      <c r="N13" s="43"/>
      <c r="O13" s="44" t="s">
        <v>808</v>
      </c>
      <c r="P13" s="45" t="s">
        <v>805</v>
      </c>
    </row>
    <row r="14" spans="1:16" ht="13.5" thickBot="1">
      <c r="A14" s="12" t="str">
        <f t="shared" si="0"/>
        <v> ORI 102 </v>
      </c>
      <c r="B14" s="15" t="str">
        <f t="shared" si="1"/>
        <v>I</v>
      </c>
      <c r="C14" s="12">
        <f t="shared" si="2"/>
        <v>39646.385999999999</v>
      </c>
      <c r="D14" s="14" t="str">
        <f t="shared" si="3"/>
        <v>vis</v>
      </c>
      <c r="E14" s="41">
        <f>VLOOKUP(C14,Active!C$21:E$970,3,FALSE)</f>
        <v>6632.9667955018995</v>
      </c>
      <c r="F14" s="15" t="s">
        <v>161</v>
      </c>
      <c r="G14" s="14" t="str">
        <f t="shared" si="4"/>
        <v>39646.386</v>
      </c>
      <c r="H14" s="12">
        <f t="shared" si="5"/>
        <v>6633</v>
      </c>
      <c r="I14" s="42" t="s">
        <v>813</v>
      </c>
      <c r="J14" s="43" t="s">
        <v>814</v>
      </c>
      <c r="K14" s="42">
        <v>6633</v>
      </c>
      <c r="L14" s="42" t="s">
        <v>358</v>
      </c>
      <c r="M14" s="43" t="s">
        <v>167</v>
      </c>
      <c r="N14" s="43"/>
      <c r="O14" s="44" t="s">
        <v>815</v>
      </c>
      <c r="P14" s="44" t="s">
        <v>816</v>
      </c>
    </row>
    <row r="15" spans="1:16" ht="13.5" thickBot="1">
      <c r="A15" s="12" t="str">
        <f t="shared" si="0"/>
        <v> ORI 109 </v>
      </c>
      <c r="B15" s="15" t="str">
        <f t="shared" si="1"/>
        <v>I</v>
      </c>
      <c r="C15" s="12">
        <f t="shared" si="2"/>
        <v>40119.336000000003</v>
      </c>
      <c r="D15" s="14" t="str">
        <f t="shared" si="3"/>
        <v>vis</v>
      </c>
      <c r="E15" s="41">
        <f>VLOOKUP(C15,Active!C$21:E$970,3,FALSE)</f>
        <v>6769.9658740639707</v>
      </c>
      <c r="F15" s="15" t="s">
        <v>161</v>
      </c>
      <c r="G15" s="14" t="str">
        <f t="shared" si="4"/>
        <v>40119.336</v>
      </c>
      <c r="H15" s="12">
        <f t="shared" si="5"/>
        <v>6770</v>
      </c>
      <c r="I15" s="42" t="s">
        <v>822</v>
      </c>
      <c r="J15" s="43" t="s">
        <v>823</v>
      </c>
      <c r="K15" s="42">
        <v>6770</v>
      </c>
      <c r="L15" s="42" t="s">
        <v>824</v>
      </c>
      <c r="M15" s="43" t="s">
        <v>167</v>
      </c>
      <c r="N15" s="43"/>
      <c r="O15" s="44" t="s">
        <v>825</v>
      </c>
      <c r="P15" s="44" t="s">
        <v>826</v>
      </c>
    </row>
    <row r="16" spans="1:16" ht="13.5" thickBot="1">
      <c r="A16" s="12" t="str">
        <f t="shared" si="0"/>
        <v> ORI 109 </v>
      </c>
      <c r="B16" s="15" t="str">
        <f t="shared" si="1"/>
        <v>I</v>
      </c>
      <c r="C16" s="12">
        <f t="shared" si="2"/>
        <v>40119.338000000003</v>
      </c>
      <c r="D16" s="14" t="str">
        <f t="shared" si="3"/>
        <v>vis</v>
      </c>
      <c r="E16" s="41">
        <f>VLOOKUP(C16,Active!C$21:E$970,3,FALSE)</f>
        <v>6769.9664534024996</v>
      </c>
      <c r="F16" s="15" t="s">
        <v>161</v>
      </c>
      <c r="G16" s="14" t="str">
        <f t="shared" si="4"/>
        <v>40119.338</v>
      </c>
      <c r="H16" s="12">
        <f t="shared" si="5"/>
        <v>6770</v>
      </c>
      <c r="I16" s="42" t="s">
        <v>827</v>
      </c>
      <c r="J16" s="43" t="s">
        <v>828</v>
      </c>
      <c r="K16" s="42">
        <v>6770</v>
      </c>
      <c r="L16" s="42" t="s">
        <v>358</v>
      </c>
      <c r="M16" s="43" t="s">
        <v>167</v>
      </c>
      <c r="N16" s="43"/>
      <c r="O16" s="44" t="s">
        <v>829</v>
      </c>
      <c r="P16" s="44" t="s">
        <v>826</v>
      </c>
    </row>
    <row r="17" spans="1:16" ht="13.5" thickBot="1">
      <c r="A17" s="12" t="str">
        <f t="shared" si="0"/>
        <v> ORI 109 </v>
      </c>
      <c r="B17" s="15" t="str">
        <f t="shared" si="1"/>
        <v>I</v>
      </c>
      <c r="C17" s="12">
        <f t="shared" si="2"/>
        <v>40119.358</v>
      </c>
      <c r="D17" s="14" t="str">
        <f t="shared" si="3"/>
        <v>vis</v>
      </c>
      <c r="E17" s="41">
        <f>VLOOKUP(C17,Active!C$21:E$970,3,FALSE)</f>
        <v>6769.9722467877855</v>
      </c>
      <c r="F17" s="15" t="s">
        <v>161</v>
      </c>
      <c r="G17" s="14" t="str">
        <f t="shared" si="4"/>
        <v>40119.358</v>
      </c>
      <c r="H17" s="12">
        <f t="shared" si="5"/>
        <v>6770</v>
      </c>
      <c r="I17" s="42" t="s">
        <v>830</v>
      </c>
      <c r="J17" s="43" t="s">
        <v>831</v>
      </c>
      <c r="K17" s="42">
        <v>6770</v>
      </c>
      <c r="L17" s="42" t="s">
        <v>371</v>
      </c>
      <c r="M17" s="43" t="s">
        <v>167</v>
      </c>
      <c r="N17" s="43"/>
      <c r="O17" s="44" t="s">
        <v>815</v>
      </c>
      <c r="P17" s="44" t="s">
        <v>826</v>
      </c>
    </row>
    <row r="18" spans="1:16" ht="13.5" thickBot="1">
      <c r="A18" s="12" t="str">
        <f t="shared" si="0"/>
        <v> ORI 112 </v>
      </c>
      <c r="B18" s="15" t="str">
        <f t="shared" si="1"/>
        <v>I</v>
      </c>
      <c r="C18" s="12">
        <f t="shared" si="2"/>
        <v>40288.512999999999</v>
      </c>
      <c r="D18" s="14" t="str">
        <f t="shared" si="3"/>
        <v>vis</v>
      </c>
      <c r="E18" s="41">
        <f>VLOOKUP(C18,Active!C$21:E$970,3,FALSE)</f>
        <v>6818.9712511945236</v>
      </c>
      <c r="F18" s="15" t="s">
        <v>161</v>
      </c>
      <c r="G18" s="14" t="str">
        <f t="shared" si="4"/>
        <v>40288.513</v>
      </c>
      <c r="H18" s="12">
        <f t="shared" si="5"/>
        <v>6819</v>
      </c>
      <c r="I18" s="42" t="s">
        <v>835</v>
      </c>
      <c r="J18" s="43" t="s">
        <v>836</v>
      </c>
      <c r="K18" s="42">
        <v>6819</v>
      </c>
      <c r="L18" s="42" t="s">
        <v>837</v>
      </c>
      <c r="M18" s="43" t="s">
        <v>167</v>
      </c>
      <c r="N18" s="43"/>
      <c r="O18" s="44" t="s">
        <v>815</v>
      </c>
      <c r="P18" s="44" t="s">
        <v>838</v>
      </c>
    </row>
    <row r="19" spans="1:16" ht="13.5" thickBot="1">
      <c r="A19" s="12" t="str">
        <f t="shared" si="0"/>
        <v>IBVS 1507 </v>
      </c>
      <c r="B19" s="15" t="str">
        <f t="shared" si="1"/>
        <v>I</v>
      </c>
      <c r="C19" s="12">
        <f t="shared" si="2"/>
        <v>40364.468800000002</v>
      </c>
      <c r="D19" s="14" t="str">
        <f t="shared" si="3"/>
        <v>vis</v>
      </c>
      <c r="E19" s="41">
        <f>VLOOKUP(C19,Active!C$21:E$970,3,FALSE)</f>
        <v>6840.973311901671</v>
      </c>
      <c r="F19" s="15" t="s">
        <v>161</v>
      </c>
      <c r="G19" s="14" t="str">
        <f t="shared" si="4"/>
        <v>40364.4688</v>
      </c>
      <c r="H19" s="12">
        <f t="shared" si="5"/>
        <v>6841</v>
      </c>
      <c r="I19" s="42" t="s">
        <v>843</v>
      </c>
      <c r="J19" s="43" t="s">
        <v>844</v>
      </c>
      <c r="K19" s="42">
        <v>6841</v>
      </c>
      <c r="L19" s="42" t="s">
        <v>845</v>
      </c>
      <c r="M19" s="43" t="s">
        <v>708</v>
      </c>
      <c r="N19" s="43" t="s">
        <v>140</v>
      </c>
      <c r="O19" s="44" t="s">
        <v>846</v>
      </c>
      <c r="P19" s="45" t="s">
        <v>847</v>
      </c>
    </row>
    <row r="20" spans="1:16" ht="13.5" thickBot="1">
      <c r="A20" s="12" t="str">
        <f t="shared" si="0"/>
        <v>IBVS 456 </v>
      </c>
      <c r="B20" s="15" t="str">
        <f t="shared" si="1"/>
        <v>I</v>
      </c>
      <c r="C20" s="12">
        <f t="shared" si="2"/>
        <v>40371.375200000002</v>
      </c>
      <c r="D20" s="14" t="str">
        <f t="shared" si="3"/>
        <v>vis</v>
      </c>
      <c r="E20" s="41">
        <f>VLOOKUP(C20,Active!C$21:E$970,3,FALSE)</f>
        <v>6842.9738837087989</v>
      </c>
      <c r="F20" s="15" t="s">
        <v>161</v>
      </c>
      <c r="G20" s="14" t="str">
        <f t="shared" si="4"/>
        <v>40371.3752</v>
      </c>
      <c r="H20" s="12">
        <f t="shared" si="5"/>
        <v>6843</v>
      </c>
      <c r="I20" s="42" t="s">
        <v>848</v>
      </c>
      <c r="J20" s="43" t="s">
        <v>849</v>
      </c>
      <c r="K20" s="42">
        <v>6843</v>
      </c>
      <c r="L20" s="42" t="s">
        <v>850</v>
      </c>
      <c r="M20" s="43" t="s">
        <v>708</v>
      </c>
      <c r="N20" s="43" t="s">
        <v>140</v>
      </c>
      <c r="O20" s="44" t="s">
        <v>851</v>
      </c>
      <c r="P20" s="45" t="s">
        <v>852</v>
      </c>
    </row>
    <row r="21" spans="1:16" ht="13.5" thickBot="1">
      <c r="A21" s="12" t="str">
        <f t="shared" si="0"/>
        <v> ORI 113 </v>
      </c>
      <c r="B21" s="15" t="str">
        <f t="shared" si="1"/>
        <v>I</v>
      </c>
      <c r="C21" s="12">
        <f t="shared" si="2"/>
        <v>40371.415000000001</v>
      </c>
      <c r="D21" s="14" t="str">
        <f t="shared" si="3"/>
        <v>vis</v>
      </c>
      <c r="E21" s="41">
        <f>VLOOKUP(C21,Active!C$21:E$970,3,FALSE)</f>
        <v>6842.9854125455186</v>
      </c>
      <c r="F21" s="15" t="s">
        <v>161</v>
      </c>
      <c r="G21" s="14" t="str">
        <f t="shared" si="4"/>
        <v>40371.415</v>
      </c>
      <c r="H21" s="12">
        <f t="shared" si="5"/>
        <v>6843</v>
      </c>
      <c r="I21" s="42" t="s">
        <v>853</v>
      </c>
      <c r="J21" s="43" t="s">
        <v>854</v>
      </c>
      <c r="K21" s="42">
        <v>6843</v>
      </c>
      <c r="L21" s="42" t="s">
        <v>679</v>
      </c>
      <c r="M21" s="43" t="s">
        <v>167</v>
      </c>
      <c r="N21" s="43"/>
      <c r="O21" s="44" t="s">
        <v>855</v>
      </c>
      <c r="P21" s="44" t="s">
        <v>856</v>
      </c>
    </row>
    <row r="22" spans="1:16" ht="13.5" thickBot="1">
      <c r="A22" s="12" t="str">
        <f t="shared" si="0"/>
        <v> ORI 114 </v>
      </c>
      <c r="B22" s="15" t="str">
        <f t="shared" si="1"/>
        <v>I</v>
      </c>
      <c r="C22" s="12">
        <f t="shared" si="2"/>
        <v>40395.535000000003</v>
      </c>
      <c r="D22" s="14" t="str">
        <f t="shared" si="3"/>
        <v>vis</v>
      </c>
      <c r="E22" s="41">
        <f>VLOOKUP(C22,Active!C$21:E$970,3,FALSE)</f>
        <v>6849.9722352010158</v>
      </c>
      <c r="F22" s="15" t="s">
        <v>161</v>
      </c>
      <c r="G22" s="14" t="str">
        <f t="shared" si="4"/>
        <v>40395.535</v>
      </c>
      <c r="H22" s="12">
        <f t="shared" si="5"/>
        <v>6850</v>
      </c>
      <c r="I22" s="42" t="s">
        <v>857</v>
      </c>
      <c r="J22" s="43" t="s">
        <v>858</v>
      </c>
      <c r="K22" s="42">
        <v>6850</v>
      </c>
      <c r="L22" s="42" t="s">
        <v>323</v>
      </c>
      <c r="M22" s="43" t="s">
        <v>167</v>
      </c>
      <c r="N22" s="43"/>
      <c r="O22" s="44" t="s">
        <v>815</v>
      </c>
      <c r="P22" s="44" t="s">
        <v>859</v>
      </c>
    </row>
    <row r="23" spans="1:16" ht="13.5" thickBot="1">
      <c r="A23" s="12" t="str">
        <f t="shared" si="0"/>
        <v> ORI 114 </v>
      </c>
      <c r="B23" s="15" t="str">
        <f t="shared" si="1"/>
        <v>I</v>
      </c>
      <c r="C23" s="12">
        <f t="shared" si="2"/>
        <v>40402.432000000001</v>
      </c>
      <c r="D23" s="14" t="str">
        <f t="shared" si="3"/>
        <v>vis</v>
      </c>
      <c r="E23" s="41">
        <f>VLOOKUP(C23,Active!C$21:E$970,3,FALSE)</f>
        <v>6851.9700841170579</v>
      </c>
      <c r="F23" s="15" t="s">
        <v>161</v>
      </c>
      <c r="G23" s="14" t="str">
        <f t="shared" si="4"/>
        <v>40402.432</v>
      </c>
      <c r="H23" s="12">
        <f t="shared" si="5"/>
        <v>6852</v>
      </c>
      <c r="I23" s="42" t="s">
        <v>860</v>
      </c>
      <c r="J23" s="43" t="s">
        <v>861</v>
      </c>
      <c r="K23" s="42">
        <v>6852</v>
      </c>
      <c r="L23" s="42" t="s">
        <v>784</v>
      </c>
      <c r="M23" s="43" t="s">
        <v>167</v>
      </c>
      <c r="N23" s="43"/>
      <c r="O23" s="44" t="s">
        <v>825</v>
      </c>
      <c r="P23" s="44" t="s">
        <v>859</v>
      </c>
    </row>
    <row r="24" spans="1:16" ht="13.5" thickBot="1">
      <c r="A24" s="12" t="str">
        <f t="shared" si="0"/>
        <v> ORI 114 </v>
      </c>
      <c r="B24" s="15" t="str">
        <f t="shared" si="1"/>
        <v>I</v>
      </c>
      <c r="C24" s="12">
        <f t="shared" si="2"/>
        <v>40402.444000000003</v>
      </c>
      <c r="D24" s="14" t="str">
        <f t="shared" si="3"/>
        <v>vis</v>
      </c>
      <c r="E24" s="41">
        <f>VLOOKUP(C24,Active!C$21:E$970,3,FALSE)</f>
        <v>6851.9735601482307</v>
      </c>
      <c r="F24" s="15" t="s">
        <v>161</v>
      </c>
      <c r="G24" s="14" t="str">
        <f t="shared" si="4"/>
        <v>40402.444</v>
      </c>
      <c r="H24" s="12">
        <f t="shared" si="5"/>
        <v>6852</v>
      </c>
      <c r="I24" s="42" t="s">
        <v>862</v>
      </c>
      <c r="J24" s="43" t="s">
        <v>863</v>
      </c>
      <c r="K24" s="42">
        <v>6852</v>
      </c>
      <c r="L24" s="42" t="s">
        <v>226</v>
      </c>
      <c r="M24" s="43" t="s">
        <v>167</v>
      </c>
      <c r="N24" s="43"/>
      <c r="O24" s="44" t="s">
        <v>855</v>
      </c>
      <c r="P24" s="44" t="s">
        <v>859</v>
      </c>
    </row>
    <row r="25" spans="1:16" ht="13.5" thickBot="1">
      <c r="A25" s="12" t="str">
        <f t="shared" si="0"/>
        <v> ORI 114 </v>
      </c>
      <c r="B25" s="15" t="str">
        <f t="shared" si="1"/>
        <v>I</v>
      </c>
      <c r="C25" s="12">
        <f t="shared" si="2"/>
        <v>40440.387999999999</v>
      </c>
      <c r="D25" s="14" t="str">
        <f t="shared" si="3"/>
        <v>vis</v>
      </c>
      <c r="E25" s="41">
        <f>VLOOKUP(C25,Active!C$21:E$970,3,FALSE)</f>
        <v>6862.9647707137419</v>
      </c>
      <c r="F25" s="15" t="s">
        <v>161</v>
      </c>
      <c r="G25" s="14" t="str">
        <f t="shared" si="4"/>
        <v>40440.388</v>
      </c>
      <c r="H25" s="12">
        <f t="shared" si="5"/>
        <v>6863</v>
      </c>
      <c r="I25" s="42" t="s">
        <v>864</v>
      </c>
      <c r="J25" s="43" t="s">
        <v>865</v>
      </c>
      <c r="K25" s="42">
        <v>6863</v>
      </c>
      <c r="L25" s="42" t="s">
        <v>365</v>
      </c>
      <c r="M25" s="43" t="s">
        <v>167</v>
      </c>
      <c r="N25" s="43"/>
      <c r="O25" s="44" t="s">
        <v>825</v>
      </c>
      <c r="P25" s="44" t="s">
        <v>859</v>
      </c>
    </row>
    <row r="26" spans="1:16" ht="13.5" thickBot="1">
      <c r="A26" s="12" t="str">
        <f t="shared" si="0"/>
        <v> ORI 115 </v>
      </c>
      <c r="B26" s="15" t="str">
        <f t="shared" si="1"/>
        <v>I</v>
      </c>
      <c r="C26" s="12">
        <f t="shared" si="2"/>
        <v>40478.362000000001</v>
      </c>
      <c r="D26" s="14" t="str">
        <f t="shared" si="3"/>
        <v>vis</v>
      </c>
      <c r="E26" s="41">
        <f>VLOOKUP(C26,Active!C$21:E$970,3,FALSE)</f>
        <v>6873.9646713571847</v>
      </c>
      <c r="F26" s="15" t="s">
        <v>161</v>
      </c>
      <c r="G26" s="14" t="str">
        <f t="shared" si="4"/>
        <v>40478.362</v>
      </c>
      <c r="H26" s="12">
        <f t="shared" si="5"/>
        <v>6874</v>
      </c>
      <c r="I26" s="42" t="s">
        <v>866</v>
      </c>
      <c r="J26" s="43" t="s">
        <v>867</v>
      </c>
      <c r="K26" s="42">
        <v>6874</v>
      </c>
      <c r="L26" s="42" t="s">
        <v>365</v>
      </c>
      <c r="M26" s="43" t="s">
        <v>167</v>
      </c>
      <c r="N26" s="43"/>
      <c r="O26" s="44" t="s">
        <v>825</v>
      </c>
      <c r="P26" s="44" t="s">
        <v>868</v>
      </c>
    </row>
    <row r="27" spans="1:16" ht="13.5" thickBot="1">
      <c r="A27" s="12" t="str">
        <f t="shared" si="0"/>
        <v> ORI 119 </v>
      </c>
      <c r="B27" s="15" t="str">
        <f t="shared" si="1"/>
        <v>I</v>
      </c>
      <c r="C27" s="12">
        <f t="shared" si="2"/>
        <v>40692.396000000001</v>
      </c>
      <c r="D27" s="14" t="str">
        <f t="shared" si="3"/>
        <v>vis</v>
      </c>
      <c r="E27" s="41">
        <f>VLOOKUP(C27,Active!C$21:E$970,3,FALSE)</f>
        <v>6935.9637426775234</v>
      </c>
      <c r="F27" s="15" t="s">
        <v>161</v>
      </c>
      <c r="G27" s="14" t="str">
        <f t="shared" si="4"/>
        <v>40692.396</v>
      </c>
      <c r="H27" s="12">
        <f t="shared" si="5"/>
        <v>6936</v>
      </c>
      <c r="I27" s="42" t="s">
        <v>869</v>
      </c>
      <c r="J27" s="43" t="s">
        <v>870</v>
      </c>
      <c r="K27" s="42">
        <v>6936</v>
      </c>
      <c r="L27" s="42" t="s">
        <v>374</v>
      </c>
      <c r="M27" s="43" t="s">
        <v>167</v>
      </c>
      <c r="N27" s="43"/>
      <c r="O27" s="44" t="s">
        <v>815</v>
      </c>
      <c r="P27" s="44" t="s">
        <v>871</v>
      </c>
    </row>
    <row r="28" spans="1:16" ht="13.5" thickBot="1">
      <c r="A28" s="12" t="str">
        <f t="shared" si="0"/>
        <v> ORI 119 </v>
      </c>
      <c r="B28" s="15" t="str">
        <f t="shared" si="1"/>
        <v>I</v>
      </c>
      <c r="C28" s="12">
        <f t="shared" si="2"/>
        <v>40692.421999999999</v>
      </c>
      <c r="D28" s="14" t="str">
        <f t="shared" si="3"/>
        <v>vis</v>
      </c>
      <c r="E28" s="41">
        <f>VLOOKUP(C28,Active!C$21:E$970,3,FALSE)</f>
        <v>6935.9712740783953</v>
      </c>
      <c r="F28" s="15" t="s">
        <v>161</v>
      </c>
      <c r="G28" s="14" t="str">
        <f t="shared" si="4"/>
        <v>40692.422</v>
      </c>
      <c r="H28" s="12">
        <f t="shared" si="5"/>
        <v>6936</v>
      </c>
      <c r="I28" s="42" t="s">
        <v>872</v>
      </c>
      <c r="J28" s="43" t="s">
        <v>873</v>
      </c>
      <c r="K28" s="42">
        <v>6936</v>
      </c>
      <c r="L28" s="42" t="s">
        <v>407</v>
      </c>
      <c r="M28" s="43" t="s">
        <v>167</v>
      </c>
      <c r="N28" s="43"/>
      <c r="O28" s="44" t="s">
        <v>829</v>
      </c>
      <c r="P28" s="44" t="s">
        <v>871</v>
      </c>
    </row>
    <row r="29" spans="1:16" ht="13.5" thickBot="1">
      <c r="A29" s="12" t="str">
        <f t="shared" si="0"/>
        <v> ORI 123 </v>
      </c>
      <c r="B29" s="15" t="str">
        <f t="shared" si="1"/>
        <v>I</v>
      </c>
      <c r="C29" s="12">
        <f t="shared" si="2"/>
        <v>40968.601000000002</v>
      </c>
      <c r="D29" s="14" t="str">
        <f t="shared" si="3"/>
        <v>vis</v>
      </c>
      <c r="E29" s="41">
        <f>VLOOKUP(C29,Active!C$21:E$970,3,FALSE)</f>
        <v>7015.9718418301545</v>
      </c>
      <c r="F29" s="15" t="s">
        <v>161</v>
      </c>
      <c r="G29" s="14" t="str">
        <f t="shared" si="4"/>
        <v>40968.601</v>
      </c>
      <c r="H29" s="12">
        <f t="shared" si="5"/>
        <v>7016</v>
      </c>
      <c r="I29" s="42" t="s">
        <v>881</v>
      </c>
      <c r="J29" s="43" t="s">
        <v>882</v>
      </c>
      <c r="K29" s="42">
        <v>7016</v>
      </c>
      <c r="L29" s="42" t="s">
        <v>320</v>
      </c>
      <c r="M29" s="43" t="s">
        <v>167</v>
      </c>
      <c r="N29" s="43"/>
      <c r="O29" s="44" t="s">
        <v>815</v>
      </c>
      <c r="P29" s="44" t="s">
        <v>883</v>
      </c>
    </row>
    <row r="30" spans="1:16" ht="13.5" thickBot="1">
      <c r="A30" s="12" t="str">
        <f t="shared" si="0"/>
        <v> ORI 124 </v>
      </c>
      <c r="B30" s="15" t="str">
        <f t="shared" si="1"/>
        <v>I</v>
      </c>
      <c r="C30" s="12">
        <f t="shared" si="2"/>
        <v>41051.438999999998</v>
      </c>
      <c r="D30" s="14" t="str">
        <f t="shared" si="3"/>
        <v>vis</v>
      </c>
      <c r="E30" s="41">
        <f>VLOOKUP(C30,Active!C$21:E$970,3,FALSE)</f>
        <v>7039.9674643482313</v>
      </c>
      <c r="F30" s="15" t="s">
        <v>161</v>
      </c>
      <c r="G30" s="14" t="str">
        <f t="shared" si="4"/>
        <v>41051.439</v>
      </c>
      <c r="H30" s="12">
        <f t="shared" si="5"/>
        <v>7040</v>
      </c>
      <c r="I30" s="42" t="s">
        <v>884</v>
      </c>
      <c r="J30" s="43" t="s">
        <v>885</v>
      </c>
      <c r="K30" s="42">
        <v>7040</v>
      </c>
      <c r="L30" s="42" t="s">
        <v>348</v>
      </c>
      <c r="M30" s="43" t="s">
        <v>167</v>
      </c>
      <c r="N30" s="43"/>
      <c r="O30" s="44" t="s">
        <v>815</v>
      </c>
      <c r="P30" s="44" t="s">
        <v>886</v>
      </c>
    </row>
    <row r="31" spans="1:16" ht="13.5" thickBot="1">
      <c r="A31" s="12" t="str">
        <f t="shared" si="0"/>
        <v> ORI 125 </v>
      </c>
      <c r="B31" s="15" t="str">
        <f t="shared" si="1"/>
        <v>I</v>
      </c>
      <c r="C31" s="12">
        <f t="shared" si="2"/>
        <v>41051.459000000003</v>
      </c>
      <c r="D31" s="14" t="str">
        <f t="shared" si="3"/>
        <v>vis</v>
      </c>
      <c r="E31" s="41">
        <f>VLOOKUP(C31,Active!C$21:E$970,3,FALSE)</f>
        <v>7039.9732577335189</v>
      </c>
      <c r="F31" s="15" t="s">
        <v>161</v>
      </c>
      <c r="G31" s="14" t="str">
        <f t="shared" si="4"/>
        <v>41051.459</v>
      </c>
      <c r="H31" s="12">
        <f t="shared" si="5"/>
        <v>7040</v>
      </c>
      <c r="I31" s="42" t="s">
        <v>887</v>
      </c>
      <c r="J31" s="43" t="s">
        <v>888</v>
      </c>
      <c r="K31" s="42">
        <v>7040</v>
      </c>
      <c r="L31" s="42" t="s">
        <v>215</v>
      </c>
      <c r="M31" s="43" t="s">
        <v>167</v>
      </c>
      <c r="N31" s="43"/>
      <c r="O31" s="44" t="s">
        <v>855</v>
      </c>
      <c r="P31" s="44" t="s">
        <v>889</v>
      </c>
    </row>
    <row r="32" spans="1:16" ht="13.5" thickBot="1">
      <c r="A32" s="12" t="str">
        <f t="shared" si="0"/>
        <v> ORI 125 </v>
      </c>
      <c r="B32" s="15" t="str">
        <f t="shared" si="1"/>
        <v>I</v>
      </c>
      <c r="C32" s="12">
        <f t="shared" si="2"/>
        <v>41082.529000000002</v>
      </c>
      <c r="D32" s="14" t="str">
        <f t="shared" si="3"/>
        <v>vis</v>
      </c>
      <c r="E32" s="41">
        <f>VLOOKUP(C32,Active!C$21:E$970,3,FALSE)</f>
        <v>7048.9732817760678</v>
      </c>
      <c r="F32" s="15" t="s">
        <v>161</v>
      </c>
      <c r="G32" s="14" t="str">
        <f t="shared" si="4"/>
        <v>41082.529</v>
      </c>
      <c r="H32" s="12">
        <f t="shared" si="5"/>
        <v>7049</v>
      </c>
      <c r="I32" s="42" t="s">
        <v>894</v>
      </c>
      <c r="J32" s="43" t="s">
        <v>895</v>
      </c>
      <c r="K32" s="42">
        <v>7049</v>
      </c>
      <c r="L32" s="42" t="s">
        <v>215</v>
      </c>
      <c r="M32" s="43" t="s">
        <v>167</v>
      </c>
      <c r="N32" s="43"/>
      <c r="O32" s="44" t="s">
        <v>815</v>
      </c>
      <c r="P32" s="44" t="s">
        <v>889</v>
      </c>
    </row>
    <row r="33" spans="1:16" ht="13.5" thickBot="1">
      <c r="A33" s="12" t="str">
        <f t="shared" si="0"/>
        <v> ORI 126 </v>
      </c>
      <c r="B33" s="15" t="str">
        <f t="shared" si="1"/>
        <v>I</v>
      </c>
      <c r="C33" s="12">
        <f t="shared" si="2"/>
        <v>41082.531999999999</v>
      </c>
      <c r="D33" s="14" t="str">
        <f t="shared" si="3"/>
        <v>vis</v>
      </c>
      <c r="E33" s="41">
        <f>VLOOKUP(C33,Active!C$21:E$970,3,FALSE)</f>
        <v>7048.9741507838598</v>
      </c>
      <c r="F33" s="15" t="s">
        <v>161</v>
      </c>
      <c r="G33" s="14" t="str">
        <f t="shared" si="4"/>
        <v>41082.532</v>
      </c>
      <c r="H33" s="12">
        <f t="shared" si="5"/>
        <v>7049</v>
      </c>
      <c r="I33" s="42" t="s">
        <v>896</v>
      </c>
      <c r="J33" s="43" t="s">
        <v>897</v>
      </c>
      <c r="K33" s="42">
        <v>7049</v>
      </c>
      <c r="L33" s="42" t="s">
        <v>432</v>
      </c>
      <c r="M33" s="43" t="s">
        <v>167</v>
      </c>
      <c r="N33" s="43"/>
      <c r="O33" s="44" t="s">
        <v>898</v>
      </c>
      <c r="P33" s="44" t="s">
        <v>899</v>
      </c>
    </row>
    <row r="34" spans="1:16" ht="13.5" thickBot="1">
      <c r="A34" s="12" t="str">
        <f t="shared" si="0"/>
        <v>IBVS 573 </v>
      </c>
      <c r="B34" s="15" t="str">
        <f t="shared" si="1"/>
        <v>I</v>
      </c>
      <c r="C34" s="12">
        <f t="shared" si="2"/>
        <v>41089.445</v>
      </c>
      <c r="D34" s="14" t="str">
        <f t="shared" si="3"/>
        <v>vis</v>
      </c>
      <c r="E34" s="41">
        <f>VLOOKUP(C34,Active!C$21:E$970,3,FALSE)</f>
        <v>7050.9766344081318</v>
      </c>
      <c r="F34" s="15" t="s">
        <v>161</v>
      </c>
      <c r="G34" s="14" t="str">
        <f t="shared" si="4"/>
        <v>41089.445</v>
      </c>
      <c r="H34" s="12">
        <f t="shared" si="5"/>
        <v>7051</v>
      </c>
      <c r="I34" s="42" t="s">
        <v>900</v>
      </c>
      <c r="J34" s="43" t="s">
        <v>901</v>
      </c>
      <c r="K34" s="42">
        <v>7051</v>
      </c>
      <c r="L34" s="42" t="s">
        <v>185</v>
      </c>
      <c r="M34" s="43" t="s">
        <v>167</v>
      </c>
      <c r="N34" s="43"/>
      <c r="O34" s="44" t="s">
        <v>902</v>
      </c>
      <c r="P34" s="45" t="s">
        <v>903</v>
      </c>
    </row>
    <row r="35" spans="1:16" ht="13.5" thickBot="1">
      <c r="A35" s="12" t="str">
        <f t="shared" si="0"/>
        <v>IBVS 844 </v>
      </c>
      <c r="B35" s="15" t="str">
        <f t="shared" si="1"/>
        <v>I</v>
      </c>
      <c r="C35" s="12">
        <f t="shared" si="2"/>
        <v>41099.7889</v>
      </c>
      <c r="D35" s="14" t="str">
        <f t="shared" si="3"/>
        <v>vis</v>
      </c>
      <c r="E35" s="41">
        <f>VLOOKUP(C35,Active!C$21:E$970,3,FALSE)</f>
        <v>7053.9729443113738</v>
      </c>
      <c r="F35" s="15" t="s">
        <v>161</v>
      </c>
      <c r="G35" s="14" t="str">
        <f t="shared" si="4"/>
        <v>41099.7889</v>
      </c>
      <c r="H35" s="12">
        <f t="shared" si="5"/>
        <v>7054</v>
      </c>
      <c r="I35" s="42" t="s">
        <v>904</v>
      </c>
      <c r="J35" s="43" t="s">
        <v>905</v>
      </c>
      <c r="K35" s="42">
        <v>7054</v>
      </c>
      <c r="L35" s="42" t="s">
        <v>906</v>
      </c>
      <c r="M35" s="43" t="s">
        <v>708</v>
      </c>
      <c r="N35" s="43" t="s">
        <v>140</v>
      </c>
      <c r="O35" s="44" t="s">
        <v>907</v>
      </c>
      <c r="P35" s="45" t="s">
        <v>908</v>
      </c>
    </row>
    <row r="36" spans="1:16" ht="13.5" thickBot="1">
      <c r="A36" s="12" t="str">
        <f t="shared" si="0"/>
        <v> ORI 126 </v>
      </c>
      <c r="B36" s="15" t="str">
        <f t="shared" si="1"/>
        <v>I</v>
      </c>
      <c r="C36" s="12">
        <f t="shared" si="2"/>
        <v>41158.47</v>
      </c>
      <c r="D36" s="14" t="str">
        <f t="shared" si="3"/>
        <v>vis</v>
      </c>
      <c r="E36" s="41">
        <f>VLOOKUP(C36,Active!C$21:E$970,3,FALSE)</f>
        <v>7070.9710553781015</v>
      </c>
      <c r="F36" s="15" t="s">
        <v>161</v>
      </c>
      <c r="G36" s="14" t="str">
        <f t="shared" si="4"/>
        <v>41158.470</v>
      </c>
      <c r="H36" s="12">
        <f t="shared" si="5"/>
        <v>7071</v>
      </c>
      <c r="I36" s="42" t="s">
        <v>912</v>
      </c>
      <c r="J36" s="43" t="s">
        <v>913</v>
      </c>
      <c r="K36" s="42">
        <v>7071</v>
      </c>
      <c r="L36" s="42" t="s">
        <v>371</v>
      </c>
      <c r="M36" s="43" t="s">
        <v>167</v>
      </c>
      <c r="N36" s="43"/>
      <c r="O36" s="44" t="s">
        <v>898</v>
      </c>
      <c r="P36" s="44" t="s">
        <v>899</v>
      </c>
    </row>
    <row r="37" spans="1:16" ht="13.5" thickBot="1">
      <c r="A37" s="12" t="str">
        <f t="shared" si="0"/>
        <v> ORI 126 </v>
      </c>
      <c r="B37" s="15" t="str">
        <f t="shared" si="1"/>
        <v>I</v>
      </c>
      <c r="C37" s="12">
        <f t="shared" si="2"/>
        <v>41165.362999999998</v>
      </c>
      <c r="D37" s="14" t="str">
        <f t="shared" si="3"/>
        <v>vis</v>
      </c>
      <c r="E37" s="41">
        <f>VLOOKUP(C37,Active!C$21:E$970,3,FALSE)</f>
        <v>7072.9677456170866</v>
      </c>
      <c r="F37" s="15" t="s">
        <v>161</v>
      </c>
      <c r="G37" s="14" t="str">
        <f t="shared" si="4"/>
        <v>41165.363</v>
      </c>
      <c r="H37" s="12">
        <f t="shared" si="5"/>
        <v>7073</v>
      </c>
      <c r="I37" s="42" t="s">
        <v>914</v>
      </c>
      <c r="J37" s="43" t="s">
        <v>915</v>
      </c>
      <c r="K37" s="42">
        <v>7073</v>
      </c>
      <c r="L37" s="42" t="s">
        <v>916</v>
      </c>
      <c r="M37" s="43" t="s">
        <v>167</v>
      </c>
      <c r="N37" s="43"/>
      <c r="O37" s="44" t="s">
        <v>829</v>
      </c>
      <c r="P37" s="44" t="s">
        <v>899</v>
      </c>
    </row>
    <row r="38" spans="1:16" ht="13.5" thickBot="1">
      <c r="A38" s="12" t="str">
        <f t="shared" si="0"/>
        <v> BBS 5 </v>
      </c>
      <c r="B38" s="15" t="str">
        <f t="shared" si="1"/>
        <v>I</v>
      </c>
      <c r="C38" s="12">
        <f t="shared" si="2"/>
        <v>41562.381999999998</v>
      </c>
      <c r="D38" s="14" t="str">
        <f t="shared" si="3"/>
        <v>vis</v>
      </c>
      <c r="E38" s="41">
        <f>VLOOKUP(C38,Active!C$21:E$970,3,FALSE)</f>
        <v>7187.9719472697652</v>
      </c>
      <c r="F38" s="15" t="s">
        <v>161</v>
      </c>
      <c r="G38" s="14" t="str">
        <f t="shared" si="4"/>
        <v>41562.382</v>
      </c>
      <c r="H38" s="12">
        <f t="shared" si="5"/>
        <v>7188</v>
      </c>
      <c r="I38" s="42" t="s">
        <v>928</v>
      </c>
      <c r="J38" s="43" t="s">
        <v>929</v>
      </c>
      <c r="K38" s="42">
        <v>7188</v>
      </c>
      <c r="L38" s="42" t="s">
        <v>230</v>
      </c>
      <c r="M38" s="43" t="s">
        <v>167</v>
      </c>
      <c r="N38" s="43"/>
      <c r="O38" s="44" t="s">
        <v>815</v>
      </c>
      <c r="P38" s="44" t="s">
        <v>930</v>
      </c>
    </row>
    <row r="39" spans="1:16" ht="13.5" thickBot="1">
      <c r="A39" s="12" t="str">
        <f t="shared" si="0"/>
        <v> BBS 5 </v>
      </c>
      <c r="B39" s="15" t="str">
        <f t="shared" si="1"/>
        <v>I</v>
      </c>
      <c r="C39" s="12">
        <f t="shared" si="2"/>
        <v>41569.313000000002</v>
      </c>
      <c r="D39" s="14" t="str">
        <f t="shared" si="3"/>
        <v>vis</v>
      </c>
      <c r="E39" s="41">
        <f>VLOOKUP(C39,Active!C$21:E$970,3,FALSE)</f>
        <v>7189.9796449407968</v>
      </c>
      <c r="F39" s="15" t="s">
        <v>161</v>
      </c>
      <c r="G39" s="14" t="str">
        <f t="shared" si="4"/>
        <v>41569.313</v>
      </c>
      <c r="H39" s="12">
        <f t="shared" si="5"/>
        <v>7190</v>
      </c>
      <c r="I39" s="42" t="s">
        <v>931</v>
      </c>
      <c r="J39" s="43" t="s">
        <v>932</v>
      </c>
      <c r="K39" s="42">
        <v>7190</v>
      </c>
      <c r="L39" s="42" t="s">
        <v>233</v>
      </c>
      <c r="M39" s="43" t="s">
        <v>167</v>
      </c>
      <c r="N39" s="43"/>
      <c r="O39" s="44" t="s">
        <v>855</v>
      </c>
      <c r="P39" s="44" t="s">
        <v>930</v>
      </c>
    </row>
    <row r="40" spans="1:16" ht="13.5" thickBot="1">
      <c r="A40" s="12" t="str">
        <f t="shared" si="0"/>
        <v> BBS 9 </v>
      </c>
      <c r="B40" s="15" t="str">
        <f t="shared" si="1"/>
        <v>I</v>
      </c>
      <c r="C40" s="12">
        <f t="shared" si="2"/>
        <v>41786.777999999998</v>
      </c>
      <c r="D40" s="14" t="str">
        <f t="shared" si="3"/>
        <v>vis</v>
      </c>
      <c r="E40" s="41">
        <f>VLOOKUP(C40,Active!C$21:E$970,3,FALSE)</f>
        <v>7252.9725715070299</v>
      </c>
      <c r="F40" s="15" t="s">
        <v>161</v>
      </c>
      <c r="G40" s="14" t="str">
        <f t="shared" si="4"/>
        <v>41786.778</v>
      </c>
      <c r="H40" s="12">
        <f t="shared" si="5"/>
        <v>7253</v>
      </c>
      <c r="I40" s="42" t="s">
        <v>936</v>
      </c>
      <c r="J40" s="43" t="s">
        <v>937</v>
      </c>
      <c r="K40" s="42">
        <v>7253</v>
      </c>
      <c r="L40" s="42" t="s">
        <v>215</v>
      </c>
      <c r="M40" s="43" t="s">
        <v>167</v>
      </c>
      <c r="N40" s="43"/>
      <c r="O40" s="44" t="s">
        <v>938</v>
      </c>
      <c r="P40" s="44" t="s">
        <v>939</v>
      </c>
    </row>
    <row r="41" spans="1:16" ht="13.5" thickBot="1">
      <c r="A41" s="12" t="str">
        <f t="shared" si="0"/>
        <v> BBS 9 </v>
      </c>
      <c r="B41" s="15" t="str">
        <f t="shared" si="1"/>
        <v>I</v>
      </c>
      <c r="C41" s="12">
        <f t="shared" si="2"/>
        <v>41793.714999999997</v>
      </c>
      <c r="D41" s="14" t="str">
        <f t="shared" si="3"/>
        <v>vis</v>
      </c>
      <c r="E41" s="41">
        <f>VLOOKUP(C41,Active!C$21:E$970,3,FALSE)</f>
        <v>7254.9820071936456</v>
      </c>
      <c r="F41" s="15" t="s">
        <v>161</v>
      </c>
      <c r="G41" s="14" t="str">
        <f t="shared" si="4"/>
        <v>41793.715</v>
      </c>
      <c r="H41" s="12">
        <f t="shared" si="5"/>
        <v>7255</v>
      </c>
      <c r="I41" s="42" t="s">
        <v>940</v>
      </c>
      <c r="J41" s="43" t="s">
        <v>941</v>
      </c>
      <c r="K41" s="42">
        <v>7255</v>
      </c>
      <c r="L41" s="42" t="s">
        <v>188</v>
      </c>
      <c r="M41" s="43" t="s">
        <v>167</v>
      </c>
      <c r="N41" s="43"/>
      <c r="O41" s="44" t="s">
        <v>938</v>
      </c>
      <c r="P41" s="44" t="s">
        <v>939</v>
      </c>
    </row>
    <row r="42" spans="1:16" ht="13.5" thickBot="1">
      <c r="A42" s="12" t="str">
        <f t="shared" si="0"/>
        <v> BBS 10 </v>
      </c>
      <c r="B42" s="15" t="str">
        <f t="shared" si="1"/>
        <v>I</v>
      </c>
      <c r="C42" s="12">
        <f t="shared" si="2"/>
        <v>41845.468000000001</v>
      </c>
      <c r="D42" s="14" t="str">
        <f t="shared" si="3"/>
        <v>vis</v>
      </c>
      <c r="E42" s="41">
        <f>VLOOKUP(C42,Active!C$21:E$970,3,FALSE)</f>
        <v>7269.9732606302105</v>
      </c>
      <c r="F42" s="15" t="s">
        <v>161</v>
      </c>
      <c r="G42" s="14" t="str">
        <f t="shared" si="4"/>
        <v>41845.468</v>
      </c>
      <c r="H42" s="12">
        <f t="shared" si="5"/>
        <v>7270</v>
      </c>
      <c r="I42" s="42" t="s">
        <v>951</v>
      </c>
      <c r="J42" s="43" t="s">
        <v>952</v>
      </c>
      <c r="K42" s="42">
        <v>7270</v>
      </c>
      <c r="L42" s="42" t="s">
        <v>432</v>
      </c>
      <c r="M42" s="43" t="s">
        <v>167</v>
      </c>
      <c r="N42" s="43"/>
      <c r="O42" s="44" t="s">
        <v>855</v>
      </c>
      <c r="P42" s="44" t="s">
        <v>953</v>
      </c>
    </row>
    <row r="43" spans="1:16" ht="13.5" thickBot="1">
      <c r="A43" s="12" t="str">
        <f t="shared" si="0"/>
        <v> BBS 13 </v>
      </c>
      <c r="B43" s="15" t="str">
        <f t="shared" si="1"/>
        <v>I</v>
      </c>
      <c r="C43" s="12">
        <f t="shared" si="2"/>
        <v>42045.692999999999</v>
      </c>
      <c r="D43" s="14" t="str">
        <f t="shared" si="3"/>
        <v>vis</v>
      </c>
      <c r="E43" s="41">
        <f>VLOOKUP(C43,Active!C$21:E$970,3,FALSE)</f>
        <v>7327.9722890794974</v>
      </c>
      <c r="F43" s="15" t="s">
        <v>161</v>
      </c>
      <c r="G43" s="14" t="str">
        <f t="shared" si="4"/>
        <v>42045.693</v>
      </c>
      <c r="H43" s="12">
        <f t="shared" si="5"/>
        <v>7328</v>
      </c>
      <c r="I43" s="42" t="s">
        <v>954</v>
      </c>
      <c r="J43" s="43" t="s">
        <v>955</v>
      </c>
      <c r="K43" s="42">
        <v>7328</v>
      </c>
      <c r="L43" s="42" t="s">
        <v>215</v>
      </c>
      <c r="M43" s="43" t="s">
        <v>167</v>
      </c>
      <c r="N43" s="43"/>
      <c r="O43" s="44" t="s">
        <v>815</v>
      </c>
      <c r="P43" s="44" t="s">
        <v>956</v>
      </c>
    </row>
    <row r="44" spans="1:16" ht="13.5" thickBot="1">
      <c r="A44" s="12" t="str">
        <f t="shared" si="0"/>
        <v> BBS 21 </v>
      </c>
      <c r="B44" s="15" t="str">
        <f t="shared" si="1"/>
        <v>I</v>
      </c>
      <c r="C44" s="12">
        <f t="shared" si="2"/>
        <v>42449.586000000003</v>
      </c>
      <c r="D44" s="14" t="str">
        <f t="shared" si="3"/>
        <v>vis</v>
      </c>
      <c r="E44" s="41">
        <f>VLOOKUP(C44,Active!C$21:E$970,3,FALSE)</f>
        <v>7444.9676772551411</v>
      </c>
      <c r="F44" s="15" t="s">
        <v>161</v>
      </c>
      <c r="G44" s="14" t="str">
        <f t="shared" si="4"/>
        <v>42449.586</v>
      </c>
      <c r="H44" s="12">
        <f t="shared" si="5"/>
        <v>7445</v>
      </c>
      <c r="I44" s="42" t="s">
        <v>962</v>
      </c>
      <c r="J44" s="43" t="s">
        <v>963</v>
      </c>
      <c r="K44" s="42">
        <v>7445</v>
      </c>
      <c r="L44" s="42" t="s">
        <v>377</v>
      </c>
      <c r="M44" s="43" t="s">
        <v>167</v>
      </c>
      <c r="N44" s="43"/>
      <c r="O44" s="44" t="s">
        <v>964</v>
      </c>
      <c r="P44" s="44" t="s">
        <v>965</v>
      </c>
    </row>
    <row r="45" spans="1:16" ht="13.5" thickBot="1">
      <c r="A45" s="12" t="str">
        <f t="shared" si="0"/>
        <v> AVSJ 7.33 </v>
      </c>
      <c r="B45" s="15" t="str">
        <f t="shared" si="1"/>
        <v>I</v>
      </c>
      <c r="C45" s="12">
        <f t="shared" si="2"/>
        <v>42473.781000000003</v>
      </c>
      <c r="D45" s="14" t="str">
        <f t="shared" si="3"/>
        <v>vis</v>
      </c>
      <c r="E45" s="41">
        <f>VLOOKUP(C45,Active!C$21:E$970,3,FALSE)</f>
        <v>7451.9762251054626</v>
      </c>
      <c r="F45" s="15" t="s">
        <v>161</v>
      </c>
      <c r="G45" s="14" t="str">
        <f t="shared" si="4"/>
        <v>42473.781</v>
      </c>
      <c r="H45" s="12">
        <f t="shared" si="5"/>
        <v>7452</v>
      </c>
      <c r="I45" s="42" t="s">
        <v>966</v>
      </c>
      <c r="J45" s="43" t="s">
        <v>967</v>
      </c>
      <c r="K45" s="42">
        <v>7452</v>
      </c>
      <c r="L45" s="42" t="s">
        <v>209</v>
      </c>
      <c r="M45" s="43" t="s">
        <v>167</v>
      </c>
      <c r="N45" s="43"/>
      <c r="O45" s="44" t="s">
        <v>968</v>
      </c>
      <c r="P45" s="44" t="s">
        <v>969</v>
      </c>
    </row>
    <row r="46" spans="1:16" ht="13.5" thickBot="1">
      <c r="A46" s="12" t="str">
        <f t="shared" si="0"/>
        <v> AVSJ 7.33 </v>
      </c>
      <c r="B46" s="15" t="str">
        <f t="shared" si="1"/>
        <v>I</v>
      </c>
      <c r="C46" s="12">
        <f t="shared" si="2"/>
        <v>42473.794999999998</v>
      </c>
      <c r="D46" s="14" t="str">
        <f t="shared" si="3"/>
        <v>vis</v>
      </c>
      <c r="E46" s="41">
        <f>VLOOKUP(C46,Active!C$21:E$970,3,FALSE)</f>
        <v>7451.9802804751616</v>
      </c>
      <c r="F46" s="15" t="s">
        <v>161</v>
      </c>
      <c r="G46" s="14" t="str">
        <f t="shared" si="4"/>
        <v>42473.795</v>
      </c>
      <c r="H46" s="12">
        <f t="shared" si="5"/>
        <v>7452</v>
      </c>
      <c r="I46" s="42" t="s">
        <v>970</v>
      </c>
      <c r="J46" s="43" t="s">
        <v>971</v>
      </c>
      <c r="K46" s="42">
        <v>7452</v>
      </c>
      <c r="L46" s="42" t="s">
        <v>427</v>
      </c>
      <c r="M46" s="43" t="s">
        <v>167</v>
      </c>
      <c r="N46" s="43"/>
      <c r="O46" s="44" t="s">
        <v>972</v>
      </c>
      <c r="P46" s="44" t="s">
        <v>969</v>
      </c>
    </row>
    <row r="47" spans="1:16" ht="13.5" thickBot="1">
      <c r="A47" s="12" t="str">
        <f t="shared" si="0"/>
        <v> AVSJ 7.33 </v>
      </c>
      <c r="B47" s="15" t="str">
        <f t="shared" si="1"/>
        <v>I</v>
      </c>
      <c r="C47" s="12">
        <f t="shared" si="2"/>
        <v>42518.659</v>
      </c>
      <c r="D47" s="14" t="str">
        <f t="shared" si="3"/>
        <v>vis</v>
      </c>
      <c r="E47" s="41">
        <f>VLOOKUP(C47,Active!C$21:E$970,3,FALSE)</f>
        <v>7464.9760023497975</v>
      </c>
      <c r="F47" s="15" t="s">
        <v>161</v>
      </c>
      <c r="G47" s="14" t="str">
        <f t="shared" si="4"/>
        <v>42518.659</v>
      </c>
      <c r="H47" s="12">
        <f t="shared" si="5"/>
        <v>7465</v>
      </c>
      <c r="I47" s="42" t="s">
        <v>973</v>
      </c>
      <c r="J47" s="43" t="s">
        <v>974</v>
      </c>
      <c r="K47" s="42">
        <v>7465</v>
      </c>
      <c r="L47" s="42" t="s">
        <v>196</v>
      </c>
      <c r="M47" s="43" t="s">
        <v>167</v>
      </c>
      <c r="N47" s="43"/>
      <c r="O47" s="44" t="s">
        <v>975</v>
      </c>
      <c r="P47" s="44" t="s">
        <v>969</v>
      </c>
    </row>
    <row r="48" spans="1:16" ht="13.5" thickBot="1">
      <c r="A48" s="12" t="str">
        <f t="shared" si="0"/>
        <v> BBS 22 </v>
      </c>
      <c r="B48" s="15" t="str">
        <f t="shared" si="1"/>
        <v>I</v>
      </c>
      <c r="C48" s="12">
        <f t="shared" si="2"/>
        <v>42532.430999999997</v>
      </c>
      <c r="D48" s="14" t="str">
        <f t="shared" si="3"/>
        <v>vis</v>
      </c>
      <c r="E48" s="41">
        <f>VLOOKUP(C48,Active!C$21:E$970,3,FALSE)</f>
        <v>7468.9653274580678</v>
      </c>
      <c r="F48" s="15" t="s">
        <v>161</v>
      </c>
      <c r="G48" s="14" t="str">
        <f t="shared" si="4"/>
        <v>42532.431</v>
      </c>
      <c r="H48" s="12">
        <f t="shared" si="5"/>
        <v>7469</v>
      </c>
      <c r="I48" s="42" t="s">
        <v>976</v>
      </c>
      <c r="J48" s="43" t="s">
        <v>977</v>
      </c>
      <c r="K48" s="42">
        <v>7469</v>
      </c>
      <c r="L48" s="42" t="s">
        <v>382</v>
      </c>
      <c r="M48" s="43" t="s">
        <v>167</v>
      </c>
      <c r="N48" s="43"/>
      <c r="O48" s="44" t="s">
        <v>964</v>
      </c>
      <c r="P48" s="44" t="s">
        <v>978</v>
      </c>
    </row>
    <row r="49" spans="1:16" ht="13.5" thickBot="1">
      <c r="A49" s="12" t="str">
        <f t="shared" si="0"/>
        <v>BAVM 29 </v>
      </c>
      <c r="B49" s="15" t="str">
        <f t="shared" si="1"/>
        <v>I</v>
      </c>
      <c r="C49" s="12">
        <f t="shared" si="2"/>
        <v>42532.442000000003</v>
      </c>
      <c r="D49" s="14" t="str">
        <f t="shared" si="3"/>
        <v>vis</v>
      </c>
      <c r="E49" s="41">
        <f>VLOOKUP(C49,Active!C$21:E$970,3,FALSE)</f>
        <v>7468.9685138199766</v>
      </c>
      <c r="F49" s="15" t="s">
        <v>161</v>
      </c>
      <c r="G49" s="14" t="str">
        <f t="shared" si="4"/>
        <v>42532.442</v>
      </c>
      <c r="H49" s="12">
        <f t="shared" si="5"/>
        <v>7469</v>
      </c>
      <c r="I49" s="42" t="s">
        <v>979</v>
      </c>
      <c r="J49" s="43" t="s">
        <v>980</v>
      </c>
      <c r="K49" s="42">
        <v>7469</v>
      </c>
      <c r="L49" s="42" t="s">
        <v>981</v>
      </c>
      <c r="M49" s="43" t="s">
        <v>167</v>
      </c>
      <c r="N49" s="43"/>
      <c r="O49" s="44" t="s">
        <v>795</v>
      </c>
      <c r="P49" s="45" t="s">
        <v>982</v>
      </c>
    </row>
    <row r="50" spans="1:16" ht="13.5" thickBot="1">
      <c r="A50" s="12" t="str">
        <f t="shared" si="0"/>
        <v> BBS 22 </v>
      </c>
      <c r="B50" s="15" t="str">
        <f t="shared" si="1"/>
        <v>I</v>
      </c>
      <c r="C50" s="12">
        <f t="shared" si="2"/>
        <v>42532.45</v>
      </c>
      <c r="D50" s="14" t="str">
        <f t="shared" si="3"/>
        <v>vis</v>
      </c>
      <c r="E50" s="41">
        <f>VLOOKUP(C50,Active!C$21:E$970,3,FALSE)</f>
        <v>7468.9708311740897</v>
      </c>
      <c r="F50" s="15" t="s">
        <v>161</v>
      </c>
      <c r="G50" s="14" t="str">
        <f t="shared" si="4"/>
        <v>42532.450</v>
      </c>
      <c r="H50" s="12">
        <f t="shared" si="5"/>
        <v>7469</v>
      </c>
      <c r="I50" s="42" t="s">
        <v>983</v>
      </c>
      <c r="J50" s="43" t="s">
        <v>984</v>
      </c>
      <c r="K50" s="42">
        <v>7469</v>
      </c>
      <c r="L50" s="42" t="s">
        <v>361</v>
      </c>
      <c r="M50" s="43" t="s">
        <v>167</v>
      </c>
      <c r="N50" s="43"/>
      <c r="O50" s="44" t="s">
        <v>855</v>
      </c>
      <c r="P50" s="44" t="s">
        <v>978</v>
      </c>
    </row>
    <row r="51" spans="1:16" ht="13.5" thickBot="1">
      <c r="A51" s="12" t="str">
        <f t="shared" si="0"/>
        <v>IBVS 1065 </v>
      </c>
      <c r="B51" s="15" t="str">
        <f t="shared" si="1"/>
        <v>I</v>
      </c>
      <c r="C51" s="12">
        <f t="shared" si="2"/>
        <v>42532.461000000003</v>
      </c>
      <c r="D51" s="14" t="str">
        <f t="shared" si="3"/>
        <v>vis</v>
      </c>
      <c r="E51" s="41">
        <f>VLOOKUP(C51,Active!C$21:E$970,3,FALSE)</f>
        <v>7468.9740175359993</v>
      </c>
      <c r="F51" s="15" t="s">
        <v>161</v>
      </c>
      <c r="G51" s="14" t="str">
        <f t="shared" si="4"/>
        <v>42532.4610</v>
      </c>
      <c r="H51" s="12">
        <f t="shared" si="5"/>
        <v>7469</v>
      </c>
      <c r="I51" s="42" t="s">
        <v>985</v>
      </c>
      <c r="J51" s="43" t="s">
        <v>986</v>
      </c>
      <c r="K51" s="42">
        <v>7469</v>
      </c>
      <c r="L51" s="42" t="s">
        <v>987</v>
      </c>
      <c r="M51" s="43" t="s">
        <v>708</v>
      </c>
      <c r="N51" s="43" t="s">
        <v>140</v>
      </c>
      <c r="O51" s="44" t="s">
        <v>988</v>
      </c>
      <c r="P51" s="45" t="s">
        <v>989</v>
      </c>
    </row>
    <row r="52" spans="1:16" ht="13.5" thickBot="1">
      <c r="A52" s="12" t="str">
        <f t="shared" si="0"/>
        <v> AVSJ 7.33 </v>
      </c>
      <c r="B52" s="15" t="str">
        <f t="shared" si="1"/>
        <v>I</v>
      </c>
      <c r="C52" s="12">
        <f t="shared" si="2"/>
        <v>42549.722999999998</v>
      </c>
      <c r="D52" s="14" t="str">
        <f t="shared" si="3"/>
        <v>vis</v>
      </c>
      <c r="E52" s="41">
        <f>VLOOKUP(C52,Active!C$21:E$970,3,FALSE)</f>
        <v>7473.9742883767594</v>
      </c>
      <c r="F52" s="15" t="s">
        <v>161</v>
      </c>
      <c r="G52" s="14" t="str">
        <f t="shared" si="4"/>
        <v>42549.723</v>
      </c>
      <c r="H52" s="12">
        <f t="shared" si="5"/>
        <v>7474</v>
      </c>
      <c r="I52" s="42" t="s">
        <v>990</v>
      </c>
      <c r="J52" s="43" t="s">
        <v>991</v>
      </c>
      <c r="K52" s="42">
        <v>7474</v>
      </c>
      <c r="L52" s="42" t="s">
        <v>992</v>
      </c>
      <c r="M52" s="43" t="s">
        <v>167</v>
      </c>
      <c r="N52" s="43"/>
      <c r="O52" s="44" t="s">
        <v>968</v>
      </c>
      <c r="P52" s="44" t="s">
        <v>969</v>
      </c>
    </row>
    <row r="53" spans="1:16" ht="13.5" thickBot="1">
      <c r="A53" s="12" t="str">
        <f t="shared" si="0"/>
        <v> BBS 23 </v>
      </c>
      <c r="B53" s="15" t="str">
        <f t="shared" si="1"/>
        <v>I</v>
      </c>
      <c r="C53" s="12">
        <f t="shared" si="2"/>
        <v>42570.415999999997</v>
      </c>
      <c r="D53" s="14" t="str">
        <f t="shared" si="3"/>
        <v>vis</v>
      </c>
      <c r="E53" s="41">
        <f>VLOOKUP(C53,Active!C$21:E$970,3,FALSE)</f>
        <v>7479.9684144634175</v>
      </c>
      <c r="F53" s="15" t="s">
        <v>161</v>
      </c>
      <c r="G53" s="14" t="str">
        <f t="shared" si="4"/>
        <v>42570.416</v>
      </c>
      <c r="H53" s="12">
        <f t="shared" si="5"/>
        <v>7480</v>
      </c>
      <c r="I53" s="42" t="s">
        <v>993</v>
      </c>
      <c r="J53" s="43" t="s">
        <v>994</v>
      </c>
      <c r="K53" s="42">
        <v>7480</v>
      </c>
      <c r="L53" s="42" t="s">
        <v>981</v>
      </c>
      <c r="M53" s="43" t="s">
        <v>167</v>
      </c>
      <c r="N53" s="43"/>
      <c r="O53" s="44" t="s">
        <v>829</v>
      </c>
      <c r="P53" s="44" t="s">
        <v>995</v>
      </c>
    </row>
    <row r="54" spans="1:16" ht="13.5" thickBot="1">
      <c r="A54" s="12" t="str">
        <f t="shared" si="0"/>
        <v> BBS 23 </v>
      </c>
      <c r="B54" s="15" t="str">
        <f t="shared" si="1"/>
        <v>I</v>
      </c>
      <c r="C54" s="12">
        <f t="shared" si="2"/>
        <v>42570.42</v>
      </c>
      <c r="D54" s="14" t="str">
        <f t="shared" si="3"/>
        <v>vis</v>
      </c>
      <c r="E54" s="41">
        <f>VLOOKUP(C54,Active!C$21:E$970,3,FALSE)</f>
        <v>7479.9695731404754</v>
      </c>
      <c r="F54" s="15" t="s">
        <v>161</v>
      </c>
      <c r="G54" s="14" t="str">
        <f t="shared" si="4"/>
        <v>42570.420</v>
      </c>
      <c r="H54" s="12">
        <f t="shared" si="5"/>
        <v>7480</v>
      </c>
      <c r="I54" s="42" t="s">
        <v>996</v>
      </c>
      <c r="J54" s="43" t="s">
        <v>997</v>
      </c>
      <c r="K54" s="42">
        <v>7480</v>
      </c>
      <c r="L54" s="42" t="s">
        <v>407</v>
      </c>
      <c r="M54" s="43" t="s">
        <v>167</v>
      </c>
      <c r="N54" s="43"/>
      <c r="O54" s="44" t="s">
        <v>815</v>
      </c>
      <c r="P54" s="44" t="s">
        <v>995</v>
      </c>
    </row>
    <row r="55" spans="1:16" ht="13.5" thickBot="1">
      <c r="A55" s="12" t="str">
        <f t="shared" si="0"/>
        <v> AVSJ 7.33 </v>
      </c>
      <c r="B55" s="15" t="str">
        <f t="shared" si="1"/>
        <v>I</v>
      </c>
      <c r="C55" s="12">
        <f t="shared" si="2"/>
        <v>42573.887999999999</v>
      </c>
      <c r="D55" s="14" t="str">
        <f t="shared" si="3"/>
        <v>vis</v>
      </c>
      <c r="E55" s="41">
        <f>VLOOKUP(C55,Active!C$21:E$970,3,FALSE)</f>
        <v>7480.9741461491512</v>
      </c>
      <c r="F55" s="15" t="s">
        <v>161</v>
      </c>
      <c r="G55" s="14" t="str">
        <f t="shared" si="4"/>
        <v>42573.888</v>
      </c>
      <c r="H55" s="12">
        <f t="shared" si="5"/>
        <v>7481</v>
      </c>
      <c r="I55" s="42" t="s">
        <v>998</v>
      </c>
      <c r="J55" s="43" t="s">
        <v>999</v>
      </c>
      <c r="K55" s="42">
        <v>7481</v>
      </c>
      <c r="L55" s="42" t="s">
        <v>992</v>
      </c>
      <c r="M55" s="43" t="s">
        <v>167</v>
      </c>
      <c r="N55" s="43"/>
      <c r="O55" s="44" t="s">
        <v>1000</v>
      </c>
      <c r="P55" s="44" t="s">
        <v>969</v>
      </c>
    </row>
    <row r="56" spans="1:16" ht="13.5" thickBot="1">
      <c r="A56" s="12" t="str">
        <f t="shared" si="0"/>
        <v> BBS 27 </v>
      </c>
      <c r="B56" s="15" t="str">
        <f t="shared" si="1"/>
        <v>I</v>
      </c>
      <c r="C56" s="12">
        <f t="shared" si="2"/>
        <v>42898.391000000003</v>
      </c>
      <c r="D56" s="14" t="str">
        <f t="shared" si="3"/>
        <v>vis</v>
      </c>
      <c r="E56" s="41">
        <f>VLOOKUP(C56,Active!C$21:E$970,3,FALSE)</f>
        <v>7574.9726914301073</v>
      </c>
      <c r="F56" s="15" t="s">
        <v>161</v>
      </c>
      <c r="G56" s="14" t="str">
        <f t="shared" si="4"/>
        <v>42898.391</v>
      </c>
      <c r="H56" s="12">
        <f t="shared" si="5"/>
        <v>7575</v>
      </c>
      <c r="I56" s="42" t="s">
        <v>1005</v>
      </c>
      <c r="J56" s="43" t="s">
        <v>1006</v>
      </c>
      <c r="K56" s="42">
        <v>7575</v>
      </c>
      <c r="L56" s="42" t="s">
        <v>259</v>
      </c>
      <c r="M56" s="43" t="s">
        <v>167</v>
      </c>
      <c r="N56" s="43"/>
      <c r="O56" s="44" t="s">
        <v>855</v>
      </c>
      <c r="P56" s="44" t="s">
        <v>1007</v>
      </c>
    </row>
    <row r="57" spans="1:16" ht="13.5" thickBot="1">
      <c r="A57" s="12" t="str">
        <f t="shared" si="0"/>
        <v> AOEB 2 </v>
      </c>
      <c r="B57" s="15" t="str">
        <f t="shared" si="1"/>
        <v>I</v>
      </c>
      <c r="C57" s="12">
        <f t="shared" si="2"/>
        <v>42946.726999999999</v>
      </c>
      <c r="D57" s="14" t="str">
        <f t="shared" si="3"/>
        <v>vis</v>
      </c>
      <c r="E57" s="41">
        <f>VLOOKUP(C57,Active!C$21:E$970,3,FALSE)</f>
        <v>7588.9741449904741</v>
      </c>
      <c r="F57" s="15" t="s">
        <v>161</v>
      </c>
      <c r="G57" s="14" t="str">
        <f t="shared" si="4"/>
        <v>42946.727</v>
      </c>
      <c r="H57" s="12">
        <f t="shared" si="5"/>
        <v>7589</v>
      </c>
      <c r="I57" s="42" t="s">
        <v>1011</v>
      </c>
      <c r="J57" s="43" t="s">
        <v>1012</v>
      </c>
      <c r="K57" s="42">
        <v>7589</v>
      </c>
      <c r="L57" s="42" t="s">
        <v>262</v>
      </c>
      <c r="M57" s="43" t="s">
        <v>167</v>
      </c>
      <c r="N57" s="43"/>
      <c r="O57" s="44" t="s">
        <v>1013</v>
      </c>
      <c r="P57" s="44" t="s">
        <v>1014</v>
      </c>
    </row>
    <row r="58" spans="1:16" ht="13.5" thickBot="1">
      <c r="A58" s="12" t="str">
        <f t="shared" si="0"/>
        <v> AOEB 2 </v>
      </c>
      <c r="B58" s="15" t="str">
        <f t="shared" si="1"/>
        <v>I</v>
      </c>
      <c r="C58" s="12">
        <f t="shared" si="2"/>
        <v>42950.165999999997</v>
      </c>
      <c r="D58" s="14" t="str">
        <f t="shared" si="3"/>
        <v>vis</v>
      </c>
      <c r="E58" s="41">
        <f>VLOOKUP(C58,Active!C$21:E$970,3,FALSE)</f>
        <v>7589.9703175904842</v>
      </c>
      <c r="F58" s="15" t="s">
        <v>161</v>
      </c>
      <c r="G58" s="14" t="str">
        <f t="shared" si="4"/>
        <v>42950.166</v>
      </c>
      <c r="H58" s="12">
        <f t="shared" si="5"/>
        <v>7590</v>
      </c>
      <c r="I58" s="42" t="s">
        <v>1015</v>
      </c>
      <c r="J58" s="43" t="s">
        <v>1016</v>
      </c>
      <c r="K58" s="42">
        <v>7590</v>
      </c>
      <c r="L58" s="42" t="s">
        <v>361</v>
      </c>
      <c r="M58" s="43" t="s">
        <v>167</v>
      </c>
      <c r="N58" s="43"/>
      <c r="O58" s="44" t="s">
        <v>1013</v>
      </c>
      <c r="P58" s="44" t="s">
        <v>1014</v>
      </c>
    </row>
    <row r="59" spans="1:16" ht="13.5" thickBot="1">
      <c r="A59" s="12" t="str">
        <f t="shared" si="0"/>
        <v> AOEB 2 </v>
      </c>
      <c r="B59" s="15" t="str">
        <f t="shared" si="1"/>
        <v>I</v>
      </c>
      <c r="C59" s="12">
        <f t="shared" si="2"/>
        <v>42967.421000000002</v>
      </c>
      <c r="D59" s="14" t="str">
        <f t="shared" si="3"/>
        <v>vis</v>
      </c>
      <c r="E59" s="41">
        <f>VLOOKUP(C59,Active!C$21:E$970,3,FALSE)</f>
        <v>7594.9685607463971</v>
      </c>
      <c r="F59" s="15" t="s">
        <v>161</v>
      </c>
      <c r="G59" s="14" t="str">
        <f t="shared" si="4"/>
        <v>42967.421</v>
      </c>
      <c r="H59" s="12">
        <f t="shared" si="5"/>
        <v>7595</v>
      </c>
      <c r="I59" s="42" t="s">
        <v>1017</v>
      </c>
      <c r="J59" s="43" t="s">
        <v>1018</v>
      </c>
      <c r="K59" s="42">
        <v>7595</v>
      </c>
      <c r="L59" s="42" t="s">
        <v>837</v>
      </c>
      <c r="M59" s="43" t="s">
        <v>167</v>
      </c>
      <c r="N59" s="43"/>
      <c r="O59" s="44" t="s">
        <v>1019</v>
      </c>
      <c r="P59" s="44" t="s">
        <v>1014</v>
      </c>
    </row>
    <row r="60" spans="1:16" ht="13.5" thickBot="1">
      <c r="A60" s="12" t="str">
        <f t="shared" si="0"/>
        <v> VSSC 58.16 </v>
      </c>
      <c r="B60" s="15" t="str">
        <f t="shared" si="1"/>
        <v>I</v>
      </c>
      <c r="C60" s="12">
        <f t="shared" si="2"/>
        <v>42967.421999999999</v>
      </c>
      <c r="D60" s="14" t="str">
        <f t="shared" si="3"/>
        <v>vis</v>
      </c>
      <c r="E60" s="41">
        <f>VLOOKUP(C60,Active!C$21:E$970,3,FALSE)</f>
        <v>7594.9688504156611</v>
      </c>
      <c r="F60" s="15" t="s">
        <v>161</v>
      </c>
      <c r="G60" s="14" t="str">
        <f t="shared" si="4"/>
        <v>42967.422</v>
      </c>
      <c r="H60" s="12">
        <f t="shared" si="5"/>
        <v>7595</v>
      </c>
      <c r="I60" s="42" t="s">
        <v>1020</v>
      </c>
      <c r="J60" s="43" t="s">
        <v>1021</v>
      </c>
      <c r="K60" s="42">
        <v>7595</v>
      </c>
      <c r="L60" s="42" t="s">
        <v>182</v>
      </c>
      <c r="M60" s="43" t="s">
        <v>167</v>
      </c>
      <c r="N60" s="43"/>
      <c r="O60" s="44" t="s">
        <v>1022</v>
      </c>
      <c r="P60" s="44" t="s">
        <v>1023</v>
      </c>
    </row>
    <row r="61" spans="1:16" ht="13.5" thickBot="1">
      <c r="A61" s="12" t="str">
        <f t="shared" si="0"/>
        <v> AOEB 2 </v>
      </c>
      <c r="B61" s="15" t="str">
        <f t="shared" si="1"/>
        <v>I</v>
      </c>
      <c r="C61" s="12">
        <f t="shared" si="2"/>
        <v>42984.692000000003</v>
      </c>
      <c r="D61" s="14" t="str">
        <f t="shared" si="3"/>
        <v>vis</v>
      </c>
      <c r="E61" s="41">
        <f>VLOOKUP(C61,Active!C$21:E$970,3,FALSE)</f>
        <v>7599.9714386105388</v>
      </c>
      <c r="F61" s="15" t="s">
        <v>161</v>
      </c>
      <c r="G61" s="14" t="str">
        <f t="shared" si="4"/>
        <v>42984.692</v>
      </c>
      <c r="H61" s="12">
        <f t="shared" si="5"/>
        <v>7600</v>
      </c>
      <c r="I61" s="42" t="s">
        <v>1024</v>
      </c>
      <c r="J61" s="43" t="s">
        <v>1025</v>
      </c>
      <c r="K61" s="42">
        <v>7600</v>
      </c>
      <c r="L61" s="42" t="s">
        <v>215</v>
      </c>
      <c r="M61" s="43" t="s">
        <v>167</v>
      </c>
      <c r="N61" s="43"/>
      <c r="O61" s="44" t="s">
        <v>1026</v>
      </c>
      <c r="P61" s="44" t="s">
        <v>1014</v>
      </c>
    </row>
    <row r="62" spans="1:16" ht="13.5" thickBot="1">
      <c r="A62" s="12" t="str">
        <f t="shared" si="0"/>
        <v>IBVS 1350 </v>
      </c>
      <c r="B62" s="15" t="str">
        <f t="shared" si="1"/>
        <v>I</v>
      </c>
      <c r="C62" s="12">
        <f t="shared" si="2"/>
        <v>42984.695</v>
      </c>
      <c r="D62" s="14" t="str">
        <f t="shared" si="3"/>
        <v>vis</v>
      </c>
      <c r="E62" s="41">
        <f>VLOOKUP(C62,Active!C$21:E$970,3,FALSE)</f>
        <v>7599.9723076183309</v>
      </c>
      <c r="F62" s="15" t="s">
        <v>161</v>
      </c>
      <c r="G62" s="14" t="str">
        <f t="shared" si="4"/>
        <v>42984.695</v>
      </c>
      <c r="H62" s="12">
        <f t="shared" si="5"/>
        <v>7600</v>
      </c>
      <c r="I62" s="42" t="s">
        <v>1027</v>
      </c>
      <c r="J62" s="43" t="s">
        <v>1028</v>
      </c>
      <c r="K62" s="42">
        <v>7600</v>
      </c>
      <c r="L62" s="42" t="s">
        <v>432</v>
      </c>
      <c r="M62" s="43" t="s">
        <v>167</v>
      </c>
      <c r="N62" s="43"/>
      <c r="O62" s="44" t="s">
        <v>1029</v>
      </c>
      <c r="P62" s="45" t="s">
        <v>1030</v>
      </c>
    </row>
    <row r="63" spans="1:16" ht="13.5" thickBot="1">
      <c r="A63" s="12" t="str">
        <f t="shared" si="0"/>
        <v> AOEB 2 </v>
      </c>
      <c r="B63" s="15" t="str">
        <f t="shared" si="1"/>
        <v>I</v>
      </c>
      <c r="C63" s="12">
        <f t="shared" si="2"/>
        <v>43274.678</v>
      </c>
      <c r="D63" s="14" t="str">
        <f t="shared" si="3"/>
        <v>vis</v>
      </c>
      <c r="E63" s="41">
        <f>VLOOKUP(C63,Active!C$21:E$970,3,FALSE)</f>
        <v>7683.9714698948183</v>
      </c>
      <c r="F63" s="15" t="s">
        <v>161</v>
      </c>
      <c r="G63" s="14" t="str">
        <f t="shared" si="4"/>
        <v>43274.678</v>
      </c>
      <c r="H63" s="12">
        <f t="shared" si="5"/>
        <v>7684</v>
      </c>
      <c r="I63" s="42" t="s">
        <v>1031</v>
      </c>
      <c r="J63" s="43" t="s">
        <v>1032</v>
      </c>
      <c r="K63" s="42">
        <v>7684</v>
      </c>
      <c r="L63" s="42" t="s">
        <v>193</v>
      </c>
      <c r="M63" s="43" t="s">
        <v>167</v>
      </c>
      <c r="N63" s="43"/>
      <c r="O63" s="44" t="s">
        <v>1026</v>
      </c>
      <c r="P63" s="44" t="s">
        <v>1014</v>
      </c>
    </row>
    <row r="64" spans="1:16" ht="13.5" thickBot="1">
      <c r="A64" s="12" t="str">
        <f t="shared" si="0"/>
        <v>IBVS 1502 </v>
      </c>
      <c r="B64" s="15" t="str">
        <f t="shared" si="1"/>
        <v>I</v>
      </c>
      <c r="C64" s="12">
        <f t="shared" si="2"/>
        <v>43274.682999999997</v>
      </c>
      <c r="D64" s="14" t="str">
        <f t="shared" si="3"/>
        <v>vis</v>
      </c>
      <c r="E64" s="41">
        <f>VLOOKUP(C64,Active!C$21:E$970,3,FALSE)</f>
        <v>7683.9729182411393</v>
      </c>
      <c r="F64" s="15" t="s">
        <v>161</v>
      </c>
      <c r="G64" s="14" t="str">
        <f t="shared" si="4"/>
        <v>43274.683</v>
      </c>
      <c r="H64" s="12">
        <f t="shared" si="5"/>
        <v>7684</v>
      </c>
      <c r="I64" s="42" t="s">
        <v>1033</v>
      </c>
      <c r="J64" s="43" t="s">
        <v>1034</v>
      </c>
      <c r="K64" s="42">
        <v>7684</v>
      </c>
      <c r="L64" s="42" t="s">
        <v>256</v>
      </c>
      <c r="M64" s="43" t="s">
        <v>167</v>
      </c>
      <c r="N64" s="43"/>
      <c r="O64" s="44" t="s">
        <v>1029</v>
      </c>
      <c r="P64" s="45" t="s">
        <v>1035</v>
      </c>
    </row>
    <row r="65" spans="1:16" ht="13.5" thickBot="1">
      <c r="A65" s="12" t="str">
        <f t="shared" si="0"/>
        <v> BBS 33 </v>
      </c>
      <c r="B65" s="15" t="str">
        <f t="shared" si="1"/>
        <v>I</v>
      </c>
      <c r="C65" s="12">
        <f t="shared" si="2"/>
        <v>43288.466999999997</v>
      </c>
      <c r="D65" s="14" t="str">
        <f t="shared" si="3"/>
        <v>vis</v>
      </c>
      <c r="E65" s="41">
        <f>VLOOKUP(C65,Active!C$21:E$970,3,FALSE)</f>
        <v>7687.9657193805824</v>
      </c>
      <c r="F65" s="15" t="s">
        <v>161</v>
      </c>
      <c r="G65" s="14" t="str">
        <f t="shared" si="4"/>
        <v>43288.467</v>
      </c>
      <c r="H65" s="12">
        <f t="shared" si="5"/>
        <v>7688</v>
      </c>
      <c r="I65" s="42" t="s">
        <v>1036</v>
      </c>
      <c r="J65" s="43" t="s">
        <v>1037</v>
      </c>
      <c r="K65" s="42">
        <v>7688</v>
      </c>
      <c r="L65" s="42" t="s">
        <v>916</v>
      </c>
      <c r="M65" s="43" t="s">
        <v>167</v>
      </c>
      <c r="N65" s="43"/>
      <c r="O65" s="44" t="s">
        <v>815</v>
      </c>
      <c r="P65" s="44" t="s">
        <v>1038</v>
      </c>
    </row>
    <row r="66" spans="1:16" ht="13.5" thickBot="1">
      <c r="A66" s="12" t="str">
        <f t="shared" si="0"/>
        <v>BAVM 31 </v>
      </c>
      <c r="B66" s="15" t="str">
        <f t="shared" si="1"/>
        <v>I</v>
      </c>
      <c r="C66" s="12">
        <f t="shared" si="2"/>
        <v>43288.476999999999</v>
      </c>
      <c r="D66" s="14" t="str">
        <f t="shared" si="3"/>
        <v>vis</v>
      </c>
      <c r="E66" s="41">
        <f>VLOOKUP(C66,Active!C$21:E$970,3,FALSE)</f>
        <v>7687.9686160732263</v>
      </c>
      <c r="F66" s="15" t="s">
        <v>161</v>
      </c>
      <c r="G66" s="14" t="str">
        <f t="shared" si="4"/>
        <v>43288.477</v>
      </c>
      <c r="H66" s="12">
        <f t="shared" si="5"/>
        <v>7688</v>
      </c>
      <c r="I66" s="42" t="s">
        <v>1039</v>
      </c>
      <c r="J66" s="43" t="s">
        <v>1040</v>
      </c>
      <c r="K66" s="42">
        <v>7688</v>
      </c>
      <c r="L66" s="42" t="s">
        <v>182</v>
      </c>
      <c r="M66" s="43" t="s">
        <v>167</v>
      </c>
      <c r="N66" s="43"/>
      <c r="O66" s="44" t="s">
        <v>1041</v>
      </c>
      <c r="P66" s="45" t="s">
        <v>1042</v>
      </c>
    </row>
    <row r="67" spans="1:16" ht="13.5" thickBot="1">
      <c r="A67" s="12" t="str">
        <f t="shared" si="0"/>
        <v> AOEB 2 </v>
      </c>
      <c r="B67" s="15" t="str">
        <f t="shared" si="1"/>
        <v>I</v>
      </c>
      <c r="C67" s="12">
        <f t="shared" si="2"/>
        <v>43350.62</v>
      </c>
      <c r="D67" s="14" t="str">
        <f t="shared" si="3"/>
        <v>vis</v>
      </c>
      <c r="E67" s="41">
        <f>VLOOKUP(C67,Active!C$21:E$970,3,FALSE)</f>
        <v>7705.9695331661178</v>
      </c>
      <c r="F67" s="15" t="s">
        <v>161</v>
      </c>
      <c r="G67" s="14" t="str">
        <f t="shared" si="4"/>
        <v>43350.620</v>
      </c>
      <c r="H67" s="12">
        <f t="shared" si="5"/>
        <v>7706</v>
      </c>
      <c r="I67" s="42" t="s">
        <v>1046</v>
      </c>
      <c r="J67" s="43" t="s">
        <v>1047</v>
      </c>
      <c r="K67" s="42">
        <v>7706</v>
      </c>
      <c r="L67" s="42" t="s">
        <v>320</v>
      </c>
      <c r="M67" s="43" t="s">
        <v>167</v>
      </c>
      <c r="N67" s="43"/>
      <c r="O67" s="44" t="s">
        <v>1026</v>
      </c>
      <c r="P67" s="44" t="s">
        <v>1014</v>
      </c>
    </row>
    <row r="68" spans="1:16" ht="13.5" thickBot="1">
      <c r="A68" s="12" t="str">
        <f t="shared" si="0"/>
        <v>IBVS 1502 </v>
      </c>
      <c r="B68" s="15" t="str">
        <f t="shared" si="1"/>
        <v>I</v>
      </c>
      <c r="C68" s="12">
        <f t="shared" si="2"/>
        <v>43350.623</v>
      </c>
      <c r="D68" s="14" t="str">
        <f t="shared" si="3"/>
        <v>vis</v>
      </c>
      <c r="E68" s="41">
        <f>VLOOKUP(C68,Active!C$21:E$970,3,FALSE)</f>
        <v>7705.9704021739099</v>
      </c>
      <c r="F68" s="15" t="s">
        <v>161</v>
      </c>
      <c r="G68" s="14" t="str">
        <f t="shared" si="4"/>
        <v>43350.623</v>
      </c>
      <c r="H68" s="12">
        <f t="shared" si="5"/>
        <v>7706</v>
      </c>
      <c r="I68" s="42" t="s">
        <v>1048</v>
      </c>
      <c r="J68" s="43" t="s">
        <v>1049</v>
      </c>
      <c r="K68" s="42">
        <v>7706</v>
      </c>
      <c r="L68" s="42" t="s">
        <v>470</v>
      </c>
      <c r="M68" s="43" t="s">
        <v>167</v>
      </c>
      <c r="N68" s="43"/>
      <c r="O68" s="44" t="s">
        <v>1029</v>
      </c>
      <c r="P68" s="45" t="s">
        <v>1035</v>
      </c>
    </row>
    <row r="69" spans="1:16" ht="13.5" thickBot="1">
      <c r="A69" s="12" t="str">
        <f t="shared" si="0"/>
        <v>IBVS 1840 </v>
      </c>
      <c r="B69" s="15" t="str">
        <f t="shared" si="1"/>
        <v>I</v>
      </c>
      <c r="C69" s="12">
        <f t="shared" si="2"/>
        <v>43671.692199999998</v>
      </c>
      <c r="D69" s="14" t="str">
        <f t="shared" si="3"/>
        <v>vis</v>
      </c>
      <c r="E69" s="41">
        <f>VLOOKUP(C69,Active!C$21:E$970,3,FALSE)</f>
        <v>7798.9742811350279</v>
      </c>
      <c r="F69" s="15" t="s">
        <v>161</v>
      </c>
      <c r="G69" s="14" t="str">
        <f t="shared" si="4"/>
        <v>43671.6922</v>
      </c>
      <c r="H69" s="12">
        <f t="shared" si="5"/>
        <v>7799</v>
      </c>
      <c r="I69" s="42" t="s">
        <v>1053</v>
      </c>
      <c r="J69" s="43" t="s">
        <v>1054</v>
      </c>
      <c r="K69" s="42">
        <v>7799</v>
      </c>
      <c r="L69" s="42" t="s">
        <v>1055</v>
      </c>
      <c r="M69" s="43" t="s">
        <v>708</v>
      </c>
      <c r="N69" s="43" t="s">
        <v>140</v>
      </c>
      <c r="O69" s="44" t="s">
        <v>1056</v>
      </c>
      <c r="P69" s="45" t="s">
        <v>1057</v>
      </c>
    </row>
    <row r="70" spans="1:16" ht="13.5" thickBot="1">
      <c r="A70" s="12" t="str">
        <f t="shared" si="0"/>
        <v> BRNO 23 </v>
      </c>
      <c r="B70" s="15" t="str">
        <f t="shared" si="1"/>
        <v>I</v>
      </c>
      <c r="C70" s="12">
        <f t="shared" si="2"/>
        <v>43723.457999999999</v>
      </c>
      <c r="D70" s="14" t="str">
        <f t="shared" si="3"/>
        <v>vis</v>
      </c>
      <c r="E70" s="41">
        <f>VLOOKUP(C70,Active!C$21:E$970,3,FALSE)</f>
        <v>7813.9692423381757</v>
      </c>
      <c r="F70" s="15" t="s">
        <v>161</v>
      </c>
      <c r="G70" s="14" t="str">
        <f t="shared" si="4"/>
        <v>43723.458</v>
      </c>
      <c r="H70" s="12">
        <f t="shared" si="5"/>
        <v>7814</v>
      </c>
      <c r="I70" s="42" t="s">
        <v>1058</v>
      </c>
      <c r="J70" s="43" t="s">
        <v>1059</v>
      </c>
      <c r="K70" s="42">
        <v>7814</v>
      </c>
      <c r="L70" s="42" t="s">
        <v>320</v>
      </c>
      <c r="M70" s="43" t="s">
        <v>167</v>
      </c>
      <c r="N70" s="43"/>
      <c r="O70" s="44" t="s">
        <v>1060</v>
      </c>
      <c r="P70" s="44" t="s">
        <v>1061</v>
      </c>
    </row>
    <row r="71" spans="1:16" ht="13.5" thickBot="1">
      <c r="A71" s="12" t="str">
        <f t="shared" si="0"/>
        <v> BBS 43 </v>
      </c>
      <c r="B71" s="15" t="str">
        <f t="shared" si="1"/>
        <v>I</v>
      </c>
      <c r="C71" s="12">
        <f t="shared" si="2"/>
        <v>43982.364999999998</v>
      </c>
      <c r="D71" s="14" t="str">
        <f t="shared" si="3"/>
        <v>vis</v>
      </c>
      <c r="E71" s="41">
        <f>VLOOKUP(C71,Active!C$21:E$970,3,FALSE)</f>
        <v>7888.9666425565283</v>
      </c>
      <c r="F71" s="15" t="s">
        <v>161</v>
      </c>
      <c r="G71" s="14" t="str">
        <f t="shared" si="4"/>
        <v>43982.365</v>
      </c>
      <c r="H71" s="12">
        <f t="shared" si="5"/>
        <v>7889</v>
      </c>
      <c r="I71" s="42" t="s">
        <v>1062</v>
      </c>
      <c r="J71" s="43" t="s">
        <v>1063</v>
      </c>
      <c r="K71" s="42">
        <v>7889</v>
      </c>
      <c r="L71" s="42" t="s">
        <v>784</v>
      </c>
      <c r="M71" s="43" t="s">
        <v>167</v>
      </c>
      <c r="N71" s="43"/>
      <c r="O71" s="44" t="s">
        <v>815</v>
      </c>
      <c r="P71" s="44" t="s">
        <v>1064</v>
      </c>
    </row>
    <row r="72" spans="1:16" ht="13.5" thickBot="1">
      <c r="A72" s="12" t="str">
        <f t="shared" si="0"/>
        <v> AOEB 2 </v>
      </c>
      <c r="B72" s="15" t="str">
        <f t="shared" si="1"/>
        <v>I</v>
      </c>
      <c r="C72" s="12">
        <f t="shared" si="2"/>
        <v>43992.764999999999</v>
      </c>
      <c r="D72" s="14" t="str">
        <f t="shared" si="3"/>
        <v>vis</v>
      </c>
      <c r="E72" s="41">
        <f>VLOOKUP(C72,Active!C$21:E$970,3,FALSE)</f>
        <v>7891.9792029054988</v>
      </c>
      <c r="F72" s="15" t="s">
        <v>161</v>
      </c>
      <c r="G72" s="14" t="str">
        <f t="shared" si="4"/>
        <v>43992.765</v>
      </c>
      <c r="H72" s="12">
        <f t="shared" si="5"/>
        <v>7892</v>
      </c>
      <c r="I72" s="42" t="s">
        <v>1065</v>
      </c>
      <c r="J72" s="43" t="s">
        <v>1066</v>
      </c>
      <c r="K72" s="42">
        <v>7892</v>
      </c>
      <c r="L72" s="42" t="s">
        <v>481</v>
      </c>
      <c r="M72" s="43" t="s">
        <v>167</v>
      </c>
      <c r="N72" s="43"/>
      <c r="O72" s="44" t="s">
        <v>1067</v>
      </c>
      <c r="P72" s="44" t="s">
        <v>1014</v>
      </c>
    </row>
    <row r="73" spans="1:16" ht="13.5" thickBot="1">
      <c r="A73" s="12" t="str">
        <f t="shared" si="0"/>
        <v> VSSC 59.17 </v>
      </c>
      <c r="B73" s="15" t="str">
        <f t="shared" si="1"/>
        <v>I</v>
      </c>
      <c r="C73" s="12">
        <f t="shared" si="2"/>
        <v>44051.428999999996</v>
      </c>
      <c r="D73" s="14" t="str">
        <f t="shared" si="3"/>
        <v>vis</v>
      </c>
      <c r="E73" s="41">
        <f>VLOOKUP(C73,Active!C$21:E$970,3,FALSE)</f>
        <v>7908.9723606278048</v>
      </c>
      <c r="F73" s="15" t="s">
        <v>161</v>
      </c>
      <c r="G73" s="14" t="str">
        <f t="shared" si="4"/>
        <v>44051.429</v>
      </c>
      <c r="H73" s="12">
        <f t="shared" si="5"/>
        <v>7909</v>
      </c>
      <c r="I73" s="42" t="s">
        <v>1068</v>
      </c>
      <c r="J73" s="43" t="s">
        <v>1069</v>
      </c>
      <c r="K73" s="42">
        <v>7909</v>
      </c>
      <c r="L73" s="42" t="s">
        <v>162</v>
      </c>
      <c r="M73" s="43" t="s">
        <v>167</v>
      </c>
      <c r="N73" s="43"/>
      <c r="O73" s="44" t="s">
        <v>1022</v>
      </c>
      <c r="P73" s="44" t="s">
        <v>1070</v>
      </c>
    </row>
    <row r="74" spans="1:16" ht="13.5" thickBot="1">
      <c r="A74" s="12" t="str">
        <f t="shared" si="0"/>
        <v> MVS 8.192 </v>
      </c>
      <c r="B74" s="15" t="str">
        <f t="shared" si="1"/>
        <v>I</v>
      </c>
      <c r="C74" s="12">
        <f t="shared" si="2"/>
        <v>44051.43</v>
      </c>
      <c r="D74" s="14" t="str">
        <f t="shared" si="3"/>
        <v>vis</v>
      </c>
      <c r="E74" s="41">
        <f>VLOOKUP(C74,Active!C$21:E$970,3,FALSE)</f>
        <v>7908.9726502970707</v>
      </c>
      <c r="F74" s="15" t="s">
        <v>161</v>
      </c>
      <c r="G74" s="14" t="str">
        <f t="shared" si="4"/>
        <v>44051.43</v>
      </c>
      <c r="H74" s="12">
        <f t="shared" si="5"/>
        <v>7909</v>
      </c>
      <c r="I74" s="42" t="s">
        <v>1071</v>
      </c>
      <c r="J74" s="43" t="s">
        <v>1072</v>
      </c>
      <c r="K74" s="42">
        <v>7909</v>
      </c>
      <c r="L74" s="42" t="s">
        <v>1073</v>
      </c>
      <c r="M74" s="43" t="s">
        <v>167</v>
      </c>
      <c r="N74" s="43"/>
      <c r="O74" s="44" t="s">
        <v>1074</v>
      </c>
      <c r="P74" s="44" t="s">
        <v>1075</v>
      </c>
    </row>
    <row r="75" spans="1:16" ht="13.5" thickBot="1">
      <c r="A75" s="12" t="str">
        <f t="shared" ref="A75:A138" si="6">P75</f>
        <v> MVS 8.192 </v>
      </c>
      <c r="B75" s="15" t="str">
        <f t="shared" ref="B75:B138" si="7">IF(H75=INT(H75),"I","II")</f>
        <v>I</v>
      </c>
      <c r="C75" s="12">
        <f t="shared" ref="C75:C138" si="8">1*G75</f>
        <v>44051.43</v>
      </c>
      <c r="D75" s="14" t="str">
        <f t="shared" ref="D75:D138" si="9">VLOOKUP(F75,I$1:J$5,2,FALSE)</f>
        <v>vis</v>
      </c>
      <c r="E75" s="41">
        <f>VLOOKUP(C75,Active!C$21:E$970,3,FALSE)</f>
        <v>7908.9726502970707</v>
      </c>
      <c r="F75" s="15" t="s">
        <v>161</v>
      </c>
      <c r="G75" s="14" t="str">
        <f t="shared" ref="G75:G138" si="10">MID(I75,3,LEN(I75)-3)</f>
        <v>44051.43</v>
      </c>
      <c r="H75" s="12">
        <f t="shared" ref="H75:H138" si="11">1*K75</f>
        <v>7909</v>
      </c>
      <c r="I75" s="42" t="s">
        <v>1071</v>
      </c>
      <c r="J75" s="43" t="s">
        <v>1072</v>
      </c>
      <c r="K75" s="42">
        <v>7909</v>
      </c>
      <c r="L75" s="42" t="s">
        <v>1073</v>
      </c>
      <c r="M75" s="43" t="s">
        <v>167</v>
      </c>
      <c r="N75" s="43"/>
      <c r="O75" s="44" t="s">
        <v>1076</v>
      </c>
      <c r="P75" s="44" t="s">
        <v>1075</v>
      </c>
    </row>
    <row r="76" spans="1:16" ht="13.5" thickBot="1">
      <c r="A76" s="12" t="str">
        <f t="shared" si="6"/>
        <v>IBVS 1777 </v>
      </c>
      <c r="B76" s="15" t="str">
        <f t="shared" si="7"/>
        <v>I</v>
      </c>
      <c r="C76" s="12">
        <f t="shared" si="8"/>
        <v>44058.345600000001</v>
      </c>
      <c r="D76" s="14" t="str">
        <f t="shared" si="9"/>
        <v>vis</v>
      </c>
      <c r="E76" s="41">
        <f>VLOOKUP(C76,Active!C$21:E$970,3,FALSE)</f>
        <v>7910.9758870614305</v>
      </c>
      <c r="F76" s="15" t="s">
        <v>161</v>
      </c>
      <c r="G76" s="14" t="str">
        <f t="shared" si="10"/>
        <v>44058.3456</v>
      </c>
      <c r="H76" s="12">
        <f t="shared" si="11"/>
        <v>7911</v>
      </c>
      <c r="I76" s="42" t="s">
        <v>1077</v>
      </c>
      <c r="J76" s="43" t="s">
        <v>1078</v>
      </c>
      <c r="K76" s="42">
        <v>7911</v>
      </c>
      <c r="L76" s="42" t="s">
        <v>1079</v>
      </c>
      <c r="M76" s="43" t="s">
        <v>708</v>
      </c>
      <c r="N76" s="43" t="s">
        <v>140</v>
      </c>
      <c r="O76" s="44" t="s">
        <v>1080</v>
      </c>
      <c r="P76" s="45" t="s">
        <v>1081</v>
      </c>
    </row>
    <row r="77" spans="1:16" ht="13.5" thickBot="1">
      <c r="A77" s="12" t="str">
        <f t="shared" si="6"/>
        <v>IBVS 1840 </v>
      </c>
      <c r="B77" s="15" t="str">
        <f t="shared" si="7"/>
        <v>I</v>
      </c>
      <c r="C77" s="12">
        <f t="shared" si="8"/>
        <v>44313.805099999998</v>
      </c>
      <c r="D77" s="14" t="str">
        <f t="shared" si="9"/>
        <v>vis</v>
      </c>
      <c r="E77" s="41">
        <f>VLOOKUP(C77,Active!C$21:E$970,3,FALSE)</f>
        <v>7984.9746524910252</v>
      </c>
      <c r="F77" s="15" t="s">
        <v>161</v>
      </c>
      <c r="G77" s="14" t="str">
        <f t="shared" si="10"/>
        <v>44313.8051</v>
      </c>
      <c r="H77" s="12">
        <f t="shared" si="11"/>
        <v>7985</v>
      </c>
      <c r="I77" s="42" t="s">
        <v>1085</v>
      </c>
      <c r="J77" s="43" t="s">
        <v>1086</v>
      </c>
      <c r="K77" s="42">
        <v>7985</v>
      </c>
      <c r="L77" s="42" t="s">
        <v>1087</v>
      </c>
      <c r="M77" s="43" t="s">
        <v>708</v>
      </c>
      <c r="N77" s="43" t="s">
        <v>140</v>
      </c>
      <c r="O77" s="44" t="s">
        <v>1056</v>
      </c>
      <c r="P77" s="45" t="s">
        <v>1057</v>
      </c>
    </row>
    <row r="78" spans="1:16" ht="13.5" thickBot="1">
      <c r="A78" s="12" t="str">
        <f t="shared" si="6"/>
        <v> VSSC 59.17 </v>
      </c>
      <c r="B78" s="15" t="str">
        <f t="shared" si="7"/>
        <v>I</v>
      </c>
      <c r="C78" s="12">
        <f t="shared" si="8"/>
        <v>44348.307999999997</v>
      </c>
      <c r="D78" s="14" t="str">
        <f t="shared" si="9"/>
        <v>vis</v>
      </c>
      <c r="E78" s="41">
        <f>VLOOKUP(C78,Active!C$21:E$970,3,FALSE)</f>
        <v>7994.9690821510721</v>
      </c>
      <c r="F78" s="15" t="s">
        <v>161</v>
      </c>
      <c r="G78" s="14" t="str">
        <f t="shared" si="10"/>
        <v>44348.308</v>
      </c>
      <c r="H78" s="12">
        <f t="shared" si="11"/>
        <v>7995</v>
      </c>
      <c r="I78" s="42" t="s">
        <v>1088</v>
      </c>
      <c r="J78" s="43" t="s">
        <v>1089</v>
      </c>
      <c r="K78" s="42">
        <v>7995</v>
      </c>
      <c r="L78" s="42" t="s">
        <v>230</v>
      </c>
      <c r="M78" s="43" t="s">
        <v>167</v>
      </c>
      <c r="N78" s="43"/>
      <c r="O78" s="44" t="s">
        <v>1022</v>
      </c>
      <c r="P78" s="44" t="s">
        <v>1070</v>
      </c>
    </row>
    <row r="79" spans="1:16" ht="13.5" thickBot="1">
      <c r="A79" s="12" t="str">
        <f t="shared" si="6"/>
        <v>IBVS 1840 </v>
      </c>
      <c r="B79" s="15" t="str">
        <f t="shared" si="7"/>
        <v>I</v>
      </c>
      <c r="C79" s="12">
        <f t="shared" si="8"/>
        <v>44351.7817</v>
      </c>
      <c r="D79" s="14" t="str">
        <f t="shared" si="9"/>
        <v>vis</v>
      </c>
      <c r="E79" s="41">
        <f>VLOOKUP(C79,Active!C$21:E$970,3,FALSE)</f>
        <v>7995.9753062745549</v>
      </c>
      <c r="F79" s="15" t="s">
        <v>161</v>
      </c>
      <c r="G79" s="14" t="str">
        <f t="shared" si="10"/>
        <v>44351.7817</v>
      </c>
      <c r="H79" s="12">
        <f t="shared" si="11"/>
        <v>7996</v>
      </c>
      <c r="I79" s="42" t="s">
        <v>1090</v>
      </c>
      <c r="J79" s="43" t="s">
        <v>1091</v>
      </c>
      <c r="K79" s="42">
        <v>7996</v>
      </c>
      <c r="L79" s="42" t="s">
        <v>1092</v>
      </c>
      <c r="M79" s="43" t="s">
        <v>708</v>
      </c>
      <c r="N79" s="43" t="s">
        <v>140</v>
      </c>
      <c r="O79" s="44" t="s">
        <v>1056</v>
      </c>
      <c r="P79" s="45" t="s">
        <v>1057</v>
      </c>
    </row>
    <row r="80" spans="1:16" ht="13.5" thickBot="1">
      <c r="A80" s="12" t="str">
        <f t="shared" si="6"/>
        <v>IBVS 1840 </v>
      </c>
      <c r="B80" s="15" t="str">
        <f t="shared" si="7"/>
        <v>I</v>
      </c>
      <c r="C80" s="12">
        <f t="shared" si="8"/>
        <v>44382.8505</v>
      </c>
      <c r="D80" s="14" t="str">
        <f t="shared" si="9"/>
        <v>vis</v>
      </c>
      <c r="E80" s="41">
        <f>VLOOKUP(C80,Active!C$21:E$970,3,FALSE)</f>
        <v>8004.9749827139867</v>
      </c>
      <c r="F80" s="15" t="s">
        <v>161</v>
      </c>
      <c r="G80" s="14" t="str">
        <f t="shared" si="10"/>
        <v>44382.8505</v>
      </c>
      <c r="H80" s="12">
        <f t="shared" si="11"/>
        <v>8005</v>
      </c>
      <c r="I80" s="42" t="s">
        <v>1096</v>
      </c>
      <c r="J80" s="43" t="s">
        <v>1097</v>
      </c>
      <c r="K80" s="42">
        <v>8005</v>
      </c>
      <c r="L80" s="42" t="s">
        <v>1098</v>
      </c>
      <c r="M80" s="43" t="s">
        <v>708</v>
      </c>
      <c r="N80" s="43" t="s">
        <v>140</v>
      </c>
      <c r="O80" s="44" t="s">
        <v>1056</v>
      </c>
      <c r="P80" s="45" t="s">
        <v>1057</v>
      </c>
    </row>
    <row r="81" spans="1:16" ht="13.5" thickBot="1">
      <c r="A81" s="12" t="str">
        <f t="shared" si="6"/>
        <v> AOEB 2 </v>
      </c>
      <c r="B81" s="15" t="str">
        <f t="shared" si="7"/>
        <v>I</v>
      </c>
      <c r="C81" s="12">
        <f t="shared" si="8"/>
        <v>44382.857000000004</v>
      </c>
      <c r="D81" s="14" t="str">
        <f t="shared" si="9"/>
        <v>vis</v>
      </c>
      <c r="E81" s="41">
        <f>VLOOKUP(C81,Active!C$21:E$970,3,FALSE)</f>
        <v>8004.9768655642065</v>
      </c>
      <c r="F81" s="15" t="s">
        <v>161</v>
      </c>
      <c r="G81" s="14" t="str">
        <f t="shared" si="10"/>
        <v>44382.857</v>
      </c>
      <c r="H81" s="12">
        <f t="shared" si="11"/>
        <v>8005</v>
      </c>
      <c r="I81" s="42" t="s">
        <v>1099</v>
      </c>
      <c r="J81" s="43" t="s">
        <v>1100</v>
      </c>
      <c r="K81" s="42">
        <v>8005</v>
      </c>
      <c r="L81" s="42" t="s">
        <v>233</v>
      </c>
      <c r="M81" s="43" t="s">
        <v>167</v>
      </c>
      <c r="N81" s="43"/>
      <c r="O81" s="44" t="s">
        <v>1101</v>
      </c>
      <c r="P81" s="44" t="s">
        <v>1014</v>
      </c>
    </row>
    <row r="82" spans="1:16" ht="13.5" thickBot="1">
      <c r="A82" s="12" t="str">
        <f t="shared" si="6"/>
        <v> BBS 49 </v>
      </c>
      <c r="B82" s="15" t="str">
        <f t="shared" si="7"/>
        <v>I</v>
      </c>
      <c r="C82" s="12">
        <f t="shared" si="8"/>
        <v>44441.538999999997</v>
      </c>
      <c r="D82" s="14" t="str">
        <f t="shared" si="9"/>
        <v>vis</v>
      </c>
      <c r="E82" s="41">
        <f>VLOOKUP(C82,Active!C$21:E$970,3,FALSE)</f>
        <v>8021.9752373332694</v>
      </c>
      <c r="F82" s="15" t="s">
        <v>161</v>
      </c>
      <c r="G82" s="14" t="str">
        <f t="shared" si="10"/>
        <v>44441.539</v>
      </c>
      <c r="H82" s="12">
        <f t="shared" si="11"/>
        <v>8022</v>
      </c>
      <c r="I82" s="42" t="s">
        <v>1102</v>
      </c>
      <c r="J82" s="43" t="s">
        <v>1103</v>
      </c>
      <c r="K82" s="42">
        <v>8022</v>
      </c>
      <c r="L82" s="42" t="s">
        <v>247</v>
      </c>
      <c r="M82" s="43" t="s">
        <v>167</v>
      </c>
      <c r="N82" s="43"/>
      <c r="O82" s="44" t="s">
        <v>815</v>
      </c>
      <c r="P82" s="44" t="s">
        <v>1104</v>
      </c>
    </row>
    <row r="83" spans="1:16" ht="13.5" thickBot="1">
      <c r="A83" s="12" t="str">
        <f t="shared" si="6"/>
        <v> BBS 50 </v>
      </c>
      <c r="B83" s="15" t="str">
        <f t="shared" si="7"/>
        <v>I</v>
      </c>
      <c r="C83" s="12">
        <f t="shared" si="8"/>
        <v>44486.345999999998</v>
      </c>
      <c r="D83" s="14" t="str">
        <f t="shared" si="9"/>
        <v>vis</v>
      </c>
      <c r="E83" s="41">
        <f>VLOOKUP(C83,Active!C$21:E$970,3,FALSE)</f>
        <v>8034.9544480598379</v>
      </c>
      <c r="F83" s="15" t="s">
        <v>161</v>
      </c>
      <c r="G83" s="14" t="str">
        <f t="shared" si="10"/>
        <v>44486.346</v>
      </c>
      <c r="H83" s="12">
        <f t="shared" si="11"/>
        <v>8035</v>
      </c>
      <c r="I83" s="42" t="s">
        <v>1105</v>
      </c>
      <c r="J83" s="43" t="s">
        <v>1106</v>
      </c>
      <c r="K83" s="42">
        <v>8035</v>
      </c>
      <c r="L83" s="42" t="s">
        <v>1107</v>
      </c>
      <c r="M83" s="43" t="s">
        <v>167</v>
      </c>
      <c r="N83" s="43"/>
      <c r="O83" s="44" t="s">
        <v>855</v>
      </c>
      <c r="P83" s="44" t="s">
        <v>1108</v>
      </c>
    </row>
    <row r="84" spans="1:16" ht="13.5" thickBot="1">
      <c r="A84" s="12" t="str">
        <f t="shared" si="6"/>
        <v> BBS 54 </v>
      </c>
      <c r="B84" s="15" t="str">
        <f t="shared" si="7"/>
        <v>I</v>
      </c>
      <c r="C84" s="12">
        <f t="shared" si="8"/>
        <v>44731.527000000002</v>
      </c>
      <c r="D84" s="14" t="str">
        <f t="shared" si="9"/>
        <v>vis</v>
      </c>
      <c r="E84" s="41">
        <f>VLOOKUP(C84,Active!C$21:E$970,3,FALSE)</f>
        <v>8105.9758479560796</v>
      </c>
      <c r="F84" s="15" t="s">
        <v>161</v>
      </c>
      <c r="G84" s="14" t="str">
        <f t="shared" si="10"/>
        <v>44731.527</v>
      </c>
      <c r="H84" s="12">
        <f t="shared" si="11"/>
        <v>8106</v>
      </c>
      <c r="I84" s="42" t="s">
        <v>1109</v>
      </c>
      <c r="J84" s="43" t="s">
        <v>1110</v>
      </c>
      <c r="K84" s="42">
        <v>8106</v>
      </c>
      <c r="L84" s="42" t="s">
        <v>223</v>
      </c>
      <c r="M84" s="43" t="s">
        <v>708</v>
      </c>
      <c r="N84" s="43" t="s">
        <v>140</v>
      </c>
      <c r="O84" s="44" t="s">
        <v>829</v>
      </c>
      <c r="P84" s="44" t="s">
        <v>1111</v>
      </c>
    </row>
    <row r="85" spans="1:16" ht="13.5" thickBot="1">
      <c r="A85" s="12" t="str">
        <f t="shared" si="6"/>
        <v> AOEB 2 </v>
      </c>
      <c r="B85" s="15" t="str">
        <f t="shared" si="7"/>
        <v>I</v>
      </c>
      <c r="C85" s="12">
        <f t="shared" si="8"/>
        <v>44786.760999999999</v>
      </c>
      <c r="D85" s="14" t="str">
        <f t="shared" si="9"/>
        <v>vis</v>
      </c>
      <c r="E85" s="41">
        <f>VLOOKUP(C85,Active!C$21:E$970,3,FALSE)</f>
        <v>8121.9754401017544</v>
      </c>
      <c r="F85" s="15" t="s">
        <v>161</v>
      </c>
      <c r="G85" s="14" t="str">
        <f t="shared" si="10"/>
        <v>44786.761</v>
      </c>
      <c r="H85" s="12">
        <f t="shared" si="11"/>
        <v>8122</v>
      </c>
      <c r="I85" s="42" t="s">
        <v>1112</v>
      </c>
      <c r="J85" s="43" t="s">
        <v>1113</v>
      </c>
      <c r="K85" s="42">
        <v>8122</v>
      </c>
      <c r="L85" s="42" t="s">
        <v>467</v>
      </c>
      <c r="M85" s="43" t="s">
        <v>167</v>
      </c>
      <c r="N85" s="43"/>
      <c r="O85" s="44" t="s">
        <v>968</v>
      </c>
      <c r="P85" s="44" t="s">
        <v>1014</v>
      </c>
    </row>
    <row r="86" spans="1:16" ht="13.5" thickBot="1">
      <c r="A86" s="12" t="str">
        <f t="shared" si="6"/>
        <v> AOEB 2 </v>
      </c>
      <c r="B86" s="15" t="str">
        <f t="shared" si="7"/>
        <v>I</v>
      </c>
      <c r="C86" s="12">
        <f t="shared" si="8"/>
        <v>44869.633999999998</v>
      </c>
      <c r="D86" s="14" t="str">
        <f t="shared" si="9"/>
        <v>vis</v>
      </c>
      <c r="E86" s="41">
        <f>VLOOKUP(C86,Active!C$21:E$970,3,FALSE)</f>
        <v>8145.9812010440837</v>
      </c>
      <c r="F86" s="15" t="s">
        <v>161</v>
      </c>
      <c r="G86" s="14" t="str">
        <f t="shared" si="10"/>
        <v>44869.634</v>
      </c>
      <c r="H86" s="12">
        <f t="shared" si="11"/>
        <v>8146</v>
      </c>
      <c r="I86" s="42" t="s">
        <v>1114</v>
      </c>
      <c r="J86" s="43" t="s">
        <v>1115</v>
      </c>
      <c r="K86" s="42">
        <v>8146</v>
      </c>
      <c r="L86" s="42" t="s">
        <v>682</v>
      </c>
      <c r="M86" s="43" t="s">
        <v>167</v>
      </c>
      <c r="N86" s="43"/>
      <c r="O86" s="44" t="s">
        <v>1116</v>
      </c>
      <c r="P86" s="44" t="s">
        <v>1014</v>
      </c>
    </row>
    <row r="87" spans="1:16" ht="13.5" thickBot="1">
      <c r="A87" s="12" t="str">
        <f t="shared" si="6"/>
        <v> BBS 61 </v>
      </c>
      <c r="B87" s="15" t="str">
        <f t="shared" si="7"/>
        <v>I</v>
      </c>
      <c r="C87" s="12">
        <f t="shared" si="8"/>
        <v>45066.379000000001</v>
      </c>
      <c r="D87" s="14" t="str">
        <f t="shared" si="9"/>
        <v>vis</v>
      </c>
      <c r="E87" s="41">
        <f>VLOOKUP(C87,Active!C$21:E$970,3,FALSE)</f>
        <v>8202.9721804535238</v>
      </c>
      <c r="F87" s="15" t="s">
        <v>161</v>
      </c>
      <c r="G87" s="14" t="str">
        <f t="shared" si="10"/>
        <v>45066.379</v>
      </c>
      <c r="H87" s="12">
        <f t="shared" si="11"/>
        <v>8203</v>
      </c>
      <c r="I87" s="42" t="s">
        <v>1117</v>
      </c>
      <c r="J87" s="43" t="s">
        <v>1118</v>
      </c>
      <c r="K87" s="42">
        <v>8203</v>
      </c>
      <c r="L87" s="42" t="s">
        <v>220</v>
      </c>
      <c r="M87" s="43" t="s">
        <v>167</v>
      </c>
      <c r="N87" s="43"/>
      <c r="O87" s="44" t="s">
        <v>1119</v>
      </c>
      <c r="P87" s="44" t="s">
        <v>1120</v>
      </c>
    </row>
    <row r="88" spans="1:16" ht="13.5" thickBot="1">
      <c r="A88" s="12" t="str">
        <f t="shared" si="6"/>
        <v> BBS 60 </v>
      </c>
      <c r="B88" s="15" t="str">
        <f t="shared" si="7"/>
        <v>I</v>
      </c>
      <c r="C88" s="12">
        <f t="shared" si="8"/>
        <v>45097.474999999999</v>
      </c>
      <c r="D88" s="14" t="str">
        <f t="shared" si="9"/>
        <v>vis</v>
      </c>
      <c r="E88" s="41">
        <f>VLOOKUP(C88,Active!C$21:E$970,3,FALSE)</f>
        <v>8211.9797358969445</v>
      </c>
      <c r="F88" s="15" t="s">
        <v>161</v>
      </c>
      <c r="G88" s="14" t="str">
        <f t="shared" si="10"/>
        <v>45097.475</v>
      </c>
      <c r="H88" s="12">
        <f t="shared" si="11"/>
        <v>8212</v>
      </c>
      <c r="I88" s="42" t="s">
        <v>1121</v>
      </c>
      <c r="J88" s="43" t="s">
        <v>1122</v>
      </c>
      <c r="K88" s="42">
        <v>8212</v>
      </c>
      <c r="L88" s="42" t="s">
        <v>342</v>
      </c>
      <c r="M88" s="43" t="s">
        <v>167</v>
      </c>
      <c r="N88" s="43"/>
      <c r="O88" s="44" t="s">
        <v>1123</v>
      </c>
      <c r="P88" s="44" t="s">
        <v>1124</v>
      </c>
    </row>
    <row r="89" spans="1:16" ht="13.5" thickBot="1">
      <c r="A89" s="12" t="str">
        <f t="shared" si="6"/>
        <v> BBS 60 </v>
      </c>
      <c r="B89" s="15" t="str">
        <f t="shared" si="7"/>
        <v>I</v>
      </c>
      <c r="C89" s="12">
        <f t="shared" si="8"/>
        <v>45104.358999999997</v>
      </c>
      <c r="D89" s="14" t="str">
        <f t="shared" si="9"/>
        <v>vis</v>
      </c>
      <c r="E89" s="41">
        <f>VLOOKUP(C89,Active!C$21:E$970,3,FALSE)</f>
        <v>8213.9738191125507</v>
      </c>
      <c r="F89" s="15" t="s">
        <v>161</v>
      </c>
      <c r="G89" s="14" t="str">
        <f t="shared" si="10"/>
        <v>45104.359</v>
      </c>
      <c r="H89" s="12">
        <f t="shared" si="11"/>
        <v>8214</v>
      </c>
      <c r="I89" s="42" t="s">
        <v>1125</v>
      </c>
      <c r="J89" s="43" t="s">
        <v>1126</v>
      </c>
      <c r="K89" s="42">
        <v>8214</v>
      </c>
      <c r="L89" s="42" t="s">
        <v>209</v>
      </c>
      <c r="M89" s="43" t="s">
        <v>167</v>
      </c>
      <c r="N89" s="43"/>
      <c r="O89" s="44" t="s">
        <v>1123</v>
      </c>
      <c r="P89" s="44" t="s">
        <v>1124</v>
      </c>
    </row>
    <row r="90" spans="1:16" ht="13.5" thickBot="1">
      <c r="A90" s="12" t="str">
        <f t="shared" si="6"/>
        <v> BBS 61 </v>
      </c>
      <c r="B90" s="15" t="str">
        <f t="shared" si="7"/>
        <v>I</v>
      </c>
      <c r="C90" s="12">
        <f t="shared" si="8"/>
        <v>45104.362000000001</v>
      </c>
      <c r="D90" s="14" t="str">
        <f t="shared" si="9"/>
        <v>vis</v>
      </c>
      <c r="E90" s="41">
        <f>VLOOKUP(C90,Active!C$21:E$970,3,FALSE)</f>
        <v>8213.9746881203446</v>
      </c>
      <c r="F90" s="15" t="s">
        <v>161</v>
      </c>
      <c r="G90" s="14" t="str">
        <f t="shared" si="10"/>
        <v>45104.362</v>
      </c>
      <c r="H90" s="12">
        <f t="shared" si="11"/>
        <v>8214</v>
      </c>
      <c r="I90" s="42" t="s">
        <v>1127</v>
      </c>
      <c r="J90" s="43" t="s">
        <v>1128</v>
      </c>
      <c r="K90" s="42">
        <v>8214</v>
      </c>
      <c r="L90" s="42" t="s">
        <v>247</v>
      </c>
      <c r="M90" s="43" t="s">
        <v>167</v>
      </c>
      <c r="N90" s="43"/>
      <c r="O90" s="44" t="s">
        <v>1129</v>
      </c>
      <c r="P90" s="44" t="s">
        <v>1120</v>
      </c>
    </row>
    <row r="91" spans="1:16" ht="13.5" thickBot="1">
      <c r="A91" s="12" t="str">
        <f t="shared" si="6"/>
        <v> BBS 61 </v>
      </c>
      <c r="B91" s="15" t="str">
        <f t="shared" si="7"/>
        <v>I</v>
      </c>
      <c r="C91" s="12">
        <f t="shared" si="8"/>
        <v>45142.345000000001</v>
      </c>
      <c r="D91" s="14" t="str">
        <f t="shared" si="9"/>
        <v>vis</v>
      </c>
      <c r="E91" s="41">
        <f>VLOOKUP(C91,Active!C$21:E$970,3,FALSE)</f>
        <v>8224.9771957871671</v>
      </c>
      <c r="F91" s="15" t="s">
        <v>161</v>
      </c>
      <c r="G91" s="14" t="str">
        <f t="shared" si="10"/>
        <v>45142.345</v>
      </c>
      <c r="H91" s="12">
        <f t="shared" si="11"/>
        <v>8225</v>
      </c>
      <c r="I91" s="42" t="s">
        <v>1130</v>
      </c>
      <c r="J91" s="43" t="s">
        <v>1131</v>
      </c>
      <c r="K91" s="42">
        <v>8225</v>
      </c>
      <c r="L91" s="42" t="s">
        <v>339</v>
      </c>
      <c r="M91" s="43" t="s">
        <v>167</v>
      </c>
      <c r="N91" s="43"/>
      <c r="O91" s="44" t="s">
        <v>1123</v>
      </c>
      <c r="P91" s="44" t="s">
        <v>1120</v>
      </c>
    </row>
    <row r="92" spans="1:16" ht="13.5" thickBot="1">
      <c r="A92" s="12" t="str">
        <f t="shared" si="6"/>
        <v> AVSJ 11.60 </v>
      </c>
      <c r="B92" s="15" t="str">
        <f t="shared" si="7"/>
        <v>I</v>
      </c>
      <c r="C92" s="12">
        <f t="shared" si="8"/>
        <v>45145.6708</v>
      </c>
      <c r="D92" s="14" t="str">
        <f t="shared" si="9"/>
        <v>vis</v>
      </c>
      <c r="E92" s="41">
        <f>VLOOKUP(C92,Active!C$21:E$970,3,FALSE)</f>
        <v>8225.9405778264554</v>
      </c>
      <c r="F92" s="15" t="s">
        <v>161</v>
      </c>
      <c r="G92" s="14" t="str">
        <f t="shared" si="10"/>
        <v>45145.6708</v>
      </c>
      <c r="H92" s="12">
        <f t="shared" si="11"/>
        <v>8226</v>
      </c>
      <c r="I92" s="42" t="s">
        <v>1132</v>
      </c>
      <c r="J92" s="43" t="s">
        <v>1133</v>
      </c>
      <c r="K92" s="42">
        <v>8226</v>
      </c>
      <c r="L92" s="42" t="s">
        <v>1134</v>
      </c>
      <c r="M92" s="43" t="s">
        <v>708</v>
      </c>
      <c r="N92" s="43" t="s">
        <v>140</v>
      </c>
      <c r="O92" s="44" t="s">
        <v>1135</v>
      </c>
      <c r="P92" s="44" t="s">
        <v>1136</v>
      </c>
    </row>
    <row r="93" spans="1:16" ht="13.5" thickBot="1">
      <c r="A93" s="12" t="str">
        <f t="shared" si="6"/>
        <v> MVS 10.104 </v>
      </c>
      <c r="B93" s="15" t="str">
        <f t="shared" si="7"/>
        <v>I</v>
      </c>
      <c r="C93" s="12">
        <f t="shared" si="8"/>
        <v>45180.375999999997</v>
      </c>
      <c r="D93" s="14" t="str">
        <f t="shared" si="9"/>
        <v>vis</v>
      </c>
      <c r="E93" s="41">
        <f>VLOOKUP(C93,Active!C$21:E$970,3,FALSE)</f>
        <v>8235.9936075786736</v>
      </c>
      <c r="F93" s="15" t="s">
        <v>161</v>
      </c>
      <c r="G93" s="14" t="str">
        <f t="shared" si="10"/>
        <v>45180.376</v>
      </c>
      <c r="H93" s="12">
        <f t="shared" si="11"/>
        <v>8236</v>
      </c>
      <c r="I93" s="42" t="s">
        <v>1137</v>
      </c>
      <c r="J93" s="43" t="s">
        <v>1138</v>
      </c>
      <c r="K93" s="42">
        <v>8236</v>
      </c>
      <c r="L93" s="42" t="s">
        <v>1139</v>
      </c>
      <c r="M93" s="43" t="s">
        <v>167</v>
      </c>
      <c r="N93" s="43"/>
      <c r="O93" s="44" t="s">
        <v>1140</v>
      </c>
      <c r="P93" s="44" t="s">
        <v>1141</v>
      </c>
    </row>
    <row r="94" spans="1:16" ht="13.5" thickBot="1">
      <c r="A94" s="12" t="str">
        <f t="shared" si="6"/>
        <v> AOEB 2 </v>
      </c>
      <c r="B94" s="15" t="str">
        <f t="shared" si="7"/>
        <v>I</v>
      </c>
      <c r="C94" s="12">
        <f t="shared" si="8"/>
        <v>45511.720999999998</v>
      </c>
      <c r="D94" s="14" t="str">
        <f t="shared" si="9"/>
        <v>vis</v>
      </c>
      <c r="E94" s="41">
        <f>VLOOKUP(C94,Active!C$21:E$970,3,FALSE)</f>
        <v>8331.9740699661343</v>
      </c>
      <c r="F94" s="15" t="s">
        <v>161</v>
      </c>
      <c r="G94" s="14" t="str">
        <f t="shared" si="10"/>
        <v>45511.721</v>
      </c>
      <c r="H94" s="12">
        <f t="shared" si="11"/>
        <v>8332</v>
      </c>
      <c r="I94" s="42" t="s">
        <v>1142</v>
      </c>
      <c r="J94" s="43" t="s">
        <v>1143</v>
      </c>
      <c r="K94" s="42">
        <v>8332</v>
      </c>
      <c r="L94" s="42" t="s">
        <v>247</v>
      </c>
      <c r="M94" s="43" t="s">
        <v>167</v>
      </c>
      <c r="N94" s="43"/>
      <c r="O94" s="44" t="s">
        <v>1144</v>
      </c>
      <c r="P94" s="44" t="s">
        <v>1014</v>
      </c>
    </row>
    <row r="95" spans="1:16" ht="13.5" thickBot="1">
      <c r="A95" s="12" t="str">
        <f t="shared" si="6"/>
        <v>BAVM 38 </v>
      </c>
      <c r="B95" s="15" t="str">
        <f t="shared" si="7"/>
        <v>I</v>
      </c>
      <c r="C95" s="12">
        <f t="shared" si="8"/>
        <v>45815.516000000003</v>
      </c>
      <c r="D95" s="14" t="str">
        <f t="shared" si="9"/>
        <v>vis</v>
      </c>
      <c r="E95" s="41">
        <f>VLOOKUP(C95,Active!C$21:E$970,3,FALSE)</f>
        <v>8419.9741441214683</v>
      </c>
      <c r="F95" s="15" t="s">
        <v>161</v>
      </c>
      <c r="G95" s="14" t="str">
        <f t="shared" si="10"/>
        <v>45815.516</v>
      </c>
      <c r="H95" s="12">
        <f t="shared" si="11"/>
        <v>8420</v>
      </c>
      <c r="I95" s="42" t="s">
        <v>1145</v>
      </c>
      <c r="J95" s="43" t="s">
        <v>1146</v>
      </c>
      <c r="K95" s="42">
        <v>8420</v>
      </c>
      <c r="L95" s="42" t="s">
        <v>280</v>
      </c>
      <c r="M95" s="43" t="s">
        <v>167</v>
      </c>
      <c r="N95" s="43"/>
      <c r="O95" s="44" t="s">
        <v>1147</v>
      </c>
      <c r="P95" s="45" t="s">
        <v>1148</v>
      </c>
    </row>
    <row r="96" spans="1:16" ht="13.5" thickBot="1">
      <c r="A96" s="12" t="str">
        <f t="shared" si="6"/>
        <v>BAVM 38 </v>
      </c>
      <c r="B96" s="15" t="str">
        <f t="shared" si="7"/>
        <v>I</v>
      </c>
      <c r="C96" s="12">
        <f t="shared" si="8"/>
        <v>45815.516000000003</v>
      </c>
      <c r="D96" s="14" t="str">
        <f t="shared" si="9"/>
        <v>vis</v>
      </c>
      <c r="E96" s="41">
        <f>VLOOKUP(C96,Active!C$21:E$970,3,FALSE)</f>
        <v>8419.9741441214683</v>
      </c>
      <c r="F96" s="15" t="s">
        <v>161</v>
      </c>
      <c r="G96" s="14" t="str">
        <f t="shared" si="10"/>
        <v>45815.516</v>
      </c>
      <c r="H96" s="12">
        <f t="shared" si="11"/>
        <v>8420</v>
      </c>
      <c r="I96" s="42" t="s">
        <v>1145</v>
      </c>
      <c r="J96" s="43" t="s">
        <v>1146</v>
      </c>
      <c r="K96" s="42">
        <v>8420</v>
      </c>
      <c r="L96" s="42" t="s">
        <v>280</v>
      </c>
      <c r="M96" s="43" t="s">
        <v>167</v>
      </c>
      <c r="N96" s="43"/>
      <c r="O96" s="44" t="s">
        <v>1149</v>
      </c>
      <c r="P96" s="45" t="s">
        <v>1148</v>
      </c>
    </row>
    <row r="97" spans="1:16" ht="13.5" thickBot="1">
      <c r="A97" s="12" t="str">
        <f t="shared" si="6"/>
        <v>BAVM 39 </v>
      </c>
      <c r="B97" s="15" t="str">
        <f t="shared" si="7"/>
        <v>I</v>
      </c>
      <c r="C97" s="12">
        <f t="shared" si="8"/>
        <v>45815.535000000003</v>
      </c>
      <c r="D97" s="14" t="str">
        <f t="shared" si="9"/>
        <v>vis</v>
      </c>
      <c r="E97" s="41">
        <f>VLOOKUP(C97,Active!C$21:E$970,3,FALSE)</f>
        <v>8419.9796478374901</v>
      </c>
      <c r="F97" s="15" t="s">
        <v>161</v>
      </c>
      <c r="G97" s="14" t="str">
        <f t="shared" si="10"/>
        <v>45815.535</v>
      </c>
      <c r="H97" s="12">
        <f t="shared" si="11"/>
        <v>8420</v>
      </c>
      <c r="I97" s="42" t="s">
        <v>1150</v>
      </c>
      <c r="J97" s="43" t="s">
        <v>1151</v>
      </c>
      <c r="K97" s="42">
        <v>8420</v>
      </c>
      <c r="L97" s="42" t="s">
        <v>602</v>
      </c>
      <c r="M97" s="43" t="s">
        <v>163</v>
      </c>
      <c r="N97" s="43"/>
      <c r="O97" s="44" t="s">
        <v>1152</v>
      </c>
      <c r="P97" s="45" t="s">
        <v>1153</v>
      </c>
    </row>
    <row r="98" spans="1:16" ht="13.5" thickBot="1">
      <c r="A98" s="12" t="str">
        <f t="shared" si="6"/>
        <v> AOEB 2 </v>
      </c>
      <c r="B98" s="15" t="str">
        <f t="shared" si="7"/>
        <v>I</v>
      </c>
      <c r="C98" s="12">
        <f t="shared" si="8"/>
        <v>45839.705000000002</v>
      </c>
      <c r="D98" s="14" t="str">
        <f t="shared" si="9"/>
        <v>vis</v>
      </c>
      <c r="E98" s="41">
        <f>VLOOKUP(C98,Active!C$21:E$970,3,FALSE)</f>
        <v>8426.9809539562029</v>
      </c>
      <c r="F98" s="15" t="s">
        <v>161</v>
      </c>
      <c r="G98" s="14" t="str">
        <f t="shared" si="10"/>
        <v>45839.705</v>
      </c>
      <c r="H98" s="12">
        <f t="shared" si="11"/>
        <v>8427</v>
      </c>
      <c r="I98" s="42" t="s">
        <v>1154</v>
      </c>
      <c r="J98" s="43" t="s">
        <v>1155</v>
      </c>
      <c r="K98" s="42">
        <v>8427</v>
      </c>
      <c r="L98" s="42" t="s">
        <v>1156</v>
      </c>
      <c r="M98" s="43" t="s">
        <v>167</v>
      </c>
      <c r="N98" s="43"/>
      <c r="O98" s="44" t="s">
        <v>1144</v>
      </c>
      <c r="P98" s="44" t="s">
        <v>1014</v>
      </c>
    </row>
    <row r="99" spans="1:16" ht="13.5" thickBot="1">
      <c r="A99" s="12" t="str">
        <f t="shared" si="6"/>
        <v> AOEB 2 </v>
      </c>
      <c r="B99" s="15" t="str">
        <f t="shared" si="7"/>
        <v>I</v>
      </c>
      <c r="C99" s="12">
        <f t="shared" si="8"/>
        <v>45877.688000000002</v>
      </c>
      <c r="D99" s="14" t="str">
        <f t="shared" si="9"/>
        <v>vis</v>
      </c>
      <c r="E99" s="41">
        <f>VLOOKUP(C99,Active!C$21:E$970,3,FALSE)</f>
        <v>8437.9834616230237</v>
      </c>
      <c r="F99" s="15" t="s">
        <v>161</v>
      </c>
      <c r="G99" s="14" t="str">
        <f t="shared" si="10"/>
        <v>45877.688</v>
      </c>
      <c r="H99" s="12">
        <f t="shared" si="11"/>
        <v>8438</v>
      </c>
      <c r="I99" s="42" t="s">
        <v>1157</v>
      </c>
      <c r="J99" s="43" t="s">
        <v>1158</v>
      </c>
      <c r="K99" s="42">
        <v>8438</v>
      </c>
      <c r="L99" s="42" t="s">
        <v>566</v>
      </c>
      <c r="M99" s="43" t="s">
        <v>167</v>
      </c>
      <c r="N99" s="43"/>
      <c r="O99" s="44" t="s">
        <v>1144</v>
      </c>
      <c r="P99" s="44" t="s">
        <v>1014</v>
      </c>
    </row>
    <row r="100" spans="1:16" ht="13.5" thickBot="1">
      <c r="A100" s="12" t="str">
        <f t="shared" si="6"/>
        <v> VSSC 61.17 </v>
      </c>
      <c r="B100" s="15" t="str">
        <f t="shared" si="7"/>
        <v>I</v>
      </c>
      <c r="C100" s="12">
        <f t="shared" si="8"/>
        <v>45974.330999999998</v>
      </c>
      <c r="D100" s="14" t="str">
        <f t="shared" si="9"/>
        <v>vis</v>
      </c>
      <c r="E100" s="41">
        <f>VLOOKUP(C100,Active!C$21:E$970,3,FALSE)</f>
        <v>8465.9779683350935</v>
      </c>
      <c r="F100" s="15" t="s">
        <v>161</v>
      </c>
      <c r="G100" s="14" t="str">
        <f t="shared" si="10"/>
        <v>45974.331</v>
      </c>
      <c r="H100" s="12">
        <f t="shared" si="11"/>
        <v>8466</v>
      </c>
      <c r="I100" s="42" t="s">
        <v>1163</v>
      </c>
      <c r="J100" s="43" t="s">
        <v>1164</v>
      </c>
      <c r="K100" s="42">
        <v>8466</v>
      </c>
      <c r="L100" s="42" t="s">
        <v>188</v>
      </c>
      <c r="M100" s="43" t="s">
        <v>167</v>
      </c>
      <c r="N100" s="43"/>
      <c r="O100" s="44" t="s">
        <v>1022</v>
      </c>
      <c r="P100" s="44" t="s">
        <v>1165</v>
      </c>
    </row>
    <row r="101" spans="1:16" ht="13.5" thickBot="1">
      <c r="A101" s="12" t="str">
        <f t="shared" si="6"/>
        <v> BBS 77 </v>
      </c>
      <c r="B101" s="15" t="str">
        <f t="shared" si="7"/>
        <v>I</v>
      </c>
      <c r="C101" s="12">
        <f t="shared" si="8"/>
        <v>46219.45</v>
      </c>
      <c r="D101" s="14" t="str">
        <f t="shared" si="9"/>
        <v>vis</v>
      </c>
      <c r="E101" s="41">
        <f>VLOOKUP(C101,Active!C$21:E$970,3,FALSE)</f>
        <v>8536.981408736945</v>
      </c>
      <c r="F101" s="15" t="s">
        <v>161</v>
      </c>
      <c r="G101" s="14" t="str">
        <f t="shared" si="10"/>
        <v>46219.450</v>
      </c>
      <c r="H101" s="12">
        <f t="shared" si="11"/>
        <v>8537</v>
      </c>
      <c r="I101" s="42" t="s">
        <v>1166</v>
      </c>
      <c r="J101" s="43" t="s">
        <v>1167</v>
      </c>
      <c r="K101" s="42">
        <v>8537</v>
      </c>
      <c r="L101" s="42" t="s">
        <v>1168</v>
      </c>
      <c r="M101" s="43" t="s">
        <v>708</v>
      </c>
      <c r="N101" s="43" t="s">
        <v>140</v>
      </c>
      <c r="O101" s="44" t="s">
        <v>829</v>
      </c>
      <c r="P101" s="44" t="s">
        <v>1169</v>
      </c>
    </row>
    <row r="102" spans="1:16" ht="13.5" thickBot="1">
      <c r="A102" s="12" t="str">
        <f t="shared" si="6"/>
        <v> AOEB 2 </v>
      </c>
      <c r="B102" s="15" t="str">
        <f t="shared" si="7"/>
        <v>I</v>
      </c>
      <c r="C102" s="12">
        <f t="shared" si="8"/>
        <v>46229.781999999999</v>
      </c>
      <c r="D102" s="14" t="str">
        <f t="shared" si="9"/>
        <v>vis</v>
      </c>
      <c r="E102" s="41">
        <f>VLOOKUP(C102,Active!C$21:E$970,3,FALSE)</f>
        <v>8539.9742715759421</v>
      </c>
      <c r="F102" s="15" t="s">
        <v>161</v>
      </c>
      <c r="G102" s="14" t="str">
        <f t="shared" si="10"/>
        <v>46229.782</v>
      </c>
      <c r="H102" s="12">
        <f t="shared" si="11"/>
        <v>8540</v>
      </c>
      <c r="I102" s="42" t="s">
        <v>1170</v>
      </c>
      <c r="J102" s="43" t="s">
        <v>1171</v>
      </c>
      <c r="K102" s="42">
        <v>8540</v>
      </c>
      <c r="L102" s="42" t="s">
        <v>223</v>
      </c>
      <c r="M102" s="43" t="s">
        <v>167</v>
      </c>
      <c r="N102" s="43"/>
      <c r="O102" s="44" t="s">
        <v>1000</v>
      </c>
      <c r="P102" s="44" t="s">
        <v>1014</v>
      </c>
    </row>
    <row r="103" spans="1:16" ht="13.5" thickBot="1">
      <c r="A103" s="12" t="str">
        <f t="shared" si="6"/>
        <v> AOEB 2 </v>
      </c>
      <c r="B103" s="15" t="str">
        <f t="shared" si="7"/>
        <v>I</v>
      </c>
      <c r="C103" s="12">
        <f t="shared" si="8"/>
        <v>46236.697</v>
      </c>
      <c r="D103" s="14" t="str">
        <f t="shared" si="9"/>
        <v>vis</v>
      </c>
      <c r="E103" s="41">
        <f>VLOOKUP(C103,Active!C$21:E$970,3,FALSE)</f>
        <v>8541.9773345387439</v>
      </c>
      <c r="F103" s="15" t="s">
        <v>161</v>
      </c>
      <c r="G103" s="14" t="str">
        <f t="shared" si="10"/>
        <v>46236.697</v>
      </c>
      <c r="H103" s="12">
        <f t="shared" si="11"/>
        <v>8542</v>
      </c>
      <c r="I103" s="42" t="s">
        <v>1172</v>
      </c>
      <c r="J103" s="43" t="s">
        <v>1173</v>
      </c>
      <c r="K103" s="42">
        <v>8542</v>
      </c>
      <c r="L103" s="42" t="s">
        <v>670</v>
      </c>
      <c r="M103" s="43" t="s">
        <v>167</v>
      </c>
      <c r="N103" s="43"/>
      <c r="O103" s="44" t="s">
        <v>1174</v>
      </c>
      <c r="P103" s="44" t="s">
        <v>1014</v>
      </c>
    </row>
    <row r="104" spans="1:16" ht="13.5" thickBot="1">
      <c r="A104" s="12" t="str">
        <f t="shared" si="6"/>
        <v>BAVM 43 </v>
      </c>
      <c r="B104" s="15" t="str">
        <f t="shared" si="7"/>
        <v>I</v>
      </c>
      <c r="C104" s="12">
        <f t="shared" si="8"/>
        <v>46250.468000000001</v>
      </c>
      <c r="D104" s="14" t="str">
        <f t="shared" si="9"/>
        <v>vis</v>
      </c>
      <c r="E104" s="41">
        <f>VLOOKUP(C104,Active!C$21:E$970,3,FALSE)</f>
        <v>8545.9663699777502</v>
      </c>
      <c r="F104" s="15" t="s">
        <v>161</v>
      </c>
      <c r="G104" s="14" t="str">
        <f t="shared" si="10"/>
        <v>46250.468</v>
      </c>
      <c r="H104" s="12">
        <f t="shared" si="11"/>
        <v>8546</v>
      </c>
      <c r="I104" s="42" t="s">
        <v>1175</v>
      </c>
      <c r="J104" s="43" t="s">
        <v>1176</v>
      </c>
      <c r="K104" s="42">
        <v>8546</v>
      </c>
      <c r="L104" s="42" t="s">
        <v>323</v>
      </c>
      <c r="M104" s="43" t="s">
        <v>167</v>
      </c>
      <c r="N104" s="43"/>
      <c r="O104" s="44" t="s">
        <v>1177</v>
      </c>
      <c r="P104" s="45" t="s">
        <v>1178</v>
      </c>
    </row>
    <row r="105" spans="1:16" ht="13.5" thickBot="1">
      <c r="A105" s="12" t="str">
        <f t="shared" si="6"/>
        <v> AOEB 2 </v>
      </c>
      <c r="B105" s="15" t="str">
        <f t="shared" si="7"/>
        <v>I</v>
      </c>
      <c r="C105" s="12">
        <f t="shared" si="8"/>
        <v>46606.095000000001</v>
      </c>
      <c r="D105" s="14" t="str">
        <f t="shared" si="9"/>
        <v>vis</v>
      </c>
      <c r="E105" s="41">
        <f>VLOOKUP(C105,Active!C$21:E$970,3,FALSE)</f>
        <v>8648.9805814415286</v>
      </c>
      <c r="F105" s="15" t="s">
        <v>161</v>
      </c>
      <c r="G105" s="14" t="str">
        <f t="shared" si="10"/>
        <v>46606.095</v>
      </c>
      <c r="H105" s="12">
        <f t="shared" si="11"/>
        <v>8649</v>
      </c>
      <c r="I105" s="42" t="s">
        <v>1179</v>
      </c>
      <c r="J105" s="43" t="s">
        <v>1180</v>
      </c>
      <c r="K105" s="42">
        <v>8649</v>
      </c>
      <c r="L105" s="42" t="s">
        <v>613</v>
      </c>
      <c r="M105" s="43" t="s">
        <v>167</v>
      </c>
      <c r="N105" s="43"/>
      <c r="O105" s="44" t="s">
        <v>1000</v>
      </c>
      <c r="P105" s="44" t="s">
        <v>1014</v>
      </c>
    </row>
    <row r="106" spans="1:16" ht="13.5" thickBot="1">
      <c r="A106" s="12" t="str">
        <f t="shared" si="6"/>
        <v> BRNO 28 </v>
      </c>
      <c r="B106" s="15" t="str">
        <f t="shared" si="7"/>
        <v>I</v>
      </c>
      <c r="C106" s="12">
        <f t="shared" si="8"/>
        <v>46616.415999999997</v>
      </c>
      <c r="D106" s="14" t="str">
        <f t="shared" si="9"/>
        <v>vis</v>
      </c>
      <c r="E106" s="41">
        <f>VLOOKUP(C106,Active!C$21:E$970,3,FALSE)</f>
        <v>8651.970257918616</v>
      </c>
      <c r="F106" s="15" t="s">
        <v>161</v>
      </c>
      <c r="G106" s="14" t="str">
        <f t="shared" si="10"/>
        <v>46616.416</v>
      </c>
      <c r="H106" s="12">
        <f t="shared" si="11"/>
        <v>8652</v>
      </c>
      <c r="I106" s="42" t="s">
        <v>1181</v>
      </c>
      <c r="J106" s="43" t="s">
        <v>1182</v>
      </c>
      <c r="K106" s="42">
        <v>8652</v>
      </c>
      <c r="L106" s="42" t="s">
        <v>992</v>
      </c>
      <c r="M106" s="43" t="s">
        <v>167</v>
      </c>
      <c r="N106" s="43"/>
      <c r="O106" s="44" t="s">
        <v>1183</v>
      </c>
      <c r="P106" s="44" t="s">
        <v>1184</v>
      </c>
    </row>
    <row r="107" spans="1:16" ht="13.5" thickBot="1">
      <c r="A107" s="12" t="str">
        <f t="shared" si="6"/>
        <v> BRNO 28 </v>
      </c>
      <c r="B107" s="15" t="str">
        <f t="shared" si="7"/>
        <v>I</v>
      </c>
      <c r="C107" s="12">
        <f t="shared" si="8"/>
        <v>46616.417999999998</v>
      </c>
      <c r="D107" s="14" t="str">
        <f t="shared" si="9"/>
        <v>vis</v>
      </c>
      <c r="E107" s="41">
        <f>VLOOKUP(C107,Active!C$21:E$970,3,FALSE)</f>
        <v>8651.970837257144</v>
      </c>
      <c r="F107" s="15" t="s">
        <v>161</v>
      </c>
      <c r="G107" s="14" t="str">
        <f t="shared" si="10"/>
        <v>46616.418</v>
      </c>
      <c r="H107" s="12">
        <f t="shared" si="11"/>
        <v>8652</v>
      </c>
      <c r="I107" s="42" t="s">
        <v>1185</v>
      </c>
      <c r="J107" s="43" t="s">
        <v>1186</v>
      </c>
      <c r="K107" s="42">
        <v>8652</v>
      </c>
      <c r="L107" s="42" t="s">
        <v>753</v>
      </c>
      <c r="M107" s="43" t="s">
        <v>167</v>
      </c>
      <c r="N107" s="43"/>
      <c r="O107" s="44" t="s">
        <v>1187</v>
      </c>
      <c r="P107" s="44" t="s">
        <v>1184</v>
      </c>
    </row>
    <row r="108" spans="1:16" ht="13.5" thickBot="1">
      <c r="A108" s="12" t="str">
        <f t="shared" si="6"/>
        <v> BRNO 28 </v>
      </c>
      <c r="B108" s="15" t="str">
        <f t="shared" si="7"/>
        <v>I</v>
      </c>
      <c r="C108" s="12">
        <f t="shared" si="8"/>
        <v>46616.421000000002</v>
      </c>
      <c r="D108" s="14" t="str">
        <f t="shared" si="9"/>
        <v>vis</v>
      </c>
      <c r="E108" s="41">
        <f>VLOOKUP(C108,Active!C$21:E$970,3,FALSE)</f>
        <v>8651.9717062649379</v>
      </c>
      <c r="F108" s="15" t="s">
        <v>161</v>
      </c>
      <c r="G108" s="14" t="str">
        <f t="shared" si="10"/>
        <v>46616.421</v>
      </c>
      <c r="H108" s="12">
        <f t="shared" si="11"/>
        <v>8652</v>
      </c>
      <c r="I108" s="42" t="s">
        <v>1188</v>
      </c>
      <c r="J108" s="43" t="s">
        <v>1189</v>
      </c>
      <c r="K108" s="42">
        <v>8652</v>
      </c>
      <c r="L108" s="42" t="s">
        <v>212</v>
      </c>
      <c r="M108" s="43" t="s">
        <v>167</v>
      </c>
      <c r="N108" s="43"/>
      <c r="O108" s="44" t="s">
        <v>1190</v>
      </c>
      <c r="P108" s="44" t="s">
        <v>1184</v>
      </c>
    </row>
    <row r="109" spans="1:16" ht="13.5" thickBot="1">
      <c r="A109" s="12" t="str">
        <f t="shared" si="6"/>
        <v> BRNO 28 </v>
      </c>
      <c r="B109" s="15" t="str">
        <f t="shared" si="7"/>
        <v>I</v>
      </c>
      <c r="C109" s="12">
        <f t="shared" si="8"/>
        <v>46616.43</v>
      </c>
      <c r="D109" s="14" t="str">
        <f t="shared" si="9"/>
        <v>vis</v>
      </c>
      <c r="E109" s="41">
        <f>VLOOKUP(C109,Active!C$21:E$970,3,FALSE)</f>
        <v>8651.9743132883177</v>
      </c>
      <c r="F109" s="15" t="s">
        <v>161</v>
      </c>
      <c r="G109" s="14" t="str">
        <f t="shared" si="10"/>
        <v>46616.430</v>
      </c>
      <c r="H109" s="12">
        <f t="shared" si="11"/>
        <v>8652</v>
      </c>
      <c r="I109" s="42" t="s">
        <v>1191</v>
      </c>
      <c r="J109" s="43" t="s">
        <v>1192</v>
      </c>
      <c r="K109" s="42">
        <v>8652</v>
      </c>
      <c r="L109" s="42" t="s">
        <v>312</v>
      </c>
      <c r="M109" s="43" t="s">
        <v>167</v>
      </c>
      <c r="N109" s="43"/>
      <c r="O109" s="44" t="s">
        <v>1193</v>
      </c>
      <c r="P109" s="44" t="s">
        <v>1184</v>
      </c>
    </row>
    <row r="110" spans="1:16" ht="13.5" thickBot="1">
      <c r="A110" s="12" t="str">
        <f t="shared" si="6"/>
        <v> BRNO 28 </v>
      </c>
      <c r="B110" s="15" t="str">
        <f t="shared" si="7"/>
        <v>I</v>
      </c>
      <c r="C110" s="12">
        <f t="shared" si="8"/>
        <v>46616.432000000001</v>
      </c>
      <c r="D110" s="14" t="str">
        <f t="shared" si="9"/>
        <v>vis</v>
      </c>
      <c r="E110" s="41">
        <f>VLOOKUP(C110,Active!C$21:E$970,3,FALSE)</f>
        <v>8651.9748926268458</v>
      </c>
      <c r="F110" s="15" t="s">
        <v>161</v>
      </c>
      <c r="G110" s="14" t="str">
        <f t="shared" si="10"/>
        <v>46616.432</v>
      </c>
      <c r="H110" s="12">
        <f t="shared" si="11"/>
        <v>8652</v>
      </c>
      <c r="I110" s="42" t="s">
        <v>1194</v>
      </c>
      <c r="J110" s="43" t="s">
        <v>1195</v>
      </c>
      <c r="K110" s="42">
        <v>8652</v>
      </c>
      <c r="L110" s="42" t="s">
        <v>233</v>
      </c>
      <c r="M110" s="43" t="s">
        <v>167</v>
      </c>
      <c r="N110" s="43"/>
      <c r="O110" s="44" t="s">
        <v>1196</v>
      </c>
      <c r="P110" s="44" t="s">
        <v>1184</v>
      </c>
    </row>
    <row r="111" spans="1:16" ht="13.5" thickBot="1">
      <c r="A111" s="12" t="str">
        <f t="shared" si="6"/>
        <v> BRNO 28 </v>
      </c>
      <c r="B111" s="15" t="str">
        <f t="shared" si="7"/>
        <v>I</v>
      </c>
      <c r="C111" s="12">
        <f t="shared" si="8"/>
        <v>46616.436000000002</v>
      </c>
      <c r="D111" s="14" t="str">
        <f t="shared" si="9"/>
        <v>vis</v>
      </c>
      <c r="E111" s="41">
        <f>VLOOKUP(C111,Active!C$21:E$970,3,FALSE)</f>
        <v>8651.9760513039037</v>
      </c>
      <c r="F111" s="15" t="s">
        <v>161</v>
      </c>
      <c r="G111" s="14" t="str">
        <f t="shared" si="10"/>
        <v>46616.436</v>
      </c>
      <c r="H111" s="12">
        <f t="shared" si="11"/>
        <v>8652</v>
      </c>
      <c r="I111" s="42" t="s">
        <v>1197</v>
      </c>
      <c r="J111" s="43" t="s">
        <v>1198</v>
      </c>
      <c r="K111" s="42">
        <v>8652</v>
      </c>
      <c r="L111" s="42" t="s">
        <v>268</v>
      </c>
      <c r="M111" s="43" t="s">
        <v>167</v>
      </c>
      <c r="N111" s="43"/>
      <c r="O111" s="44" t="s">
        <v>1199</v>
      </c>
      <c r="P111" s="44" t="s">
        <v>1184</v>
      </c>
    </row>
    <row r="112" spans="1:16" ht="13.5" thickBot="1">
      <c r="A112" s="12" t="str">
        <f t="shared" si="6"/>
        <v> BRNO 28 </v>
      </c>
      <c r="B112" s="15" t="str">
        <f t="shared" si="7"/>
        <v>I</v>
      </c>
      <c r="C112" s="12">
        <f t="shared" si="8"/>
        <v>46616.438000000002</v>
      </c>
      <c r="D112" s="14" t="str">
        <f t="shared" si="9"/>
        <v>vis</v>
      </c>
      <c r="E112" s="41">
        <f>VLOOKUP(C112,Active!C$21:E$970,3,FALSE)</f>
        <v>8651.9766306424317</v>
      </c>
      <c r="F112" s="15" t="s">
        <v>161</v>
      </c>
      <c r="G112" s="14" t="str">
        <f t="shared" si="10"/>
        <v>46616.438</v>
      </c>
      <c r="H112" s="12">
        <f t="shared" si="11"/>
        <v>8652</v>
      </c>
      <c r="I112" s="42" t="s">
        <v>1200</v>
      </c>
      <c r="J112" s="43" t="s">
        <v>1201</v>
      </c>
      <c r="K112" s="42">
        <v>8652</v>
      </c>
      <c r="L112" s="42" t="s">
        <v>481</v>
      </c>
      <c r="M112" s="43" t="s">
        <v>167</v>
      </c>
      <c r="N112" s="43"/>
      <c r="O112" s="44" t="s">
        <v>1202</v>
      </c>
      <c r="P112" s="44" t="s">
        <v>1184</v>
      </c>
    </row>
    <row r="113" spans="1:16" ht="13.5" thickBot="1">
      <c r="A113" s="12" t="str">
        <f t="shared" si="6"/>
        <v> BRNO 28 </v>
      </c>
      <c r="B113" s="15" t="str">
        <f t="shared" si="7"/>
        <v>I</v>
      </c>
      <c r="C113" s="12">
        <f t="shared" si="8"/>
        <v>46616.438999999998</v>
      </c>
      <c r="D113" s="14" t="str">
        <f t="shared" si="9"/>
        <v>vis</v>
      </c>
      <c r="E113" s="41">
        <f>VLOOKUP(C113,Active!C$21:E$970,3,FALSE)</f>
        <v>8651.9769203116957</v>
      </c>
      <c r="F113" s="15" t="s">
        <v>161</v>
      </c>
      <c r="G113" s="14" t="str">
        <f t="shared" si="10"/>
        <v>46616.439</v>
      </c>
      <c r="H113" s="12">
        <f t="shared" si="11"/>
        <v>8652</v>
      </c>
      <c r="I113" s="42" t="s">
        <v>1203</v>
      </c>
      <c r="J113" s="43" t="s">
        <v>1204</v>
      </c>
      <c r="K113" s="42">
        <v>8652</v>
      </c>
      <c r="L113" s="42" t="s">
        <v>670</v>
      </c>
      <c r="M113" s="43" t="s">
        <v>167</v>
      </c>
      <c r="N113" s="43"/>
      <c r="O113" s="44" t="s">
        <v>1205</v>
      </c>
      <c r="P113" s="44" t="s">
        <v>1184</v>
      </c>
    </row>
    <row r="114" spans="1:16" ht="13.5" thickBot="1">
      <c r="A114" s="12" t="str">
        <f t="shared" si="6"/>
        <v> BRNO 28 </v>
      </c>
      <c r="B114" s="15" t="str">
        <f t="shared" si="7"/>
        <v>I</v>
      </c>
      <c r="C114" s="12">
        <f t="shared" si="8"/>
        <v>46616.449000000001</v>
      </c>
      <c r="D114" s="14" t="str">
        <f t="shared" si="9"/>
        <v>vis</v>
      </c>
      <c r="E114" s="41">
        <f>VLOOKUP(C114,Active!C$21:E$970,3,FALSE)</f>
        <v>8651.9798170043396</v>
      </c>
      <c r="F114" s="15" t="s">
        <v>161</v>
      </c>
      <c r="G114" s="14" t="str">
        <f t="shared" si="10"/>
        <v>46616.449</v>
      </c>
      <c r="H114" s="12">
        <f t="shared" si="11"/>
        <v>8652</v>
      </c>
      <c r="I114" s="42" t="s">
        <v>1206</v>
      </c>
      <c r="J114" s="43" t="s">
        <v>1207</v>
      </c>
      <c r="K114" s="42">
        <v>8652</v>
      </c>
      <c r="L114" s="42" t="s">
        <v>1208</v>
      </c>
      <c r="M114" s="43" t="s">
        <v>167</v>
      </c>
      <c r="N114" s="43"/>
      <c r="O114" s="44" t="s">
        <v>1209</v>
      </c>
      <c r="P114" s="44" t="s">
        <v>1184</v>
      </c>
    </row>
    <row r="115" spans="1:16" ht="13.5" thickBot="1">
      <c r="A115" s="12" t="str">
        <f t="shared" si="6"/>
        <v> BBS 80 </v>
      </c>
      <c r="B115" s="15" t="str">
        <f t="shared" si="7"/>
        <v>I</v>
      </c>
      <c r="C115" s="12">
        <f t="shared" si="8"/>
        <v>46616.4493</v>
      </c>
      <c r="D115" s="14" t="str">
        <f t="shared" si="9"/>
        <v>vis</v>
      </c>
      <c r="E115" s="41">
        <f>VLOOKUP(C115,Active!C$21:E$970,3,FALSE)</f>
        <v>8651.9799039051177</v>
      </c>
      <c r="F115" s="15" t="s">
        <v>161</v>
      </c>
      <c r="G115" s="14" t="str">
        <f t="shared" si="10"/>
        <v>46616.4493</v>
      </c>
      <c r="H115" s="12">
        <f t="shared" si="11"/>
        <v>8652</v>
      </c>
      <c r="I115" s="42" t="s">
        <v>1210</v>
      </c>
      <c r="J115" s="43" t="s">
        <v>1207</v>
      </c>
      <c r="K115" s="42">
        <v>8652</v>
      </c>
      <c r="L115" s="42" t="s">
        <v>1211</v>
      </c>
      <c r="M115" s="43" t="s">
        <v>708</v>
      </c>
      <c r="N115" s="43" t="s">
        <v>140</v>
      </c>
      <c r="O115" s="44" t="s">
        <v>829</v>
      </c>
      <c r="P115" s="44" t="s">
        <v>1212</v>
      </c>
    </row>
    <row r="116" spans="1:16" ht="13.5" thickBot="1">
      <c r="A116" s="12" t="str">
        <f t="shared" si="6"/>
        <v> BRNO 28 </v>
      </c>
      <c r="B116" s="15" t="str">
        <f t="shared" si="7"/>
        <v>I</v>
      </c>
      <c r="C116" s="12">
        <f t="shared" si="8"/>
        <v>46654.406999999999</v>
      </c>
      <c r="D116" s="14" t="str">
        <f t="shared" si="9"/>
        <v>vis</v>
      </c>
      <c r="E116" s="41">
        <f>VLOOKUP(C116,Active!C$21:E$970,3,FALSE)</f>
        <v>8662.9750829395525</v>
      </c>
      <c r="F116" s="15" t="s">
        <v>161</v>
      </c>
      <c r="G116" s="14" t="str">
        <f t="shared" si="10"/>
        <v>46654.407</v>
      </c>
      <c r="H116" s="12">
        <f t="shared" si="11"/>
        <v>8663</v>
      </c>
      <c r="I116" s="42" t="s">
        <v>1213</v>
      </c>
      <c r="J116" s="43" t="s">
        <v>1214</v>
      </c>
      <c r="K116" s="42">
        <v>8663</v>
      </c>
      <c r="L116" s="42" t="s">
        <v>298</v>
      </c>
      <c r="M116" s="43" t="s">
        <v>167</v>
      </c>
      <c r="N116" s="43"/>
      <c r="O116" s="44" t="s">
        <v>1215</v>
      </c>
      <c r="P116" s="44" t="s">
        <v>1184</v>
      </c>
    </row>
    <row r="117" spans="1:16" ht="13.5" thickBot="1">
      <c r="A117" s="12" t="str">
        <f t="shared" si="6"/>
        <v> AOEB 2 </v>
      </c>
      <c r="B117" s="15" t="str">
        <f t="shared" si="7"/>
        <v>I</v>
      </c>
      <c r="C117" s="12">
        <f t="shared" si="8"/>
        <v>46947.874000000003</v>
      </c>
      <c r="D117" s="14" t="str">
        <f t="shared" si="9"/>
        <v>vis</v>
      </c>
      <c r="E117" s="41">
        <f>VLOOKUP(C117,Active!C$21:E$970,3,FALSE)</f>
        <v>8747.9834529329455</v>
      </c>
      <c r="F117" s="15" t="s">
        <v>161</v>
      </c>
      <c r="G117" s="14" t="str">
        <f t="shared" si="10"/>
        <v>46947.874</v>
      </c>
      <c r="H117" s="12">
        <f t="shared" si="11"/>
        <v>8748</v>
      </c>
      <c r="I117" s="42" t="s">
        <v>1216</v>
      </c>
      <c r="J117" s="43" t="s">
        <v>1217</v>
      </c>
      <c r="K117" s="42">
        <v>8748</v>
      </c>
      <c r="L117" s="42" t="s">
        <v>713</v>
      </c>
      <c r="M117" s="43" t="s">
        <v>167</v>
      </c>
      <c r="N117" s="43"/>
      <c r="O117" s="44" t="s">
        <v>1000</v>
      </c>
      <c r="P117" s="44" t="s">
        <v>1014</v>
      </c>
    </row>
    <row r="118" spans="1:16" ht="13.5" thickBot="1">
      <c r="A118" s="12" t="str">
        <f t="shared" si="6"/>
        <v> AOEB 2 </v>
      </c>
      <c r="B118" s="15" t="str">
        <f t="shared" si="7"/>
        <v>I</v>
      </c>
      <c r="C118" s="12">
        <f t="shared" si="8"/>
        <v>46961.686000000002</v>
      </c>
      <c r="D118" s="14" t="str">
        <f t="shared" si="9"/>
        <v>vis</v>
      </c>
      <c r="E118" s="41">
        <f>VLOOKUP(C118,Active!C$21:E$970,3,FALSE)</f>
        <v>8751.9843648117894</v>
      </c>
      <c r="F118" s="15" t="s">
        <v>161</v>
      </c>
      <c r="G118" s="14" t="str">
        <f t="shared" si="10"/>
        <v>46961.686</v>
      </c>
      <c r="H118" s="12">
        <f t="shared" si="11"/>
        <v>8752</v>
      </c>
      <c r="I118" s="42" t="s">
        <v>1218</v>
      </c>
      <c r="J118" s="43" t="s">
        <v>1219</v>
      </c>
      <c r="K118" s="42">
        <v>8752</v>
      </c>
      <c r="L118" s="42" t="s">
        <v>172</v>
      </c>
      <c r="M118" s="43" t="s">
        <v>167</v>
      </c>
      <c r="N118" s="43"/>
      <c r="O118" s="44" t="s">
        <v>1220</v>
      </c>
      <c r="P118" s="44" t="s">
        <v>1014</v>
      </c>
    </row>
    <row r="119" spans="1:16" ht="13.5" thickBot="1">
      <c r="A119" s="12" t="str">
        <f t="shared" si="6"/>
        <v> AOEB 2 </v>
      </c>
      <c r="B119" s="15" t="str">
        <f t="shared" si="7"/>
        <v>I</v>
      </c>
      <c r="C119" s="12">
        <f t="shared" si="8"/>
        <v>46972.027999999998</v>
      </c>
      <c r="D119" s="14" t="str">
        <f t="shared" si="9"/>
        <v>vis</v>
      </c>
      <c r="E119" s="41">
        <f>VLOOKUP(C119,Active!C$21:E$970,3,FALSE)</f>
        <v>8754.9801243434285</v>
      </c>
      <c r="F119" s="15" t="s">
        <v>161</v>
      </c>
      <c r="G119" s="14" t="str">
        <f t="shared" si="10"/>
        <v>46972.028</v>
      </c>
      <c r="H119" s="12">
        <f t="shared" si="11"/>
        <v>8755</v>
      </c>
      <c r="I119" s="42" t="s">
        <v>1221</v>
      </c>
      <c r="J119" s="43" t="s">
        <v>1222</v>
      </c>
      <c r="K119" s="42">
        <v>8755</v>
      </c>
      <c r="L119" s="42" t="s">
        <v>613</v>
      </c>
      <c r="M119" s="43" t="s">
        <v>167</v>
      </c>
      <c r="N119" s="43"/>
      <c r="O119" s="44" t="s">
        <v>1000</v>
      </c>
      <c r="P119" s="44" t="s">
        <v>1014</v>
      </c>
    </row>
    <row r="120" spans="1:16" ht="13.5" thickBot="1">
      <c r="A120" s="12" t="str">
        <f t="shared" si="6"/>
        <v> BRNO 30 </v>
      </c>
      <c r="B120" s="15" t="str">
        <f t="shared" si="7"/>
        <v>I</v>
      </c>
      <c r="C120" s="12">
        <f t="shared" si="8"/>
        <v>46975.453999999998</v>
      </c>
      <c r="D120" s="14" t="str">
        <f t="shared" si="9"/>
        <v>vis</v>
      </c>
      <c r="E120" s="41">
        <f>VLOOKUP(C120,Active!C$21:E$970,3,FALSE)</f>
        <v>8755.9725312430019</v>
      </c>
      <c r="F120" s="15" t="s">
        <v>161</v>
      </c>
      <c r="G120" s="14" t="str">
        <f t="shared" si="10"/>
        <v>46975.454</v>
      </c>
      <c r="H120" s="12">
        <f t="shared" si="11"/>
        <v>8756</v>
      </c>
      <c r="I120" s="42" t="s">
        <v>1223</v>
      </c>
      <c r="J120" s="43" t="s">
        <v>1224</v>
      </c>
      <c r="K120" s="42">
        <v>8756</v>
      </c>
      <c r="L120" s="42" t="s">
        <v>199</v>
      </c>
      <c r="M120" s="43" t="s">
        <v>167</v>
      </c>
      <c r="N120" s="43"/>
      <c r="O120" s="44" t="s">
        <v>1225</v>
      </c>
      <c r="P120" s="44" t="s">
        <v>1226</v>
      </c>
    </row>
    <row r="121" spans="1:16" ht="13.5" thickBot="1">
      <c r="A121" s="12" t="str">
        <f t="shared" si="6"/>
        <v>BAVM 50 </v>
      </c>
      <c r="B121" s="15" t="str">
        <f t="shared" si="7"/>
        <v>I</v>
      </c>
      <c r="C121" s="12">
        <f t="shared" si="8"/>
        <v>46975.463000000003</v>
      </c>
      <c r="D121" s="14" t="str">
        <f t="shared" si="9"/>
        <v>vis</v>
      </c>
      <c r="E121" s="41">
        <f>VLOOKUP(C121,Active!C$21:E$970,3,FALSE)</f>
        <v>8755.9751382663835</v>
      </c>
      <c r="F121" s="15" t="s">
        <v>161</v>
      </c>
      <c r="G121" s="14" t="str">
        <f t="shared" si="10"/>
        <v>46975.463</v>
      </c>
      <c r="H121" s="12">
        <f t="shared" si="11"/>
        <v>8756</v>
      </c>
      <c r="I121" s="42" t="s">
        <v>1227</v>
      </c>
      <c r="J121" s="43" t="s">
        <v>1228</v>
      </c>
      <c r="K121" s="42">
        <v>8756</v>
      </c>
      <c r="L121" s="42" t="s">
        <v>273</v>
      </c>
      <c r="M121" s="43" t="s">
        <v>167</v>
      </c>
      <c r="N121" s="43"/>
      <c r="O121" s="44" t="s">
        <v>1229</v>
      </c>
      <c r="P121" s="45" t="s">
        <v>1230</v>
      </c>
    </row>
    <row r="122" spans="1:16" ht="13.5" thickBot="1">
      <c r="A122" s="12" t="str">
        <f t="shared" si="6"/>
        <v> AOEB 2 </v>
      </c>
      <c r="B122" s="15" t="str">
        <f t="shared" si="7"/>
        <v>I</v>
      </c>
      <c r="C122" s="12">
        <f t="shared" si="8"/>
        <v>46999.644999999997</v>
      </c>
      <c r="D122" s="14" t="str">
        <f t="shared" si="9"/>
        <v>vis</v>
      </c>
      <c r="E122" s="41">
        <f>VLOOKUP(C122,Active!C$21:E$970,3,FALSE)</f>
        <v>8762.9799204162664</v>
      </c>
      <c r="F122" s="15" t="s">
        <v>161</v>
      </c>
      <c r="G122" s="14" t="str">
        <f t="shared" si="10"/>
        <v>46999.645</v>
      </c>
      <c r="H122" s="12">
        <f t="shared" si="11"/>
        <v>8763</v>
      </c>
      <c r="I122" s="42" t="s">
        <v>1231</v>
      </c>
      <c r="J122" s="43" t="s">
        <v>1232</v>
      </c>
      <c r="K122" s="42">
        <v>8763</v>
      </c>
      <c r="L122" s="42" t="s">
        <v>1156</v>
      </c>
      <c r="M122" s="43" t="s">
        <v>167</v>
      </c>
      <c r="N122" s="43"/>
      <c r="O122" s="44" t="s">
        <v>1220</v>
      </c>
      <c r="P122" s="44" t="s">
        <v>1014</v>
      </c>
    </row>
    <row r="123" spans="1:16" ht="13.5" thickBot="1">
      <c r="A123" s="12" t="str">
        <f t="shared" si="6"/>
        <v> AOEB 2 </v>
      </c>
      <c r="B123" s="15" t="str">
        <f t="shared" si="7"/>
        <v>I</v>
      </c>
      <c r="C123" s="12">
        <f t="shared" si="8"/>
        <v>47320.711000000003</v>
      </c>
      <c r="D123" s="14" t="str">
        <f t="shared" si="9"/>
        <v>vis</v>
      </c>
      <c r="E123" s="41">
        <f>VLOOKUP(C123,Active!C$21:E$970,3,FALSE)</f>
        <v>8855.9828724357394</v>
      </c>
      <c r="F123" s="15" t="s">
        <v>161</v>
      </c>
      <c r="G123" s="14" t="str">
        <f t="shared" si="10"/>
        <v>47320.711</v>
      </c>
      <c r="H123" s="12">
        <f t="shared" si="11"/>
        <v>8856</v>
      </c>
      <c r="I123" s="42" t="s">
        <v>1233</v>
      </c>
      <c r="J123" s="43" t="s">
        <v>1234</v>
      </c>
      <c r="K123" s="42">
        <v>8856</v>
      </c>
      <c r="L123" s="42" t="s">
        <v>1235</v>
      </c>
      <c r="M123" s="43" t="s">
        <v>167</v>
      </c>
      <c r="N123" s="43"/>
      <c r="O123" s="44" t="s">
        <v>1236</v>
      </c>
      <c r="P123" s="44" t="s">
        <v>1014</v>
      </c>
    </row>
    <row r="124" spans="1:16" ht="13.5" thickBot="1">
      <c r="A124" s="12" t="str">
        <f t="shared" si="6"/>
        <v> AOEB 2 </v>
      </c>
      <c r="B124" s="15" t="str">
        <f t="shared" si="7"/>
        <v>I</v>
      </c>
      <c r="C124" s="12">
        <f t="shared" si="8"/>
        <v>47672.824000000001</v>
      </c>
      <c r="D124" s="14" t="str">
        <f t="shared" si="9"/>
        <v>vis</v>
      </c>
      <c r="E124" s="41">
        <f>VLOOKUP(C124,Active!C$21:E$970,3,FALSE)</f>
        <v>8957.9791861046815</v>
      </c>
      <c r="F124" s="15" t="s">
        <v>161</v>
      </c>
      <c r="G124" s="14" t="str">
        <f t="shared" si="10"/>
        <v>47672.824</v>
      </c>
      <c r="H124" s="12">
        <f t="shared" si="11"/>
        <v>8958</v>
      </c>
      <c r="I124" s="42" t="s">
        <v>1237</v>
      </c>
      <c r="J124" s="43" t="s">
        <v>1238</v>
      </c>
      <c r="K124" s="42">
        <v>8958</v>
      </c>
      <c r="L124" s="42" t="s">
        <v>1156</v>
      </c>
      <c r="M124" s="43" t="s">
        <v>167</v>
      </c>
      <c r="N124" s="43"/>
      <c r="O124" s="44" t="s">
        <v>1000</v>
      </c>
      <c r="P124" s="44" t="s">
        <v>1014</v>
      </c>
    </row>
    <row r="125" spans="1:16" ht="13.5" thickBot="1">
      <c r="A125" s="12" t="str">
        <f t="shared" si="6"/>
        <v> AOEB 2 </v>
      </c>
      <c r="B125" s="15" t="str">
        <f t="shared" si="7"/>
        <v>I</v>
      </c>
      <c r="C125" s="12">
        <f t="shared" si="8"/>
        <v>47679.750999999997</v>
      </c>
      <c r="D125" s="14" t="str">
        <f t="shared" si="9"/>
        <v>vis</v>
      </c>
      <c r="E125" s="41">
        <f>VLOOKUP(C125,Active!C$21:E$970,3,FALSE)</f>
        <v>8959.9857250986533</v>
      </c>
      <c r="F125" s="15" t="s">
        <v>161</v>
      </c>
      <c r="G125" s="14" t="str">
        <f t="shared" si="10"/>
        <v>47679.751</v>
      </c>
      <c r="H125" s="12">
        <f t="shared" si="11"/>
        <v>8960</v>
      </c>
      <c r="I125" s="42" t="s">
        <v>1239</v>
      </c>
      <c r="J125" s="43" t="s">
        <v>1240</v>
      </c>
      <c r="K125" s="42">
        <v>8960</v>
      </c>
      <c r="L125" s="42" t="s">
        <v>1241</v>
      </c>
      <c r="M125" s="43" t="s">
        <v>167</v>
      </c>
      <c r="N125" s="43"/>
      <c r="O125" s="44" t="s">
        <v>1242</v>
      </c>
      <c r="P125" s="44" t="s">
        <v>1014</v>
      </c>
    </row>
    <row r="126" spans="1:16" ht="13.5" thickBot="1">
      <c r="A126" s="12" t="str">
        <f t="shared" si="6"/>
        <v> BRNO 31 </v>
      </c>
      <c r="B126" s="15" t="str">
        <f t="shared" si="7"/>
        <v>I</v>
      </c>
      <c r="C126" s="12">
        <f t="shared" si="8"/>
        <v>48097.432999999997</v>
      </c>
      <c r="D126" s="14" t="str">
        <f t="shared" si="9"/>
        <v>vis</v>
      </c>
      <c r="E126" s="41">
        <f>VLOOKUP(C126,Active!C$21:E$970,3,FALSE)</f>
        <v>9080.9753627600603</v>
      </c>
      <c r="F126" s="15" t="s">
        <v>161</v>
      </c>
      <c r="G126" s="14" t="str">
        <f t="shared" si="10"/>
        <v>48097.433</v>
      </c>
      <c r="H126" s="12">
        <f t="shared" si="11"/>
        <v>9081</v>
      </c>
      <c r="I126" s="42" t="s">
        <v>1243</v>
      </c>
      <c r="J126" s="43" t="s">
        <v>1244</v>
      </c>
      <c r="K126" s="42">
        <v>9081</v>
      </c>
      <c r="L126" s="42" t="s">
        <v>670</v>
      </c>
      <c r="M126" s="43" t="s">
        <v>167</v>
      </c>
      <c r="N126" s="43"/>
      <c r="O126" s="44" t="s">
        <v>1245</v>
      </c>
      <c r="P126" s="44" t="s">
        <v>1246</v>
      </c>
    </row>
    <row r="127" spans="1:16" ht="13.5" thickBot="1">
      <c r="A127" s="12" t="str">
        <f t="shared" si="6"/>
        <v>BAVM 59 </v>
      </c>
      <c r="B127" s="15" t="str">
        <f t="shared" si="7"/>
        <v>I</v>
      </c>
      <c r="C127" s="12">
        <f t="shared" si="8"/>
        <v>48097.453000000001</v>
      </c>
      <c r="D127" s="14" t="str">
        <f t="shared" si="9"/>
        <v>vis</v>
      </c>
      <c r="E127" s="41">
        <f>VLOOKUP(C127,Active!C$21:E$970,3,FALSE)</f>
        <v>9080.981156145348</v>
      </c>
      <c r="F127" s="15" t="s">
        <v>161</v>
      </c>
      <c r="G127" s="14" t="str">
        <f t="shared" si="10"/>
        <v>48097.453</v>
      </c>
      <c r="H127" s="12">
        <f t="shared" si="11"/>
        <v>9081</v>
      </c>
      <c r="I127" s="42" t="s">
        <v>1247</v>
      </c>
      <c r="J127" s="43" t="s">
        <v>1248</v>
      </c>
      <c r="K127" s="42">
        <v>9081</v>
      </c>
      <c r="L127" s="42" t="s">
        <v>566</v>
      </c>
      <c r="M127" s="43" t="s">
        <v>167</v>
      </c>
      <c r="N127" s="43"/>
      <c r="O127" s="44" t="s">
        <v>1249</v>
      </c>
      <c r="P127" s="45" t="s">
        <v>1250</v>
      </c>
    </row>
    <row r="128" spans="1:16" ht="13.5" thickBot="1">
      <c r="A128" s="12" t="str">
        <f t="shared" si="6"/>
        <v>BAVM 60 </v>
      </c>
      <c r="B128" s="15" t="str">
        <f t="shared" si="7"/>
        <v>I</v>
      </c>
      <c r="C128" s="12">
        <f t="shared" si="8"/>
        <v>48501.355000000003</v>
      </c>
      <c r="D128" s="14" t="str">
        <f t="shared" si="9"/>
        <v>vis</v>
      </c>
      <c r="E128" s="41">
        <f>VLOOKUP(C128,Active!C$21:E$970,3,FALSE)</f>
        <v>9197.9791513443706</v>
      </c>
      <c r="F128" s="15" t="s">
        <v>161</v>
      </c>
      <c r="G128" s="14" t="str">
        <f t="shared" si="10"/>
        <v>48501.355</v>
      </c>
      <c r="H128" s="12">
        <f t="shared" si="11"/>
        <v>9198</v>
      </c>
      <c r="I128" s="42" t="s">
        <v>1251</v>
      </c>
      <c r="J128" s="43" t="s">
        <v>1252</v>
      </c>
      <c r="K128" s="42">
        <v>9198</v>
      </c>
      <c r="L128" s="42" t="s">
        <v>1168</v>
      </c>
      <c r="M128" s="43" t="s">
        <v>167</v>
      </c>
      <c r="N128" s="43"/>
      <c r="O128" s="44" t="s">
        <v>1253</v>
      </c>
      <c r="P128" s="45" t="s">
        <v>1254</v>
      </c>
    </row>
    <row r="129" spans="1:16" ht="13.5" thickBot="1">
      <c r="A129" s="12" t="str">
        <f t="shared" si="6"/>
        <v>BAVM 62 </v>
      </c>
      <c r="B129" s="15" t="str">
        <f t="shared" si="7"/>
        <v>I</v>
      </c>
      <c r="C129" s="12">
        <f t="shared" si="8"/>
        <v>48746.504999999997</v>
      </c>
      <c r="D129" s="14" t="str">
        <f t="shared" si="9"/>
        <v>vis</v>
      </c>
      <c r="E129" s="41">
        <f>VLOOKUP(C129,Active!C$21:E$970,3,FALSE)</f>
        <v>9268.9915714934159</v>
      </c>
      <c r="F129" s="15" t="s">
        <v>161</v>
      </c>
      <c r="G129" s="14" t="str">
        <f t="shared" si="10"/>
        <v>48746.505</v>
      </c>
      <c r="H129" s="12">
        <f t="shared" si="11"/>
        <v>9269</v>
      </c>
      <c r="I129" s="42" t="s">
        <v>1255</v>
      </c>
      <c r="J129" s="43" t="s">
        <v>1256</v>
      </c>
      <c r="K129" s="42">
        <v>9269</v>
      </c>
      <c r="L129" s="42" t="s">
        <v>631</v>
      </c>
      <c r="M129" s="43" t="s">
        <v>167</v>
      </c>
      <c r="N129" s="43"/>
      <c r="O129" s="44" t="s">
        <v>1257</v>
      </c>
      <c r="P129" s="45" t="s">
        <v>1258</v>
      </c>
    </row>
    <row r="130" spans="1:16" ht="13.5" thickBot="1">
      <c r="A130" s="12" t="str">
        <f t="shared" si="6"/>
        <v> BBS 101 </v>
      </c>
      <c r="B130" s="15" t="str">
        <f t="shared" si="7"/>
        <v>I</v>
      </c>
      <c r="C130" s="12">
        <f t="shared" si="8"/>
        <v>48753.392999999996</v>
      </c>
      <c r="D130" s="14" t="str">
        <f t="shared" si="9"/>
        <v>vis</v>
      </c>
      <c r="E130" s="41">
        <f>VLOOKUP(C130,Active!C$21:E$970,3,FALSE)</f>
        <v>9270.98681338608</v>
      </c>
      <c r="F130" s="15" t="s">
        <v>161</v>
      </c>
      <c r="G130" s="14" t="str">
        <f t="shared" si="10"/>
        <v>48753.393</v>
      </c>
      <c r="H130" s="12">
        <f t="shared" si="11"/>
        <v>9271</v>
      </c>
      <c r="I130" s="42" t="s">
        <v>1259</v>
      </c>
      <c r="J130" s="43" t="s">
        <v>1260</v>
      </c>
      <c r="K130" s="42">
        <v>9271</v>
      </c>
      <c r="L130" s="42" t="s">
        <v>1261</v>
      </c>
      <c r="M130" s="43" t="s">
        <v>708</v>
      </c>
      <c r="N130" s="43" t="s">
        <v>140</v>
      </c>
      <c r="O130" s="44" t="s">
        <v>1262</v>
      </c>
      <c r="P130" s="44" t="s">
        <v>1263</v>
      </c>
    </row>
    <row r="131" spans="1:16" ht="13.5" thickBot="1">
      <c r="A131" s="12" t="str">
        <f t="shared" si="6"/>
        <v> AOEB 2 </v>
      </c>
      <c r="B131" s="15" t="str">
        <f t="shared" si="7"/>
        <v>I</v>
      </c>
      <c r="C131" s="12">
        <f t="shared" si="8"/>
        <v>48767.167999999998</v>
      </c>
      <c r="D131" s="14" t="str">
        <f t="shared" si="9"/>
        <v>vis</v>
      </c>
      <c r="E131" s="41">
        <f>VLOOKUP(C131,Active!C$21:E$970,3,FALSE)</f>
        <v>9274.9770075021443</v>
      </c>
      <c r="F131" s="15" t="s">
        <v>161</v>
      </c>
      <c r="G131" s="14" t="str">
        <f t="shared" si="10"/>
        <v>48767.168</v>
      </c>
      <c r="H131" s="12">
        <f t="shared" si="11"/>
        <v>9275</v>
      </c>
      <c r="I131" s="42" t="s">
        <v>1264</v>
      </c>
      <c r="J131" s="43" t="s">
        <v>1265</v>
      </c>
      <c r="K131" s="42">
        <v>9275</v>
      </c>
      <c r="L131" s="42" t="s">
        <v>679</v>
      </c>
      <c r="M131" s="43" t="s">
        <v>167</v>
      </c>
      <c r="N131" s="43"/>
      <c r="O131" s="44" t="s">
        <v>1266</v>
      </c>
      <c r="P131" s="44" t="s">
        <v>1014</v>
      </c>
    </row>
    <row r="132" spans="1:16" ht="13.5" thickBot="1">
      <c r="A132" s="12" t="str">
        <f t="shared" si="6"/>
        <v> AOEB 2 </v>
      </c>
      <c r="B132" s="15" t="str">
        <f t="shared" si="7"/>
        <v>I</v>
      </c>
      <c r="C132" s="12">
        <f t="shared" si="8"/>
        <v>48794.785000000003</v>
      </c>
      <c r="D132" s="14" t="str">
        <f t="shared" si="9"/>
        <v>vis</v>
      </c>
      <c r="E132" s="41">
        <f>VLOOKUP(C132,Active!C$21:E$970,3,FALSE)</f>
        <v>9282.9768035749839</v>
      </c>
      <c r="F132" s="15" t="s">
        <v>161</v>
      </c>
      <c r="G132" s="14" t="str">
        <f t="shared" si="10"/>
        <v>48794.785</v>
      </c>
      <c r="H132" s="12">
        <f t="shared" si="11"/>
        <v>9283</v>
      </c>
      <c r="I132" s="42" t="s">
        <v>1267</v>
      </c>
      <c r="J132" s="43" t="s">
        <v>1268</v>
      </c>
      <c r="K132" s="42">
        <v>9283</v>
      </c>
      <c r="L132" s="42" t="s">
        <v>602</v>
      </c>
      <c r="M132" s="43" t="s">
        <v>167</v>
      </c>
      <c r="N132" s="43"/>
      <c r="O132" s="44" t="s">
        <v>968</v>
      </c>
      <c r="P132" s="44" t="s">
        <v>1014</v>
      </c>
    </row>
    <row r="133" spans="1:16" ht="13.5" thickBot="1">
      <c r="A133" s="12" t="str">
        <f t="shared" si="6"/>
        <v> AOEB 2 </v>
      </c>
      <c r="B133" s="15" t="str">
        <f t="shared" si="7"/>
        <v>I</v>
      </c>
      <c r="C133" s="12">
        <f t="shared" si="8"/>
        <v>48801.711000000003</v>
      </c>
      <c r="D133" s="14" t="str">
        <f t="shared" si="9"/>
        <v>vis</v>
      </c>
      <c r="E133" s="41">
        <f>VLOOKUP(C133,Active!C$21:E$970,3,FALSE)</f>
        <v>9284.9830528996918</v>
      </c>
      <c r="F133" s="15" t="s">
        <v>161</v>
      </c>
      <c r="G133" s="14" t="str">
        <f t="shared" si="10"/>
        <v>48801.711</v>
      </c>
      <c r="H133" s="12">
        <f t="shared" si="11"/>
        <v>9285</v>
      </c>
      <c r="I133" s="42" t="s">
        <v>1269</v>
      </c>
      <c r="J133" s="43" t="s">
        <v>1270</v>
      </c>
      <c r="K133" s="42">
        <v>9285</v>
      </c>
      <c r="L133" s="42" t="s">
        <v>301</v>
      </c>
      <c r="M133" s="43" t="s">
        <v>167</v>
      </c>
      <c r="N133" s="43"/>
      <c r="O133" s="44" t="s">
        <v>968</v>
      </c>
      <c r="P133" s="44" t="s">
        <v>1014</v>
      </c>
    </row>
    <row r="134" spans="1:16" ht="13.5" thickBot="1">
      <c r="A134" s="12" t="str">
        <f t="shared" si="6"/>
        <v> AOEB 2 </v>
      </c>
      <c r="B134" s="15" t="str">
        <f t="shared" si="7"/>
        <v>I</v>
      </c>
      <c r="C134" s="12">
        <f t="shared" si="8"/>
        <v>48801.72</v>
      </c>
      <c r="D134" s="14" t="str">
        <f t="shared" si="9"/>
        <v>vis</v>
      </c>
      <c r="E134" s="41">
        <f>VLOOKUP(C134,Active!C$21:E$970,3,FALSE)</f>
        <v>9284.9856599230698</v>
      </c>
      <c r="F134" s="15" t="s">
        <v>161</v>
      </c>
      <c r="G134" s="14" t="str">
        <f t="shared" si="10"/>
        <v>48801.720</v>
      </c>
      <c r="H134" s="12">
        <f t="shared" si="11"/>
        <v>9285</v>
      </c>
      <c r="I134" s="42" t="s">
        <v>1271</v>
      </c>
      <c r="J134" s="43" t="s">
        <v>1272</v>
      </c>
      <c r="K134" s="42">
        <v>9285</v>
      </c>
      <c r="L134" s="42" t="s">
        <v>1273</v>
      </c>
      <c r="M134" s="43" t="s">
        <v>167</v>
      </c>
      <c r="N134" s="43"/>
      <c r="O134" s="44" t="s">
        <v>1174</v>
      </c>
      <c r="P134" s="44" t="s">
        <v>1014</v>
      </c>
    </row>
    <row r="135" spans="1:16" ht="13.5" thickBot="1">
      <c r="A135" s="12" t="str">
        <f t="shared" si="6"/>
        <v>BAVM 68 </v>
      </c>
      <c r="B135" s="15" t="str">
        <f t="shared" si="7"/>
        <v>I</v>
      </c>
      <c r="C135" s="12">
        <f t="shared" si="8"/>
        <v>49074.466999999997</v>
      </c>
      <c r="D135" s="14" t="str">
        <f t="shared" si="9"/>
        <v>vis</v>
      </c>
      <c r="E135" s="41">
        <f>VLOOKUP(C135,Active!C$21:E$970,3,FALSE)</f>
        <v>9363.992082759667</v>
      </c>
      <c r="F135" s="15" t="s">
        <v>161</v>
      </c>
      <c r="G135" s="14" t="str">
        <f t="shared" si="10"/>
        <v>49074.467</v>
      </c>
      <c r="H135" s="12">
        <f t="shared" si="11"/>
        <v>9364</v>
      </c>
      <c r="I135" s="42" t="s">
        <v>1274</v>
      </c>
      <c r="J135" s="43" t="s">
        <v>1275</v>
      </c>
      <c r="K135" s="42">
        <v>9364</v>
      </c>
      <c r="L135" s="42" t="s">
        <v>1276</v>
      </c>
      <c r="M135" s="43" t="s">
        <v>167</v>
      </c>
      <c r="N135" s="43"/>
      <c r="O135" s="44" t="s">
        <v>1257</v>
      </c>
      <c r="P135" s="45" t="s">
        <v>1277</v>
      </c>
    </row>
    <row r="136" spans="1:16" ht="13.5" thickBot="1">
      <c r="A136" s="12" t="str">
        <f t="shared" si="6"/>
        <v>OEJV 0060 </v>
      </c>
      <c r="B136" s="15" t="str">
        <f t="shared" si="7"/>
        <v>I</v>
      </c>
      <c r="C136" s="12">
        <f t="shared" si="8"/>
        <v>49122.777999999998</v>
      </c>
      <c r="D136" s="14" t="str">
        <f t="shared" si="9"/>
        <v>vis</v>
      </c>
      <c r="E136" s="41">
        <f>VLOOKUP(C136,Active!C$21:E$970,3,FALSE)</f>
        <v>9377.986294588427</v>
      </c>
      <c r="F136" s="15" t="s">
        <v>161</v>
      </c>
      <c r="G136" s="14" t="str">
        <f t="shared" si="10"/>
        <v>49122.778</v>
      </c>
      <c r="H136" s="12">
        <f t="shared" si="11"/>
        <v>9378</v>
      </c>
      <c r="I136" s="42" t="s">
        <v>1278</v>
      </c>
      <c r="J136" s="43" t="s">
        <v>1279</v>
      </c>
      <c r="K136" s="42">
        <v>9378</v>
      </c>
      <c r="L136" s="42" t="s">
        <v>1280</v>
      </c>
      <c r="M136" s="43" t="s">
        <v>167</v>
      </c>
      <c r="N136" s="43"/>
      <c r="O136" s="44" t="s">
        <v>1281</v>
      </c>
      <c r="P136" s="45" t="s">
        <v>1282</v>
      </c>
    </row>
    <row r="137" spans="1:16" ht="13.5" thickBot="1">
      <c r="A137" s="12" t="str">
        <f t="shared" si="6"/>
        <v> AOEB 2 </v>
      </c>
      <c r="B137" s="15" t="str">
        <f t="shared" si="7"/>
        <v>I</v>
      </c>
      <c r="C137" s="12">
        <f t="shared" si="8"/>
        <v>49129.663999999997</v>
      </c>
      <c r="D137" s="14" t="str">
        <f t="shared" si="9"/>
        <v>vis</v>
      </c>
      <c r="E137" s="41">
        <f>VLOOKUP(C137,Active!C$21:E$970,3,FALSE)</f>
        <v>9379.9809571425631</v>
      </c>
      <c r="F137" s="15" t="s">
        <v>161</v>
      </c>
      <c r="G137" s="14" t="str">
        <f t="shared" si="10"/>
        <v>49129.664</v>
      </c>
      <c r="H137" s="12">
        <f t="shared" si="11"/>
        <v>9380</v>
      </c>
      <c r="I137" s="42" t="s">
        <v>1283</v>
      </c>
      <c r="J137" s="43" t="s">
        <v>1284</v>
      </c>
      <c r="K137" s="42">
        <v>9380</v>
      </c>
      <c r="L137" s="42" t="s">
        <v>1235</v>
      </c>
      <c r="M137" s="43" t="s">
        <v>167</v>
      </c>
      <c r="N137" s="43"/>
      <c r="O137" s="44" t="s">
        <v>1285</v>
      </c>
      <c r="P137" s="44" t="s">
        <v>1014</v>
      </c>
    </row>
    <row r="138" spans="1:16" ht="13.5" thickBot="1">
      <c r="A138" s="12" t="str">
        <f t="shared" si="6"/>
        <v> AOEB 2 </v>
      </c>
      <c r="B138" s="15" t="str">
        <f t="shared" si="7"/>
        <v>I</v>
      </c>
      <c r="C138" s="12">
        <f t="shared" si="8"/>
        <v>49133.101999999999</v>
      </c>
      <c r="D138" s="14" t="str">
        <f t="shared" si="9"/>
        <v>vis</v>
      </c>
      <c r="E138" s="41">
        <f>VLOOKUP(C138,Active!C$21:E$970,3,FALSE)</f>
        <v>9380.9768400733101</v>
      </c>
      <c r="F138" s="15" t="s">
        <v>161</v>
      </c>
      <c r="G138" s="14" t="str">
        <f t="shared" si="10"/>
        <v>49133.102</v>
      </c>
      <c r="H138" s="12">
        <f t="shared" si="11"/>
        <v>9381</v>
      </c>
      <c r="I138" s="42" t="s">
        <v>1286</v>
      </c>
      <c r="J138" s="43" t="s">
        <v>1287</v>
      </c>
      <c r="K138" s="42">
        <v>9381</v>
      </c>
      <c r="L138" s="42" t="s">
        <v>682</v>
      </c>
      <c r="M138" s="43" t="s">
        <v>167</v>
      </c>
      <c r="N138" s="43"/>
      <c r="O138" s="44" t="s">
        <v>1288</v>
      </c>
      <c r="P138" s="44" t="s">
        <v>1014</v>
      </c>
    </row>
    <row r="139" spans="1:16" ht="13.5" thickBot="1">
      <c r="A139" s="12" t="str">
        <f t="shared" ref="A139:A202" si="12">P139</f>
        <v> AOEB 2 </v>
      </c>
      <c r="B139" s="15" t="str">
        <f t="shared" ref="B139:B202" si="13">IF(H139=INT(H139),"I","II")</f>
        <v>I</v>
      </c>
      <c r="C139" s="12">
        <f t="shared" ref="C139:C202" si="14">1*G139</f>
        <v>49198.71</v>
      </c>
      <c r="D139" s="14" t="str">
        <f t="shared" ref="D139:D202" si="15">VLOOKUP(F139,I$1:J$5,2,FALSE)</f>
        <v>vis</v>
      </c>
      <c r="E139" s="41">
        <f>VLOOKUP(C139,Active!C$21:E$970,3,FALSE)</f>
        <v>9399.9814611670827</v>
      </c>
      <c r="F139" s="15" t="s">
        <v>161</v>
      </c>
      <c r="G139" s="14" t="str">
        <f t="shared" ref="G139:G202" si="16">MID(I139,3,LEN(I139)-3)</f>
        <v>49198.710</v>
      </c>
      <c r="H139" s="12">
        <f t="shared" ref="H139:H202" si="17">1*K139</f>
        <v>9400</v>
      </c>
      <c r="I139" s="42" t="s">
        <v>1289</v>
      </c>
      <c r="J139" s="43" t="s">
        <v>1290</v>
      </c>
      <c r="K139" s="42">
        <v>9400</v>
      </c>
      <c r="L139" s="42" t="s">
        <v>731</v>
      </c>
      <c r="M139" s="43" t="s">
        <v>167</v>
      </c>
      <c r="N139" s="43"/>
      <c r="O139" s="44" t="s">
        <v>968</v>
      </c>
      <c r="P139" s="44" t="s">
        <v>1014</v>
      </c>
    </row>
    <row r="140" spans="1:16" ht="13.5" thickBot="1">
      <c r="A140" s="12" t="str">
        <f t="shared" si="12"/>
        <v> BRNO 31 </v>
      </c>
      <c r="B140" s="15" t="str">
        <f t="shared" si="13"/>
        <v>I</v>
      </c>
      <c r="C140" s="12">
        <f t="shared" si="14"/>
        <v>49540.442999999999</v>
      </c>
      <c r="D140" s="14" t="str">
        <f t="shared" si="15"/>
        <v>vis</v>
      </c>
      <c r="E140" s="41">
        <f>VLOOKUP(C140,Active!C$21:E$970,3,FALSE)</f>
        <v>9498.9710078723419</v>
      </c>
      <c r="F140" s="15" t="s">
        <v>161</v>
      </c>
      <c r="G140" s="14" t="str">
        <f t="shared" si="16"/>
        <v>49540.443</v>
      </c>
      <c r="H140" s="12">
        <f t="shared" si="17"/>
        <v>9499</v>
      </c>
      <c r="I140" s="42" t="s">
        <v>1291</v>
      </c>
      <c r="J140" s="43" t="s">
        <v>1292</v>
      </c>
      <c r="K140" s="42">
        <v>9499</v>
      </c>
      <c r="L140" s="42" t="s">
        <v>223</v>
      </c>
      <c r="M140" s="43" t="s">
        <v>167</v>
      </c>
      <c r="N140" s="43"/>
      <c r="O140" s="44" t="s">
        <v>1293</v>
      </c>
      <c r="P140" s="44" t="s">
        <v>1246</v>
      </c>
    </row>
    <row r="141" spans="1:16" ht="13.5" thickBot="1">
      <c r="A141" s="12" t="str">
        <f t="shared" si="12"/>
        <v> BRNO 31 </v>
      </c>
      <c r="B141" s="15" t="str">
        <f t="shared" si="13"/>
        <v>I</v>
      </c>
      <c r="C141" s="12">
        <f t="shared" si="14"/>
        <v>49540.455999999998</v>
      </c>
      <c r="D141" s="14" t="str">
        <f t="shared" si="15"/>
        <v>vis</v>
      </c>
      <c r="E141" s="41">
        <f>VLOOKUP(C141,Active!C$21:E$970,3,FALSE)</f>
        <v>9498.9747735727778</v>
      </c>
      <c r="F141" s="15" t="s">
        <v>161</v>
      </c>
      <c r="G141" s="14" t="str">
        <f t="shared" si="16"/>
        <v>49540.456</v>
      </c>
      <c r="H141" s="12">
        <f t="shared" si="17"/>
        <v>9499</v>
      </c>
      <c r="I141" s="42" t="s">
        <v>1297</v>
      </c>
      <c r="J141" s="43" t="s">
        <v>1298</v>
      </c>
      <c r="K141" s="42">
        <v>9499</v>
      </c>
      <c r="L141" s="42" t="s">
        <v>590</v>
      </c>
      <c r="M141" s="43" t="s">
        <v>167</v>
      </c>
      <c r="N141" s="43"/>
      <c r="O141" s="44" t="s">
        <v>1299</v>
      </c>
      <c r="P141" s="44" t="s">
        <v>1246</v>
      </c>
    </row>
    <row r="142" spans="1:16" ht="13.5" thickBot="1">
      <c r="A142" s="12" t="str">
        <f t="shared" si="12"/>
        <v> BRNO 31 </v>
      </c>
      <c r="B142" s="15" t="str">
        <f t="shared" si="13"/>
        <v>I</v>
      </c>
      <c r="C142" s="12">
        <f t="shared" si="14"/>
        <v>49540.464</v>
      </c>
      <c r="D142" s="14" t="str">
        <f t="shared" si="15"/>
        <v>vis</v>
      </c>
      <c r="E142" s="41">
        <f>VLOOKUP(C142,Active!C$21:E$970,3,FALSE)</f>
        <v>9498.9770909268918</v>
      </c>
      <c r="F142" s="15" t="s">
        <v>161</v>
      </c>
      <c r="G142" s="14" t="str">
        <f t="shared" si="16"/>
        <v>49540.464</v>
      </c>
      <c r="H142" s="12">
        <f t="shared" si="17"/>
        <v>9499</v>
      </c>
      <c r="I142" s="42" t="s">
        <v>1300</v>
      </c>
      <c r="J142" s="43" t="s">
        <v>1301</v>
      </c>
      <c r="K142" s="42">
        <v>9499</v>
      </c>
      <c r="L142" s="42" t="s">
        <v>605</v>
      </c>
      <c r="M142" s="43" t="s">
        <v>167</v>
      </c>
      <c r="N142" s="43"/>
      <c r="O142" s="44" t="s">
        <v>1302</v>
      </c>
      <c r="P142" s="44" t="s">
        <v>1246</v>
      </c>
    </row>
    <row r="143" spans="1:16" ht="13.5" thickBot="1">
      <c r="A143" s="12" t="str">
        <f t="shared" si="12"/>
        <v> AOEB 2 </v>
      </c>
      <c r="B143" s="15" t="str">
        <f t="shared" si="13"/>
        <v>I</v>
      </c>
      <c r="C143" s="12">
        <f t="shared" si="14"/>
        <v>49602.625999999997</v>
      </c>
      <c r="D143" s="14" t="str">
        <f t="shared" si="15"/>
        <v>vis</v>
      </c>
      <c r="E143" s="41">
        <f>VLOOKUP(C143,Active!C$21:E$970,3,FALSE)</f>
        <v>9516.9835117358052</v>
      </c>
      <c r="F143" s="15" t="s">
        <v>161</v>
      </c>
      <c r="G143" s="14" t="str">
        <f t="shared" si="16"/>
        <v>49602.626</v>
      </c>
      <c r="H143" s="12">
        <f t="shared" si="17"/>
        <v>9517</v>
      </c>
      <c r="I143" s="42" t="s">
        <v>1303</v>
      </c>
      <c r="J143" s="43" t="s">
        <v>1304</v>
      </c>
      <c r="K143" s="42">
        <v>9517</v>
      </c>
      <c r="L143" s="42" t="s">
        <v>179</v>
      </c>
      <c r="M143" s="43" t="s">
        <v>167</v>
      </c>
      <c r="N143" s="43"/>
      <c r="O143" s="44" t="s">
        <v>968</v>
      </c>
      <c r="P143" s="44" t="s">
        <v>1014</v>
      </c>
    </row>
    <row r="144" spans="1:16" ht="13.5" thickBot="1">
      <c r="A144" s="12" t="str">
        <f t="shared" si="12"/>
        <v> BBS 113 </v>
      </c>
      <c r="B144" s="15" t="str">
        <f t="shared" si="13"/>
        <v>I</v>
      </c>
      <c r="C144" s="12">
        <f t="shared" si="14"/>
        <v>49799.394999999997</v>
      </c>
      <c r="D144" s="14" t="str">
        <f t="shared" si="15"/>
        <v>vis</v>
      </c>
      <c r="E144" s="41">
        <f>VLOOKUP(C144,Active!C$21:E$970,3,FALSE)</f>
        <v>9573.9814432075873</v>
      </c>
      <c r="F144" s="15" t="s">
        <v>161</v>
      </c>
      <c r="G144" s="14" t="str">
        <f t="shared" si="16"/>
        <v>49799.395</v>
      </c>
      <c r="H144" s="12">
        <f t="shared" si="17"/>
        <v>9574</v>
      </c>
      <c r="I144" s="42" t="s">
        <v>1305</v>
      </c>
      <c r="J144" s="43" t="s">
        <v>1306</v>
      </c>
      <c r="K144" s="42">
        <v>9574</v>
      </c>
      <c r="L144" s="42" t="s">
        <v>172</v>
      </c>
      <c r="M144" s="43" t="s">
        <v>167</v>
      </c>
      <c r="N144" s="43"/>
      <c r="O144" s="44" t="s">
        <v>1307</v>
      </c>
      <c r="P144" s="44" t="s">
        <v>1308</v>
      </c>
    </row>
    <row r="145" spans="1:16" ht="13.5" thickBot="1">
      <c r="A145" s="12" t="str">
        <f t="shared" si="12"/>
        <v>BAVM 174 </v>
      </c>
      <c r="B145" s="15" t="str">
        <f t="shared" si="13"/>
        <v>I</v>
      </c>
      <c r="C145" s="12">
        <f t="shared" si="14"/>
        <v>53151.533000000003</v>
      </c>
      <c r="D145" s="14" t="str">
        <f t="shared" si="15"/>
        <v>vis</v>
      </c>
      <c r="E145" s="41">
        <f>VLOOKUP(C145,Active!C$21:E$970,3,FALSE)</f>
        <v>10544.992791580358</v>
      </c>
      <c r="F145" s="15" t="s">
        <v>161</v>
      </c>
      <c r="G145" s="14" t="str">
        <f t="shared" si="16"/>
        <v>53151.533</v>
      </c>
      <c r="H145" s="12">
        <f t="shared" si="17"/>
        <v>10545</v>
      </c>
      <c r="I145" s="42" t="s">
        <v>1386</v>
      </c>
      <c r="J145" s="43" t="s">
        <v>1387</v>
      </c>
      <c r="K145" s="42">
        <v>10545</v>
      </c>
      <c r="L145" s="42" t="s">
        <v>1388</v>
      </c>
      <c r="M145" s="43" t="s">
        <v>167</v>
      </c>
      <c r="N145" s="43"/>
      <c r="O145" s="44" t="s">
        <v>1362</v>
      </c>
      <c r="P145" s="45" t="s">
        <v>1389</v>
      </c>
    </row>
    <row r="146" spans="1:16" ht="13.5" thickBot="1">
      <c r="A146" s="12" t="str">
        <f t="shared" si="12"/>
        <v>BAVM 173 </v>
      </c>
      <c r="B146" s="15" t="str">
        <f t="shared" si="13"/>
        <v>I</v>
      </c>
      <c r="C146" s="12">
        <f t="shared" si="14"/>
        <v>53151.5383</v>
      </c>
      <c r="D146" s="14" t="str">
        <f t="shared" si="15"/>
        <v>vis</v>
      </c>
      <c r="E146" s="41">
        <f>VLOOKUP(C146,Active!C$21:E$970,3,FALSE)</f>
        <v>10544.994326827458</v>
      </c>
      <c r="F146" s="15" t="s">
        <v>161</v>
      </c>
      <c r="G146" s="14" t="str">
        <f t="shared" si="16"/>
        <v>53151.5383</v>
      </c>
      <c r="H146" s="12">
        <f t="shared" si="17"/>
        <v>10545</v>
      </c>
      <c r="I146" s="42" t="s">
        <v>1390</v>
      </c>
      <c r="J146" s="43" t="s">
        <v>1391</v>
      </c>
      <c r="K146" s="42">
        <v>10545</v>
      </c>
      <c r="L146" s="42" t="s">
        <v>1392</v>
      </c>
      <c r="M146" s="43" t="s">
        <v>708</v>
      </c>
      <c r="N146" s="43" t="s">
        <v>1393</v>
      </c>
      <c r="O146" s="44" t="s">
        <v>1394</v>
      </c>
      <c r="P146" s="45" t="s">
        <v>1395</v>
      </c>
    </row>
    <row r="147" spans="1:16" ht="26.25" thickBot="1">
      <c r="A147" s="12" t="str">
        <f t="shared" si="12"/>
        <v>JAAVSO 36(2);186 </v>
      </c>
      <c r="B147" s="15" t="str">
        <f t="shared" si="13"/>
        <v>I</v>
      </c>
      <c r="C147" s="12">
        <f t="shared" si="14"/>
        <v>54573.856699999997</v>
      </c>
      <c r="D147" s="14" t="str">
        <f t="shared" si="15"/>
        <v>vis</v>
      </c>
      <c r="E147" s="41">
        <f>VLOOKUP(C147,Active!C$21:E$970,3,FALSE)</f>
        <v>10956.99625139005</v>
      </c>
      <c r="F147" s="15" t="s">
        <v>161</v>
      </c>
      <c r="G147" s="14" t="str">
        <f t="shared" si="16"/>
        <v>54573.8567</v>
      </c>
      <c r="H147" s="12">
        <f t="shared" si="17"/>
        <v>10957</v>
      </c>
      <c r="I147" s="42" t="s">
        <v>1416</v>
      </c>
      <c r="J147" s="43" t="s">
        <v>1417</v>
      </c>
      <c r="K147" s="42" t="s">
        <v>1418</v>
      </c>
      <c r="L147" s="42" t="s">
        <v>1419</v>
      </c>
      <c r="M147" s="43" t="s">
        <v>1343</v>
      </c>
      <c r="N147" s="43" t="s">
        <v>1420</v>
      </c>
      <c r="O147" s="44" t="s">
        <v>1421</v>
      </c>
      <c r="P147" s="45" t="s">
        <v>1422</v>
      </c>
    </row>
    <row r="148" spans="1:16" ht="26.25" thickBot="1">
      <c r="A148" s="12" t="str">
        <f t="shared" si="12"/>
        <v>JAAVSO 36(2);186 </v>
      </c>
      <c r="B148" s="15" t="str">
        <f t="shared" si="13"/>
        <v>I</v>
      </c>
      <c r="C148" s="12">
        <f t="shared" si="14"/>
        <v>54580.761899999998</v>
      </c>
      <c r="D148" s="14" t="str">
        <f t="shared" si="15"/>
        <v>vis</v>
      </c>
      <c r="E148" s="41">
        <f>VLOOKUP(C148,Active!C$21:E$970,3,FALSE)</f>
        <v>10958.99647559406</v>
      </c>
      <c r="F148" s="15" t="s">
        <v>161</v>
      </c>
      <c r="G148" s="14" t="str">
        <f t="shared" si="16"/>
        <v>54580.7619</v>
      </c>
      <c r="H148" s="12">
        <f t="shared" si="17"/>
        <v>10959</v>
      </c>
      <c r="I148" s="42" t="s">
        <v>1423</v>
      </c>
      <c r="J148" s="43" t="s">
        <v>1424</v>
      </c>
      <c r="K148" s="42" t="s">
        <v>1425</v>
      </c>
      <c r="L148" s="42" t="s">
        <v>1426</v>
      </c>
      <c r="M148" s="43" t="s">
        <v>1343</v>
      </c>
      <c r="N148" s="43" t="s">
        <v>1420</v>
      </c>
      <c r="O148" s="44" t="s">
        <v>968</v>
      </c>
      <c r="P148" s="45" t="s">
        <v>1422</v>
      </c>
    </row>
    <row r="149" spans="1:16" ht="13.5" thickBot="1">
      <c r="A149" s="12" t="str">
        <f t="shared" si="12"/>
        <v>BAVM 209 </v>
      </c>
      <c r="B149" s="15" t="str">
        <f t="shared" si="13"/>
        <v>I</v>
      </c>
      <c r="C149" s="12">
        <f t="shared" si="14"/>
        <v>54936.342199999999</v>
      </c>
      <c r="D149" s="14" t="str">
        <f t="shared" si="15"/>
        <v>vis</v>
      </c>
      <c r="E149" s="41">
        <f>VLOOKUP(C149,Active!C$21:E$970,3,FALSE)</f>
        <v>11061.997159503195</v>
      </c>
      <c r="F149" s="15" t="s">
        <v>161</v>
      </c>
      <c r="G149" s="14" t="str">
        <f t="shared" si="16"/>
        <v>54936.3422</v>
      </c>
      <c r="H149" s="12">
        <f t="shared" si="17"/>
        <v>11062</v>
      </c>
      <c r="I149" s="42" t="s">
        <v>1427</v>
      </c>
      <c r="J149" s="43" t="s">
        <v>1428</v>
      </c>
      <c r="K149" s="42" t="s">
        <v>1429</v>
      </c>
      <c r="L149" s="42" t="s">
        <v>1430</v>
      </c>
      <c r="M149" s="43" t="s">
        <v>1343</v>
      </c>
      <c r="N149" s="43" t="s">
        <v>1393</v>
      </c>
      <c r="O149" s="44" t="s">
        <v>1152</v>
      </c>
      <c r="P149" s="45" t="s">
        <v>1431</v>
      </c>
    </row>
    <row r="150" spans="1:16" ht="13.5" thickBot="1">
      <c r="A150" s="12" t="str">
        <f t="shared" si="12"/>
        <v> JAAVSO 38;85 </v>
      </c>
      <c r="B150" s="15" t="str">
        <f t="shared" si="13"/>
        <v>I</v>
      </c>
      <c r="C150" s="12">
        <f t="shared" si="14"/>
        <v>54939.797500000001</v>
      </c>
      <c r="D150" s="14" t="str">
        <f t="shared" si="15"/>
        <v>vis</v>
      </c>
      <c r="E150" s="41">
        <f>VLOOKUP(C150,Active!C$21:E$970,3,FALSE)</f>
        <v>11062.998053712214</v>
      </c>
      <c r="F150" s="15" t="s">
        <v>161</v>
      </c>
      <c r="G150" s="14" t="str">
        <f t="shared" si="16"/>
        <v>54939.7975</v>
      </c>
      <c r="H150" s="12">
        <f t="shared" si="17"/>
        <v>11063</v>
      </c>
      <c r="I150" s="42" t="s">
        <v>1432</v>
      </c>
      <c r="J150" s="43" t="s">
        <v>1433</v>
      </c>
      <c r="K150" s="42" t="s">
        <v>1434</v>
      </c>
      <c r="L150" s="42" t="s">
        <v>1435</v>
      </c>
      <c r="M150" s="43" t="s">
        <v>1343</v>
      </c>
      <c r="N150" s="43" t="s">
        <v>1344</v>
      </c>
      <c r="O150" s="44" t="s">
        <v>968</v>
      </c>
      <c r="P150" s="44" t="s">
        <v>1436</v>
      </c>
    </row>
    <row r="151" spans="1:16" ht="13.5" thickBot="1">
      <c r="A151" s="12" t="str">
        <f t="shared" si="12"/>
        <v>BAVM 214 </v>
      </c>
      <c r="B151" s="15" t="str">
        <f t="shared" si="13"/>
        <v>I</v>
      </c>
      <c r="C151" s="12">
        <f t="shared" si="14"/>
        <v>55281.559399999998</v>
      </c>
      <c r="D151" s="14" t="str">
        <f t="shared" si="15"/>
        <v>vis</v>
      </c>
      <c r="E151" s="41">
        <f>VLOOKUP(C151,Active!C$21:E$970,3,FALSE)</f>
        <v>11161.995971859211</v>
      </c>
      <c r="F151" s="15" t="s">
        <v>161</v>
      </c>
      <c r="G151" s="14" t="str">
        <f t="shared" si="16"/>
        <v>55281.5594</v>
      </c>
      <c r="H151" s="12">
        <f t="shared" si="17"/>
        <v>11162</v>
      </c>
      <c r="I151" s="42" t="s">
        <v>1437</v>
      </c>
      <c r="J151" s="43" t="s">
        <v>1438</v>
      </c>
      <c r="K151" s="42" t="s">
        <v>1439</v>
      </c>
      <c r="L151" s="42" t="s">
        <v>1440</v>
      </c>
      <c r="M151" s="43" t="s">
        <v>1343</v>
      </c>
      <c r="N151" s="43" t="s">
        <v>1441</v>
      </c>
      <c r="O151" s="44" t="s">
        <v>1442</v>
      </c>
      <c r="P151" s="45" t="s">
        <v>1443</v>
      </c>
    </row>
    <row r="152" spans="1:16" ht="13.5" thickBot="1">
      <c r="A152" s="12" t="str">
        <f t="shared" si="12"/>
        <v>BAVM 214 </v>
      </c>
      <c r="B152" s="15" t="str">
        <f t="shared" si="13"/>
        <v>I</v>
      </c>
      <c r="C152" s="12">
        <f t="shared" si="14"/>
        <v>55281.559800000003</v>
      </c>
      <c r="D152" s="14" t="str">
        <f t="shared" si="15"/>
        <v>vis</v>
      </c>
      <c r="E152" s="41">
        <f>VLOOKUP(C152,Active!C$21:E$970,3,FALSE)</f>
        <v>11161.996087726917</v>
      </c>
      <c r="F152" s="15" t="s">
        <v>161</v>
      </c>
      <c r="G152" s="14" t="str">
        <f t="shared" si="16"/>
        <v>55281.5598</v>
      </c>
      <c r="H152" s="12">
        <f t="shared" si="17"/>
        <v>11162</v>
      </c>
      <c r="I152" s="42" t="s">
        <v>1444</v>
      </c>
      <c r="J152" s="43" t="s">
        <v>1445</v>
      </c>
      <c r="K152" s="42" t="s">
        <v>1439</v>
      </c>
      <c r="L152" s="42" t="s">
        <v>1446</v>
      </c>
      <c r="M152" s="43" t="s">
        <v>1343</v>
      </c>
      <c r="N152" s="43" t="s">
        <v>1441</v>
      </c>
      <c r="O152" s="44" t="s">
        <v>1442</v>
      </c>
      <c r="P152" s="45" t="s">
        <v>1443</v>
      </c>
    </row>
    <row r="153" spans="1:16" ht="13.5" thickBot="1">
      <c r="A153" s="12" t="str">
        <f t="shared" si="12"/>
        <v>BAVM 214 </v>
      </c>
      <c r="B153" s="15" t="str">
        <f t="shared" si="13"/>
        <v>I</v>
      </c>
      <c r="C153" s="12">
        <f t="shared" si="14"/>
        <v>55281.559800000003</v>
      </c>
      <c r="D153" s="14" t="str">
        <f t="shared" si="15"/>
        <v>vis</v>
      </c>
      <c r="E153" s="41">
        <f>VLOOKUP(C153,Active!C$21:E$970,3,FALSE)</f>
        <v>11161.996087726917</v>
      </c>
      <c r="F153" s="15" t="s">
        <v>161</v>
      </c>
      <c r="G153" s="14" t="str">
        <f t="shared" si="16"/>
        <v>55281.5598</v>
      </c>
      <c r="H153" s="12">
        <f t="shared" si="17"/>
        <v>11162</v>
      </c>
      <c r="I153" s="42" t="s">
        <v>1444</v>
      </c>
      <c r="J153" s="43" t="s">
        <v>1445</v>
      </c>
      <c r="K153" s="42" t="s">
        <v>1439</v>
      </c>
      <c r="L153" s="42" t="s">
        <v>1446</v>
      </c>
      <c r="M153" s="43" t="s">
        <v>1343</v>
      </c>
      <c r="N153" s="43" t="s">
        <v>161</v>
      </c>
      <c r="O153" s="44" t="s">
        <v>1442</v>
      </c>
      <c r="P153" s="45" t="s">
        <v>1443</v>
      </c>
    </row>
    <row r="154" spans="1:16" ht="13.5" thickBot="1">
      <c r="A154" s="12" t="str">
        <f t="shared" si="12"/>
        <v> JAAVSO 39;94 </v>
      </c>
      <c r="B154" s="15" t="str">
        <f t="shared" si="13"/>
        <v>I</v>
      </c>
      <c r="C154" s="12">
        <f t="shared" si="14"/>
        <v>55336.798600000002</v>
      </c>
      <c r="D154" s="14" t="str">
        <f t="shared" si="15"/>
        <v>vis</v>
      </c>
      <c r="E154" s="41">
        <f>VLOOKUP(C154,Active!C$21:E$970,3,FALSE)</f>
        <v>11177.997070285061</v>
      </c>
      <c r="F154" s="15" t="s">
        <v>161</v>
      </c>
      <c r="G154" s="14" t="str">
        <f t="shared" si="16"/>
        <v>55336.7986</v>
      </c>
      <c r="H154" s="12">
        <f t="shared" si="17"/>
        <v>11178</v>
      </c>
      <c r="I154" s="42" t="s">
        <v>1447</v>
      </c>
      <c r="J154" s="43" t="s">
        <v>1448</v>
      </c>
      <c r="K154" s="42" t="s">
        <v>1449</v>
      </c>
      <c r="L154" s="42" t="s">
        <v>1450</v>
      </c>
      <c r="M154" s="43" t="s">
        <v>1343</v>
      </c>
      <c r="N154" s="43" t="s">
        <v>1344</v>
      </c>
      <c r="O154" s="44" t="s">
        <v>968</v>
      </c>
      <c r="P154" s="44" t="s">
        <v>1451</v>
      </c>
    </row>
    <row r="155" spans="1:16" ht="13.5" thickBot="1">
      <c r="A155" s="12" t="str">
        <f t="shared" si="12"/>
        <v>BAVM 220 </v>
      </c>
      <c r="B155" s="15" t="str">
        <f t="shared" si="13"/>
        <v>I</v>
      </c>
      <c r="C155" s="12">
        <f t="shared" si="14"/>
        <v>55654.399700000002</v>
      </c>
      <c r="D155" s="14" t="str">
        <f t="shared" si="15"/>
        <v>vis</v>
      </c>
      <c r="E155" s="41">
        <f>VLOOKUP(C155,Active!C$21:E$970,3,FALSE)</f>
        <v>11269.996347270579</v>
      </c>
      <c r="F155" s="15" t="s">
        <v>161</v>
      </c>
      <c r="G155" s="14" t="str">
        <f t="shared" si="16"/>
        <v>55654.3997</v>
      </c>
      <c r="H155" s="12">
        <f t="shared" si="17"/>
        <v>11270</v>
      </c>
      <c r="I155" s="42" t="s">
        <v>1458</v>
      </c>
      <c r="J155" s="43" t="s">
        <v>1459</v>
      </c>
      <c r="K155" s="42" t="s">
        <v>1460</v>
      </c>
      <c r="L155" s="42" t="s">
        <v>1461</v>
      </c>
      <c r="M155" s="43" t="s">
        <v>1343</v>
      </c>
      <c r="N155" s="43" t="s">
        <v>1393</v>
      </c>
      <c r="O155" s="44" t="s">
        <v>1152</v>
      </c>
      <c r="P155" s="45" t="s">
        <v>1462</v>
      </c>
    </row>
    <row r="156" spans="1:16" ht="13.5" thickBot="1">
      <c r="A156" s="12" t="str">
        <f t="shared" si="12"/>
        <v> JAAVSO 41;122 </v>
      </c>
      <c r="B156" s="15" t="str">
        <f t="shared" si="13"/>
        <v>I</v>
      </c>
      <c r="C156" s="12">
        <f t="shared" si="14"/>
        <v>56061.761700000003</v>
      </c>
      <c r="D156" s="14" t="str">
        <f t="shared" si="15"/>
        <v>vis</v>
      </c>
      <c r="E156" s="41">
        <f>VLOOKUP(C156,Active!C$21:E$970,3,FALSE)</f>
        <v>11387.99659812416</v>
      </c>
      <c r="F156" s="15" t="s">
        <v>161</v>
      </c>
      <c r="G156" s="14" t="str">
        <f t="shared" si="16"/>
        <v>56061.7617</v>
      </c>
      <c r="H156" s="12">
        <f t="shared" si="17"/>
        <v>11388</v>
      </c>
      <c r="I156" s="42" t="s">
        <v>1463</v>
      </c>
      <c r="J156" s="43" t="s">
        <v>1464</v>
      </c>
      <c r="K156" s="42" t="s">
        <v>1465</v>
      </c>
      <c r="L156" s="42" t="s">
        <v>1466</v>
      </c>
      <c r="M156" s="43" t="s">
        <v>1343</v>
      </c>
      <c r="N156" s="43" t="s">
        <v>161</v>
      </c>
      <c r="O156" s="44" t="s">
        <v>968</v>
      </c>
      <c r="P156" s="44" t="s">
        <v>1467</v>
      </c>
    </row>
    <row r="157" spans="1:16" ht="12.75" customHeight="1" thickBot="1">
      <c r="A157" s="12" t="str">
        <f t="shared" si="12"/>
        <v> AN 77.171 </v>
      </c>
      <c r="B157" s="15" t="str">
        <f t="shared" si="13"/>
        <v>I</v>
      </c>
      <c r="C157" s="12">
        <f t="shared" si="14"/>
        <v>99041.546000000002</v>
      </c>
      <c r="D157" s="14" t="str">
        <f t="shared" si="15"/>
        <v>vis</v>
      </c>
      <c r="E157" s="41" t="e">
        <f>VLOOKUP(C157,Active!C$21:E$970,3,FALSE)</f>
        <v>#N/A</v>
      </c>
      <c r="F157" s="15" t="s">
        <v>161</v>
      </c>
      <c r="G157" s="14" t="str">
        <f t="shared" si="16"/>
        <v>99041.546</v>
      </c>
      <c r="H157" s="12">
        <f t="shared" si="17"/>
        <v>-5129</v>
      </c>
      <c r="I157" s="42" t="s">
        <v>164</v>
      </c>
      <c r="J157" s="43" t="s">
        <v>165</v>
      </c>
      <c r="K157" s="42">
        <v>-5129</v>
      </c>
      <c r="L157" s="42" t="s">
        <v>166</v>
      </c>
      <c r="M157" s="43" t="s">
        <v>167</v>
      </c>
      <c r="N157" s="43"/>
      <c r="O157" s="44" t="s">
        <v>168</v>
      </c>
      <c r="P157" s="44" t="s">
        <v>169</v>
      </c>
    </row>
    <row r="158" spans="1:16" ht="12.75" customHeight="1" thickBot="1">
      <c r="A158" s="12" t="str">
        <f t="shared" si="12"/>
        <v> AN 76.249 </v>
      </c>
      <c r="B158" s="15" t="str">
        <f t="shared" si="13"/>
        <v>I</v>
      </c>
      <c r="C158" s="12">
        <f t="shared" si="14"/>
        <v>1420.2460000000001</v>
      </c>
      <c r="D158" s="14" t="str">
        <f t="shared" si="15"/>
        <v>vis</v>
      </c>
      <c r="E158" s="41">
        <f>VLOOKUP(C158,Active!C$21:E$970,3,FALSE)</f>
        <v>-4439.9710562471091</v>
      </c>
      <c r="F158" s="15" t="s">
        <v>161</v>
      </c>
      <c r="G158" s="14" t="str">
        <f t="shared" si="16"/>
        <v>01420.246</v>
      </c>
      <c r="H158" s="12">
        <f t="shared" si="17"/>
        <v>-4440</v>
      </c>
      <c r="I158" s="42" t="s">
        <v>170</v>
      </c>
      <c r="J158" s="43" t="s">
        <v>171</v>
      </c>
      <c r="K158" s="42">
        <v>-4440</v>
      </c>
      <c r="L158" s="42" t="s">
        <v>172</v>
      </c>
      <c r="M158" s="43" t="s">
        <v>167</v>
      </c>
      <c r="N158" s="43"/>
      <c r="O158" s="44" t="s">
        <v>168</v>
      </c>
      <c r="P158" s="44" t="s">
        <v>173</v>
      </c>
    </row>
    <row r="159" spans="1:16" ht="12.75" customHeight="1" thickBot="1">
      <c r="A159" s="12" t="str">
        <f t="shared" si="12"/>
        <v> AN 76.249 </v>
      </c>
      <c r="B159" s="15" t="str">
        <f t="shared" si="13"/>
        <v>I</v>
      </c>
      <c r="C159" s="12">
        <f t="shared" si="14"/>
        <v>1720.4359999999999</v>
      </c>
      <c r="D159" s="14" t="str">
        <f t="shared" si="15"/>
        <v>vis</v>
      </c>
      <c r="E159" s="41">
        <f>VLOOKUP(C159,Active!C$21:E$970,3,FALSE)</f>
        <v>-4353.0152397896654</v>
      </c>
      <c r="F159" s="15" t="s">
        <v>161</v>
      </c>
      <c r="G159" s="14" t="str">
        <f t="shared" si="16"/>
        <v>01720.436</v>
      </c>
      <c r="H159" s="12">
        <f t="shared" si="17"/>
        <v>-4353</v>
      </c>
      <c r="I159" s="42" t="s">
        <v>174</v>
      </c>
      <c r="J159" s="43" t="s">
        <v>175</v>
      </c>
      <c r="K159" s="42">
        <v>-4353</v>
      </c>
      <c r="L159" s="42" t="s">
        <v>176</v>
      </c>
      <c r="M159" s="43" t="s">
        <v>167</v>
      </c>
      <c r="N159" s="43"/>
      <c r="O159" s="44" t="s">
        <v>168</v>
      </c>
      <c r="P159" s="44" t="s">
        <v>173</v>
      </c>
    </row>
    <row r="160" spans="1:16" ht="12.75" customHeight="1" thickBot="1">
      <c r="A160" s="12" t="str">
        <f t="shared" si="12"/>
        <v> AN 76.249 </v>
      </c>
      <c r="B160" s="15" t="str">
        <f t="shared" si="13"/>
        <v>I</v>
      </c>
      <c r="C160" s="12">
        <f t="shared" si="14"/>
        <v>3933.4540000000002</v>
      </c>
      <c r="D160" s="14" t="str">
        <f t="shared" si="15"/>
        <v>vis</v>
      </c>
      <c r="E160" s="41">
        <f>VLOOKUP(C160,Active!C$21:E$970,3,FALSE)</f>
        <v>-3711.9719437937347</v>
      </c>
      <c r="F160" s="15" t="s">
        <v>161</v>
      </c>
      <c r="G160" s="14" t="str">
        <f t="shared" si="16"/>
        <v>03933.454</v>
      </c>
      <c r="H160" s="12">
        <f t="shared" si="17"/>
        <v>-3712</v>
      </c>
      <c r="I160" s="42" t="s">
        <v>177</v>
      </c>
      <c r="J160" s="43" t="s">
        <v>178</v>
      </c>
      <c r="K160" s="42">
        <v>-3712</v>
      </c>
      <c r="L160" s="42" t="s">
        <v>179</v>
      </c>
      <c r="M160" s="43" t="s">
        <v>167</v>
      </c>
      <c r="N160" s="43"/>
      <c r="O160" s="44" t="s">
        <v>168</v>
      </c>
      <c r="P160" s="44" t="s">
        <v>173</v>
      </c>
    </row>
    <row r="161" spans="1:16" ht="12.75" customHeight="1" thickBot="1">
      <c r="A161" s="12" t="str">
        <f t="shared" si="12"/>
        <v> AN 76.249 </v>
      </c>
      <c r="B161" s="15" t="str">
        <f t="shared" si="13"/>
        <v>I</v>
      </c>
      <c r="C161" s="12">
        <f t="shared" si="14"/>
        <v>3978.26</v>
      </c>
      <c r="D161" s="14" t="str">
        <f t="shared" si="15"/>
        <v>vis</v>
      </c>
      <c r="E161" s="41">
        <f>VLOOKUP(C161,Active!C$21:E$970,3,FALSE)</f>
        <v>-3698.9930227364298</v>
      </c>
      <c r="F161" s="15" t="s">
        <v>161</v>
      </c>
      <c r="G161" s="14" t="str">
        <f t="shared" si="16"/>
        <v>03978.260</v>
      </c>
      <c r="H161" s="12">
        <f t="shared" si="17"/>
        <v>-3699</v>
      </c>
      <c r="I161" s="42" t="s">
        <v>180</v>
      </c>
      <c r="J161" s="43" t="s">
        <v>181</v>
      </c>
      <c r="K161" s="42">
        <v>-3699</v>
      </c>
      <c r="L161" s="42" t="s">
        <v>182</v>
      </c>
      <c r="M161" s="43" t="s">
        <v>167</v>
      </c>
      <c r="N161" s="43"/>
      <c r="O161" s="44" t="s">
        <v>168</v>
      </c>
      <c r="P161" s="44" t="s">
        <v>173</v>
      </c>
    </row>
    <row r="162" spans="1:16" ht="12.75" customHeight="1" thickBot="1">
      <c r="A162" s="12" t="str">
        <f t="shared" si="12"/>
        <v> AN 76.249 </v>
      </c>
      <c r="B162" s="15" t="str">
        <f t="shared" si="13"/>
        <v>I</v>
      </c>
      <c r="C162" s="12">
        <f t="shared" si="14"/>
        <v>4147.4390000000003</v>
      </c>
      <c r="D162" s="14" t="str">
        <f t="shared" si="15"/>
        <v>vis</v>
      </c>
      <c r="E162" s="41">
        <f>VLOOKUP(C162,Active!C$21:E$970,3,FALSE)</f>
        <v>-3649.9870662673475</v>
      </c>
      <c r="F162" s="15" t="s">
        <v>161</v>
      </c>
      <c r="G162" s="14" t="str">
        <f t="shared" si="16"/>
        <v>04147.439</v>
      </c>
      <c r="H162" s="12">
        <f t="shared" si="17"/>
        <v>-3650</v>
      </c>
      <c r="I162" s="42" t="s">
        <v>183</v>
      </c>
      <c r="J162" s="43" t="s">
        <v>184</v>
      </c>
      <c r="K162" s="42">
        <v>-3650</v>
      </c>
      <c r="L162" s="42" t="s">
        <v>185</v>
      </c>
      <c r="M162" s="43" t="s">
        <v>167</v>
      </c>
      <c r="N162" s="43"/>
      <c r="O162" s="44" t="s">
        <v>168</v>
      </c>
      <c r="P162" s="44" t="s">
        <v>173</v>
      </c>
    </row>
    <row r="163" spans="1:16" ht="12.75" customHeight="1" thickBot="1">
      <c r="A163" s="12" t="str">
        <f t="shared" si="12"/>
        <v> AN 83.353 </v>
      </c>
      <c r="B163" s="15" t="str">
        <f t="shared" si="13"/>
        <v>I</v>
      </c>
      <c r="C163" s="12">
        <f t="shared" si="14"/>
        <v>4147.46</v>
      </c>
      <c r="D163" s="14" t="str">
        <f t="shared" si="15"/>
        <v>vis</v>
      </c>
      <c r="E163" s="41">
        <f>VLOOKUP(C163,Active!C$21:E$970,3,FALSE)</f>
        <v>-3649.9809832127971</v>
      </c>
      <c r="F163" s="15" t="s">
        <v>161</v>
      </c>
      <c r="G163" s="14" t="str">
        <f t="shared" si="16"/>
        <v>04147.460</v>
      </c>
      <c r="H163" s="12">
        <f t="shared" si="17"/>
        <v>-3650</v>
      </c>
      <c r="I163" s="42" t="s">
        <v>186</v>
      </c>
      <c r="J163" s="43" t="s">
        <v>187</v>
      </c>
      <c r="K163" s="42">
        <v>-3650</v>
      </c>
      <c r="L163" s="42" t="s">
        <v>188</v>
      </c>
      <c r="M163" s="43" t="s">
        <v>167</v>
      </c>
      <c r="N163" s="43"/>
      <c r="O163" s="44" t="s">
        <v>189</v>
      </c>
      <c r="P163" s="44" t="s">
        <v>190</v>
      </c>
    </row>
    <row r="164" spans="1:16" ht="12.75" customHeight="1" thickBot="1">
      <c r="A164" s="12" t="str">
        <f t="shared" si="12"/>
        <v> AN 83.353 </v>
      </c>
      <c r="B164" s="15" t="str">
        <f t="shared" si="13"/>
        <v>I</v>
      </c>
      <c r="C164" s="12">
        <f t="shared" si="14"/>
        <v>4209.5680000000002</v>
      </c>
      <c r="D164" s="14" t="str">
        <f t="shared" si="15"/>
        <v>vis</v>
      </c>
      <c r="E164" s="41">
        <f>VLOOKUP(C164,Active!C$21:E$970,3,FALSE)</f>
        <v>-3631.9902045441577</v>
      </c>
      <c r="F164" s="15" t="s">
        <v>161</v>
      </c>
      <c r="G164" s="14" t="str">
        <f t="shared" si="16"/>
        <v>04209.568</v>
      </c>
      <c r="H164" s="12">
        <f t="shared" si="17"/>
        <v>-3632</v>
      </c>
      <c r="I164" s="42" t="s">
        <v>191</v>
      </c>
      <c r="J164" s="43" t="s">
        <v>192</v>
      </c>
      <c r="K164" s="42">
        <v>-3632</v>
      </c>
      <c r="L164" s="42" t="s">
        <v>193</v>
      </c>
      <c r="M164" s="43" t="s">
        <v>167</v>
      </c>
      <c r="N164" s="43"/>
      <c r="O164" s="44" t="s">
        <v>189</v>
      </c>
      <c r="P164" s="44" t="s">
        <v>190</v>
      </c>
    </row>
    <row r="165" spans="1:16" ht="12.75" customHeight="1" thickBot="1">
      <c r="A165" s="12" t="str">
        <f t="shared" si="12"/>
        <v> AN 76.249 </v>
      </c>
      <c r="B165" s="15" t="str">
        <f t="shared" si="13"/>
        <v>I</v>
      </c>
      <c r="C165" s="12">
        <f t="shared" si="14"/>
        <v>4216.4849999999997</v>
      </c>
      <c r="D165" s="14" t="str">
        <f t="shared" si="15"/>
        <v>vis</v>
      </c>
      <c r="E165" s="41">
        <f>VLOOKUP(C165,Active!C$21:E$970,3,FALSE)</f>
        <v>-3629.9865622428279</v>
      </c>
      <c r="F165" s="15" t="s">
        <v>161</v>
      </c>
      <c r="G165" s="14" t="str">
        <f t="shared" si="16"/>
        <v>04216.485</v>
      </c>
      <c r="H165" s="12">
        <f t="shared" si="17"/>
        <v>-3630</v>
      </c>
      <c r="I165" s="42" t="s">
        <v>194</v>
      </c>
      <c r="J165" s="43" t="s">
        <v>195</v>
      </c>
      <c r="K165" s="42">
        <v>-3630</v>
      </c>
      <c r="L165" s="42" t="s">
        <v>196</v>
      </c>
      <c r="M165" s="43" t="s">
        <v>167</v>
      </c>
      <c r="N165" s="43"/>
      <c r="O165" s="44" t="s">
        <v>168</v>
      </c>
      <c r="P165" s="44" t="s">
        <v>173</v>
      </c>
    </row>
    <row r="166" spans="1:16" ht="12.75" customHeight="1" thickBot="1">
      <c r="A166" s="12" t="str">
        <f t="shared" si="12"/>
        <v> AN 83.353 </v>
      </c>
      <c r="B166" s="15" t="str">
        <f t="shared" si="13"/>
        <v>I</v>
      </c>
      <c r="C166" s="12">
        <f t="shared" si="14"/>
        <v>4216.4880000000003</v>
      </c>
      <c r="D166" s="14" t="str">
        <f t="shared" si="15"/>
        <v>vis</v>
      </c>
      <c r="E166" s="41">
        <f>VLOOKUP(C166,Active!C$21:E$970,3,FALSE)</f>
        <v>-3629.9856932350344</v>
      </c>
      <c r="F166" s="15" t="s">
        <v>161</v>
      </c>
      <c r="G166" s="14" t="str">
        <f t="shared" si="16"/>
        <v>04216.488</v>
      </c>
      <c r="H166" s="12">
        <f t="shared" si="17"/>
        <v>-3630</v>
      </c>
      <c r="I166" s="42" t="s">
        <v>197</v>
      </c>
      <c r="J166" s="43" t="s">
        <v>198</v>
      </c>
      <c r="K166" s="42">
        <v>-3630</v>
      </c>
      <c r="L166" s="42" t="s">
        <v>199</v>
      </c>
      <c r="M166" s="43" t="s">
        <v>167</v>
      </c>
      <c r="N166" s="43"/>
      <c r="O166" s="44" t="s">
        <v>189</v>
      </c>
      <c r="P166" s="44" t="s">
        <v>190</v>
      </c>
    </row>
    <row r="167" spans="1:16" ht="12.75" customHeight="1" thickBot="1">
      <c r="A167" s="12" t="str">
        <f t="shared" si="12"/>
        <v> AN 76.249 </v>
      </c>
      <c r="B167" s="15" t="str">
        <f t="shared" si="13"/>
        <v>I</v>
      </c>
      <c r="C167" s="12">
        <f t="shared" si="14"/>
        <v>4223.3890000000001</v>
      </c>
      <c r="D167" s="14" t="str">
        <f t="shared" si="15"/>
        <v>vis</v>
      </c>
      <c r="E167" s="41">
        <f>VLOOKUP(C167,Active!C$21:E$970,3,FALSE)</f>
        <v>-3627.9866856419349</v>
      </c>
      <c r="F167" s="15" t="s">
        <v>161</v>
      </c>
      <c r="G167" s="14" t="str">
        <f t="shared" si="16"/>
        <v>04223.389</v>
      </c>
      <c r="H167" s="12">
        <f t="shared" si="17"/>
        <v>-3628</v>
      </c>
      <c r="I167" s="42" t="s">
        <v>200</v>
      </c>
      <c r="J167" s="43" t="s">
        <v>201</v>
      </c>
      <c r="K167" s="42">
        <v>-3628</v>
      </c>
      <c r="L167" s="42" t="s">
        <v>196</v>
      </c>
      <c r="M167" s="43" t="s">
        <v>167</v>
      </c>
      <c r="N167" s="43"/>
      <c r="O167" s="44" t="s">
        <v>168</v>
      </c>
      <c r="P167" s="44" t="s">
        <v>173</v>
      </c>
    </row>
    <row r="168" spans="1:16" ht="12.75" customHeight="1" thickBot="1">
      <c r="A168" s="12" t="str">
        <f t="shared" si="12"/>
        <v> AN 76.249 </v>
      </c>
      <c r="B168" s="15" t="str">
        <f t="shared" si="13"/>
        <v>I</v>
      </c>
      <c r="C168" s="12">
        <f t="shared" si="14"/>
        <v>4247.5460000000003</v>
      </c>
      <c r="D168" s="14" t="str">
        <f t="shared" si="15"/>
        <v>vis</v>
      </c>
      <c r="E168" s="41">
        <f>VLOOKUP(C168,Active!C$21:E$970,3,FALSE)</f>
        <v>-3620.9891452236579</v>
      </c>
      <c r="F168" s="15" t="s">
        <v>161</v>
      </c>
      <c r="G168" s="14" t="str">
        <f t="shared" si="16"/>
        <v>04247.546</v>
      </c>
      <c r="H168" s="12">
        <f t="shared" si="17"/>
        <v>-3621</v>
      </c>
      <c r="I168" s="42" t="s">
        <v>202</v>
      </c>
      <c r="J168" s="43" t="s">
        <v>203</v>
      </c>
      <c r="K168" s="42">
        <v>-3621</v>
      </c>
      <c r="L168" s="42" t="s">
        <v>204</v>
      </c>
      <c r="M168" s="43" t="s">
        <v>167</v>
      </c>
      <c r="N168" s="43"/>
      <c r="O168" s="44" t="s">
        <v>168</v>
      </c>
      <c r="P168" s="44" t="s">
        <v>173</v>
      </c>
    </row>
    <row r="169" spans="1:16" ht="12.75" customHeight="1" thickBot="1">
      <c r="A169" s="12" t="str">
        <f t="shared" si="12"/>
        <v> AN 83.353 </v>
      </c>
      <c r="B169" s="15" t="str">
        <f t="shared" si="13"/>
        <v>I</v>
      </c>
      <c r="C169" s="12">
        <f t="shared" si="14"/>
        <v>4254.45</v>
      </c>
      <c r="D169" s="14" t="str">
        <f t="shared" si="15"/>
        <v>vis</v>
      </c>
      <c r="E169" s="41">
        <f>VLOOKUP(C169,Active!C$21:E$970,3,FALSE)</f>
        <v>-3618.989268622764</v>
      </c>
      <c r="F169" s="15" t="s">
        <v>161</v>
      </c>
      <c r="G169" s="14" t="str">
        <f t="shared" si="16"/>
        <v>04254.450</v>
      </c>
      <c r="H169" s="12">
        <f t="shared" si="17"/>
        <v>-3619</v>
      </c>
      <c r="I169" s="42" t="s">
        <v>205</v>
      </c>
      <c r="J169" s="43" t="s">
        <v>206</v>
      </c>
      <c r="K169" s="42">
        <v>-3619</v>
      </c>
      <c r="L169" s="42" t="s">
        <v>204</v>
      </c>
      <c r="M169" s="43" t="s">
        <v>167</v>
      </c>
      <c r="N169" s="43"/>
      <c r="O169" s="44" t="s">
        <v>189</v>
      </c>
      <c r="P169" s="44" t="s">
        <v>190</v>
      </c>
    </row>
    <row r="170" spans="1:16" ht="12.75" customHeight="1" thickBot="1">
      <c r="A170" s="12" t="str">
        <f t="shared" si="12"/>
        <v> AN 76.249 </v>
      </c>
      <c r="B170" s="15" t="str">
        <f t="shared" si="13"/>
        <v>I</v>
      </c>
      <c r="C170" s="12">
        <f t="shared" si="14"/>
        <v>4254.46</v>
      </c>
      <c r="D170" s="14" t="str">
        <f t="shared" si="15"/>
        <v>vis</v>
      </c>
      <c r="E170" s="41">
        <f>VLOOKUP(C170,Active!C$21:E$970,3,FALSE)</f>
        <v>-3618.9863719301215</v>
      </c>
      <c r="F170" s="15" t="s">
        <v>161</v>
      </c>
      <c r="G170" s="14" t="str">
        <f t="shared" si="16"/>
        <v>04254.460</v>
      </c>
      <c r="H170" s="12">
        <f t="shared" si="17"/>
        <v>-3619</v>
      </c>
      <c r="I170" s="42" t="s">
        <v>207</v>
      </c>
      <c r="J170" s="43" t="s">
        <v>208</v>
      </c>
      <c r="K170" s="42">
        <v>-3619</v>
      </c>
      <c r="L170" s="42" t="s">
        <v>209</v>
      </c>
      <c r="M170" s="43" t="s">
        <v>167</v>
      </c>
      <c r="N170" s="43"/>
      <c r="O170" s="44" t="s">
        <v>168</v>
      </c>
      <c r="P170" s="44" t="s">
        <v>173</v>
      </c>
    </row>
    <row r="171" spans="1:16" ht="12.75" customHeight="1" thickBot="1">
      <c r="A171" s="12" t="str">
        <f t="shared" si="12"/>
        <v> AN 77.171 </v>
      </c>
      <c r="B171" s="15" t="str">
        <f t="shared" si="13"/>
        <v>I</v>
      </c>
      <c r="C171" s="12">
        <f t="shared" si="14"/>
        <v>4292.4319999999998</v>
      </c>
      <c r="D171" s="14" t="str">
        <f t="shared" si="15"/>
        <v>vis</v>
      </c>
      <c r="E171" s="41">
        <f>VLOOKUP(C171,Active!C$21:E$970,3,FALSE)</f>
        <v>-3607.9870506252073</v>
      </c>
      <c r="F171" s="15" t="s">
        <v>161</v>
      </c>
      <c r="G171" s="14" t="str">
        <f t="shared" si="16"/>
        <v>04292.432</v>
      </c>
      <c r="H171" s="12">
        <f t="shared" si="17"/>
        <v>-3608</v>
      </c>
      <c r="I171" s="42" t="s">
        <v>210</v>
      </c>
      <c r="J171" s="43" t="s">
        <v>211</v>
      </c>
      <c r="K171" s="42">
        <v>-3608</v>
      </c>
      <c r="L171" s="42" t="s">
        <v>212</v>
      </c>
      <c r="M171" s="43" t="s">
        <v>167</v>
      </c>
      <c r="N171" s="43"/>
      <c r="O171" s="44" t="s">
        <v>168</v>
      </c>
      <c r="P171" s="44" t="s">
        <v>169</v>
      </c>
    </row>
    <row r="172" spans="1:16" ht="12.75" customHeight="1" thickBot="1">
      <c r="A172" s="12" t="str">
        <f t="shared" si="12"/>
        <v> AN 77.171 </v>
      </c>
      <c r="B172" s="15" t="str">
        <f t="shared" si="13"/>
        <v>I</v>
      </c>
      <c r="C172" s="12">
        <f t="shared" si="14"/>
        <v>4330.3940000000002</v>
      </c>
      <c r="D172" s="14" t="str">
        <f t="shared" si="15"/>
        <v>vis</v>
      </c>
      <c r="E172" s="41">
        <f>VLOOKUP(C172,Active!C$21:E$970,3,FALSE)</f>
        <v>-3596.9906260129369</v>
      </c>
      <c r="F172" s="15" t="s">
        <v>161</v>
      </c>
      <c r="G172" s="14" t="str">
        <f t="shared" si="16"/>
        <v>04330.394</v>
      </c>
      <c r="H172" s="12">
        <f t="shared" si="17"/>
        <v>-3597</v>
      </c>
      <c r="I172" s="42" t="s">
        <v>213</v>
      </c>
      <c r="J172" s="43" t="s">
        <v>214</v>
      </c>
      <c r="K172" s="42">
        <v>-3597</v>
      </c>
      <c r="L172" s="42" t="s">
        <v>215</v>
      </c>
      <c r="M172" s="43" t="s">
        <v>167</v>
      </c>
      <c r="N172" s="43"/>
      <c r="O172" s="44" t="s">
        <v>168</v>
      </c>
      <c r="P172" s="44" t="s">
        <v>169</v>
      </c>
    </row>
    <row r="173" spans="1:16" ht="12.75" customHeight="1" thickBot="1">
      <c r="A173" s="12" t="str">
        <f t="shared" si="12"/>
        <v> AN 83.353 </v>
      </c>
      <c r="B173" s="15" t="str">
        <f t="shared" si="13"/>
        <v>I</v>
      </c>
      <c r="C173" s="12">
        <f t="shared" si="14"/>
        <v>4337.3119999999999</v>
      </c>
      <c r="D173" s="14" t="str">
        <f t="shared" si="15"/>
        <v>vis</v>
      </c>
      <c r="E173" s="41">
        <f>VLOOKUP(C173,Active!C$21:E$970,3,FALSE)</f>
        <v>-3594.9866940423431</v>
      </c>
      <c r="F173" s="15" t="s">
        <v>161</v>
      </c>
      <c r="G173" s="14" t="str">
        <f t="shared" si="16"/>
        <v>04337.312</v>
      </c>
      <c r="H173" s="12">
        <f t="shared" si="17"/>
        <v>-3595</v>
      </c>
      <c r="I173" s="42" t="s">
        <v>216</v>
      </c>
      <c r="J173" s="43" t="s">
        <v>217</v>
      </c>
      <c r="K173" s="42">
        <v>-3595</v>
      </c>
      <c r="L173" s="42" t="s">
        <v>196</v>
      </c>
      <c r="M173" s="43" t="s">
        <v>167</v>
      </c>
      <c r="N173" s="43"/>
      <c r="O173" s="44" t="s">
        <v>189</v>
      </c>
      <c r="P173" s="44" t="s">
        <v>190</v>
      </c>
    </row>
    <row r="174" spans="1:16" ht="12.75" customHeight="1" thickBot="1">
      <c r="A174" s="12" t="str">
        <f t="shared" si="12"/>
        <v> AN 83.353 </v>
      </c>
      <c r="B174" s="15" t="str">
        <f t="shared" si="13"/>
        <v>I</v>
      </c>
      <c r="C174" s="12">
        <f t="shared" si="14"/>
        <v>4375.2820000000002</v>
      </c>
      <c r="D174" s="14" t="str">
        <f t="shared" si="15"/>
        <v>vis</v>
      </c>
      <c r="E174" s="41">
        <f>VLOOKUP(C174,Active!C$21:E$970,3,FALSE)</f>
        <v>-3583.9879520759582</v>
      </c>
      <c r="F174" s="15" t="s">
        <v>161</v>
      </c>
      <c r="G174" s="14" t="str">
        <f t="shared" si="16"/>
        <v>04375.282</v>
      </c>
      <c r="H174" s="12">
        <f t="shared" si="17"/>
        <v>-3584</v>
      </c>
      <c r="I174" s="42" t="s">
        <v>218</v>
      </c>
      <c r="J174" s="43" t="s">
        <v>219</v>
      </c>
      <c r="K174" s="42">
        <v>-3584</v>
      </c>
      <c r="L174" s="42" t="s">
        <v>220</v>
      </c>
      <c r="M174" s="43" t="s">
        <v>167</v>
      </c>
      <c r="N174" s="43"/>
      <c r="O174" s="44" t="s">
        <v>189</v>
      </c>
      <c r="P174" s="44" t="s">
        <v>190</v>
      </c>
    </row>
    <row r="175" spans="1:16" ht="12.75" customHeight="1" thickBot="1">
      <c r="A175" s="12" t="str">
        <f t="shared" si="12"/>
        <v> AN 77.171 </v>
      </c>
      <c r="B175" s="15" t="str">
        <f t="shared" si="13"/>
        <v>I</v>
      </c>
      <c r="C175" s="12">
        <f t="shared" si="14"/>
        <v>4375.2929999999997</v>
      </c>
      <c r="D175" s="14" t="str">
        <f t="shared" si="15"/>
        <v>vis</v>
      </c>
      <c r="E175" s="41">
        <f>VLOOKUP(C175,Active!C$21:E$970,3,FALSE)</f>
        <v>-3583.9847657140508</v>
      </c>
      <c r="F175" s="15" t="s">
        <v>161</v>
      </c>
      <c r="G175" s="14" t="str">
        <f t="shared" si="16"/>
        <v>04375.293</v>
      </c>
      <c r="H175" s="12">
        <f t="shared" si="17"/>
        <v>-3584</v>
      </c>
      <c r="I175" s="42" t="s">
        <v>221</v>
      </c>
      <c r="J175" s="43" t="s">
        <v>222</v>
      </c>
      <c r="K175" s="42">
        <v>-3584</v>
      </c>
      <c r="L175" s="42" t="s">
        <v>223</v>
      </c>
      <c r="M175" s="43" t="s">
        <v>167</v>
      </c>
      <c r="N175" s="43"/>
      <c r="O175" s="44" t="s">
        <v>168</v>
      </c>
      <c r="P175" s="44" t="s">
        <v>169</v>
      </c>
    </row>
    <row r="176" spans="1:16" ht="12.75" customHeight="1" thickBot="1">
      <c r="A176" s="12" t="str">
        <f t="shared" si="12"/>
        <v> AN 79.49 </v>
      </c>
      <c r="B176" s="15" t="str">
        <f t="shared" si="13"/>
        <v>I</v>
      </c>
      <c r="C176" s="12">
        <f t="shared" si="14"/>
        <v>4492.6459999999997</v>
      </c>
      <c r="D176" s="14" t="str">
        <f t="shared" si="15"/>
        <v>vis</v>
      </c>
      <c r="E176" s="41">
        <f>VLOOKUP(C176,Active!C$21:E$970,3,FALSE)</f>
        <v>-3549.9912085378273</v>
      </c>
      <c r="F176" s="15" t="s">
        <v>161</v>
      </c>
      <c r="G176" s="14" t="str">
        <f t="shared" si="16"/>
        <v>04492.646</v>
      </c>
      <c r="H176" s="12">
        <f t="shared" si="17"/>
        <v>-3550</v>
      </c>
      <c r="I176" s="42" t="s">
        <v>224</v>
      </c>
      <c r="J176" s="43" t="s">
        <v>225</v>
      </c>
      <c r="K176" s="42">
        <v>-3550</v>
      </c>
      <c r="L176" s="42" t="s">
        <v>226</v>
      </c>
      <c r="M176" s="43" t="s">
        <v>167</v>
      </c>
      <c r="N176" s="43"/>
      <c r="O176" s="44" t="s">
        <v>168</v>
      </c>
      <c r="P176" s="44" t="s">
        <v>227</v>
      </c>
    </row>
    <row r="177" spans="1:16" ht="12.75" customHeight="1" thickBot="1">
      <c r="A177" s="12" t="str">
        <f t="shared" si="12"/>
        <v> AN 79.49 </v>
      </c>
      <c r="B177" s="15" t="str">
        <f t="shared" si="13"/>
        <v>I</v>
      </c>
      <c r="C177" s="12">
        <f t="shared" si="14"/>
        <v>4499.5479999999998</v>
      </c>
      <c r="D177" s="14" t="str">
        <f t="shared" si="15"/>
        <v>vis</v>
      </c>
      <c r="E177" s="41">
        <f>VLOOKUP(C177,Active!C$21:E$970,3,FALSE)</f>
        <v>-3547.9919112754633</v>
      </c>
      <c r="F177" s="15" t="s">
        <v>161</v>
      </c>
      <c r="G177" s="14" t="str">
        <f t="shared" si="16"/>
        <v>04499.548</v>
      </c>
      <c r="H177" s="12">
        <f t="shared" si="17"/>
        <v>-3548</v>
      </c>
      <c r="I177" s="42" t="s">
        <v>228</v>
      </c>
      <c r="J177" s="43" t="s">
        <v>229</v>
      </c>
      <c r="K177" s="42">
        <v>-3548</v>
      </c>
      <c r="L177" s="42" t="s">
        <v>230</v>
      </c>
      <c r="M177" s="43" t="s">
        <v>167</v>
      </c>
      <c r="N177" s="43"/>
      <c r="O177" s="44" t="s">
        <v>168</v>
      </c>
      <c r="P177" s="44" t="s">
        <v>227</v>
      </c>
    </row>
    <row r="178" spans="1:16" ht="12.75" customHeight="1" thickBot="1">
      <c r="A178" s="12" t="str">
        <f t="shared" si="12"/>
        <v> AN 83.353 </v>
      </c>
      <c r="B178" s="15" t="str">
        <f t="shared" si="13"/>
        <v>I</v>
      </c>
      <c r="C178" s="12">
        <f t="shared" si="14"/>
        <v>4499.5749999999998</v>
      </c>
      <c r="D178" s="14" t="str">
        <f t="shared" si="15"/>
        <v>vis</v>
      </c>
      <c r="E178" s="41">
        <f>VLOOKUP(C178,Active!C$21:E$970,3,FALSE)</f>
        <v>-3547.9840902053261</v>
      </c>
      <c r="F178" s="15" t="s">
        <v>161</v>
      </c>
      <c r="G178" s="14" t="str">
        <f t="shared" si="16"/>
        <v>04499.575</v>
      </c>
      <c r="H178" s="12">
        <f t="shared" si="17"/>
        <v>-3548</v>
      </c>
      <c r="I178" s="42" t="s">
        <v>231</v>
      </c>
      <c r="J178" s="43" t="s">
        <v>232</v>
      </c>
      <c r="K178" s="42">
        <v>-3548</v>
      </c>
      <c r="L178" s="42" t="s">
        <v>233</v>
      </c>
      <c r="M178" s="43" t="s">
        <v>167</v>
      </c>
      <c r="N178" s="43"/>
      <c r="O178" s="44" t="s">
        <v>189</v>
      </c>
      <c r="P178" s="44" t="s">
        <v>190</v>
      </c>
    </row>
    <row r="179" spans="1:16" ht="12.75" customHeight="1" thickBot="1">
      <c r="A179" s="12" t="str">
        <f t="shared" si="12"/>
        <v> AN 78.317 </v>
      </c>
      <c r="B179" s="15" t="str">
        <f t="shared" si="13"/>
        <v>I</v>
      </c>
      <c r="C179" s="12">
        <f t="shared" si="14"/>
        <v>4513.3739999999998</v>
      </c>
      <c r="D179" s="14" t="str">
        <f t="shared" si="15"/>
        <v>vis</v>
      </c>
      <c r="E179" s="41">
        <f>VLOOKUP(C179,Active!C$21:E$970,3,FALSE)</f>
        <v>-3543.9869440269181</v>
      </c>
      <c r="F179" s="15" t="s">
        <v>161</v>
      </c>
      <c r="G179" s="14" t="str">
        <f t="shared" si="16"/>
        <v>04513.374</v>
      </c>
      <c r="H179" s="12">
        <f t="shared" si="17"/>
        <v>-3544</v>
      </c>
      <c r="I179" s="42" t="s">
        <v>234</v>
      </c>
      <c r="J179" s="43" t="s">
        <v>235</v>
      </c>
      <c r="K179" s="42">
        <v>-3544</v>
      </c>
      <c r="L179" s="42" t="s">
        <v>196</v>
      </c>
      <c r="M179" s="43" t="s">
        <v>167</v>
      </c>
      <c r="N179" s="43"/>
      <c r="O179" s="44" t="s">
        <v>236</v>
      </c>
      <c r="P179" s="44" t="s">
        <v>237</v>
      </c>
    </row>
    <row r="180" spans="1:16" ht="12.75" customHeight="1" thickBot="1">
      <c r="A180" s="12" t="str">
        <f t="shared" si="12"/>
        <v> AN 78.317 </v>
      </c>
      <c r="B180" s="15" t="str">
        <f t="shared" si="13"/>
        <v>I</v>
      </c>
      <c r="C180" s="12">
        <f t="shared" si="14"/>
        <v>4513.375</v>
      </c>
      <c r="D180" s="14" t="str">
        <f t="shared" si="15"/>
        <v>vis</v>
      </c>
      <c r="E180" s="41">
        <f>VLOOKUP(C180,Active!C$21:E$970,3,FALSE)</f>
        <v>-3543.9866543576541</v>
      </c>
      <c r="F180" s="15" t="s">
        <v>161</v>
      </c>
      <c r="G180" s="14" t="str">
        <f t="shared" si="16"/>
        <v>04513.375</v>
      </c>
      <c r="H180" s="12">
        <f t="shared" si="17"/>
        <v>-3544</v>
      </c>
      <c r="I180" s="42" t="s">
        <v>238</v>
      </c>
      <c r="J180" s="43" t="s">
        <v>239</v>
      </c>
      <c r="K180" s="42">
        <v>-3544</v>
      </c>
      <c r="L180" s="42" t="s">
        <v>209</v>
      </c>
      <c r="M180" s="43" t="s">
        <v>167</v>
      </c>
      <c r="N180" s="43"/>
      <c r="O180" s="44" t="s">
        <v>240</v>
      </c>
      <c r="P180" s="44" t="s">
        <v>237</v>
      </c>
    </row>
    <row r="181" spans="1:16" ht="12.75" customHeight="1" thickBot="1">
      <c r="A181" s="12" t="str">
        <f t="shared" si="12"/>
        <v> AN 78.197 </v>
      </c>
      <c r="B181" s="15" t="str">
        <f t="shared" si="13"/>
        <v>I</v>
      </c>
      <c r="C181" s="12">
        <f t="shared" si="14"/>
        <v>4513.3770000000004</v>
      </c>
      <c r="D181" s="14" t="str">
        <f t="shared" si="15"/>
        <v>vis</v>
      </c>
      <c r="E181" s="41">
        <f>VLOOKUP(C181,Active!C$21:E$970,3,FALSE)</f>
        <v>-3543.9860750191251</v>
      </c>
      <c r="F181" s="15" t="s">
        <v>161</v>
      </c>
      <c r="G181" s="14" t="str">
        <f t="shared" si="16"/>
        <v>04513.377</v>
      </c>
      <c r="H181" s="12">
        <f t="shared" si="17"/>
        <v>-3544</v>
      </c>
      <c r="I181" s="42" t="s">
        <v>241</v>
      </c>
      <c r="J181" s="43" t="s">
        <v>242</v>
      </c>
      <c r="K181" s="42">
        <v>-3544</v>
      </c>
      <c r="L181" s="42" t="s">
        <v>199</v>
      </c>
      <c r="M181" s="43" t="s">
        <v>167</v>
      </c>
      <c r="N181" s="43"/>
      <c r="O181" s="44" t="s">
        <v>243</v>
      </c>
      <c r="P181" s="44" t="s">
        <v>244</v>
      </c>
    </row>
    <row r="182" spans="1:16" ht="12.75" customHeight="1" thickBot="1">
      <c r="A182" s="12" t="str">
        <f t="shared" si="12"/>
        <v> AN 78.197 </v>
      </c>
      <c r="B182" s="15" t="str">
        <f t="shared" si="13"/>
        <v>I</v>
      </c>
      <c r="C182" s="12">
        <f t="shared" si="14"/>
        <v>4544.4480000000003</v>
      </c>
      <c r="D182" s="14" t="str">
        <f t="shared" si="15"/>
        <v>vis</v>
      </c>
      <c r="E182" s="41">
        <f>VLOOKUP(C182,Active!C$21:E$970,3,FALSE)</f>
        <v>-3534.9857613073118</v>
      </c>
      <c r="F182" s="15" t="s">
        <v>161</v>
      </c>
      <c r="G182" s="14" t="str">
        <f t="shared" si="16"/>
        <v>04544.448</v>
      </c>
      <c r="H182" s="12">
        <f t="shared" si="17"/>
        <v>-3535</v>
      </c>
      <c r="I182" s="42" t="s">
        <v>245</v>
      </c>
      <c r="J182" s="43" t="s">
        <v>246</v>
      </c>
      <c r="K182" s="42">
        <v>-3535</v>
      </c>
      <c r="L182" s="42" t="s">
        <v>247</v>
      </c>
      <c r="M182" s="43" t="s">
        <v>167</v>
      </c>
      <c r="N182" s="43"/>
      <c r="O182" s="44" t="s">
        <v>243</v>
      </c>
      <c r="P182" s="44" t="s">
        <v>244</v>
      </c>
    </row>
    <row r="183" spans="1:16" ht="12.75" customHeight="1" thickBot="1">
      <c r="A183" s="12" t="str">
        <f t="shared" si="12"/>
        <v> AN 79.49 </v>
      </c>
      <c r="B183" s="15" t="str">
        <f t="shared" si="13"/>
        <v>I</v>
      </c>
      <c r="C183" s="12">
        <f t="shared" si="14"/>
        <v>4551.335</v>
      </c>
      <c r="D183" s="14" t="str">
        <f t="shared" si="15"/>
        <v>vis</v>
      </c>
      <c r="E183" s="41">
        <f>VLOOKUP(C183,Active!C$21:E$970,3,FALSE)</f>
        <v>-3532.9908090839122</v>
      </c>
      <c r="F183" s="15" t="s">
        <v>161</v>
      </c>
      <c r="G183" s="14" t="str">
        <f t="shared" si="16"/>
        <v>04551.335</v>
      </c>
      <c r="H183" s="12">
        <f t="shared" si="17"/>
        <v>-3533</v>
      </c>
      <c r="I183" s="42" t="s">
        <v>248</v>
      </c>
      <c r="J183" s="43" t="s">
        <v>249</v>
      </c>
      <c r="K183" s="42">
        <v>-3533</v>
      </c>
      <c r="L183" s="42" t="s">
        <v>215</v>
      </c>
      <c r="M183" s="43" t="s">
        <v>167</v>
      </c>
      <c r="N183" s="43"/>
      <c r="O183" s="44" t="s">
        <v>168</v>
      </c>
      <c r="P183" s="44" t="s">
        <v>227</v>
      </c>
    </row>
    <row r="184" spans="1:16" ht="12.75" customHeight="1" thickBot="1">
      <c r="A184" s="12" t="str">
        <f t="shared" si="12"/>
        <v> AN 83.353 </v>
      </c>
      <c r="B184" s="15" t="str">
        <f t="shared" si="13"/>
        <v>I</v>
      </c>
      <c r="C184" s="12">
        <f t="shared" si="14"/>
        <v>4551.3419999999996</v>
      </c>
      <c r="D184" s="14" t="str">
        <f t="shared" si="15"/>
        <v>vis</v>
      </c>
      <c r="E184" s="41">
        <f>VLOOKUP(C184,Active!C$21:E$970,3,FALSE)</f>
        <v>-3532.9887813990617</v>
      </c>
      <c r="F184" s="15" t="s">
        <v>161</v>
      </c>
      <c r="G184" s="14" t="str">
        <f t="shared" si="16"/>
        <v>04551.342</v>
      </c>
      <c r="H184" s="12">
        <f t="shared" si="17"/>
        <v>-3533</v>
      </c>
      <c r="I184" s="42" t="s">
        <v>250</v>
      </c>
      <c r="J184" s="43" t="s">
        <v>251</v>
      </c>
      <c r="K184" s="42">
        <v>-3533</v>
      </c>
      <c r="L184" s="42" t="s">
        <v>162</v>
      </c>
      <c r="M184" s="43" t="s">
        <v>167</v>
      </c>
      <c r="N184" s="43"/>
      <c r="O184" s="44" t="s">
        <v>189</v>
      </c>
      <c r="P184" s="44" t="s">
        <v>190</v>
      </c>
    </row>
    <row r="185" spans="1:16" ht="12.75" customHeight="1" thickBot="1">
      <c r="A185" s="12" t="str">
        <f t="shared" si="12"/>
        <v> AN 78.317 </v>
      </c>
      <c r="B185" s="15" t="str">
        <f t="shared" si="13"/>
        <v>I</v>
      </c>
      <c r="C185" s="12">
        <f t="shared" si="14"/>
        <v>4551.3559999999998</v>
      </c>
      <c r="D185" s="14" t="str">
        <f t="shared" si="15"/>
        <v>vis</v>
      </c>
      <c r="E185" s="41">
        <f>VLOOKUP(C185,Active!C$21:E$970,3,FALSE)</f>
        <v>-3532.9847260293614</v>
      </c>
      <c r="F185" s="15" t="s">
        <v>161</v>
      </c>
      <c r="G185" s="14" t="str">
        <f t="shared" si="16"/>
        <v>04551.356</v>
      </c>
      <c r="H185" s="12">
        <f t="shared" si="17"/>
        <v>-3533</v>
      </c>
      <c r="I185" s="42" t="s">
        <v>252</v>
      </c>
      <c r="J185" s="43" t="s">
        <v>253</v>
      </c>
      <c r="K185" s="42">
        <v>-3533</v>
      </c>
      <c r="L185" s="42" t="s">
        <v>223</v>
      </c>
      <c r="M185" s="43" t="s">
        <v>167</v>
      </c>
      <c r="N185" s="43"/>
      <c r="O185" s="44" t="s">
        <v>243</v>
      </c>
      <c r="P185" s="44" t="s">
        <v>237</v>
      </c>
    </row>
    <row r="186" spans="1:16" ht="12.75" customHeight="1" thickBot="1">
      <c r="A186" s="12" t="str">
        <f t="shared" si="12"/>
        <v> AN 79.49 </v>
      </c>
      <c r="B186" s="15" t="str">
        <f t="shared" si="13"/>
        <v>I</v>
      </c>
      <c r="C186" s="12">
        <f t="shared" si="14"/>
        <v>4613.4799999999996</v>
      </c>
      <c r="D186" s="14" t="str">
        <f t="shared" si="15"/>
        <v>vis</v>
      </c>
      <c r="E186" s="41">
        <f>VLOOKUP(C186,Active!C$21:E$970,3,FALSE)</f>
        <v>-3514.9893126524926</v>
      </c>
      <c r="F186" s="15" t="s">
        <v>161</v>
      </c>
      <c r="G186" s="14" t="str">
        <f t="shared" si="16"/>
        <v>04613.480</v>
      </c>
      <c r="H186" s="12">
        <f t="shared" si="17"/>
        <v>-3515</v>
      </c>
      <c r="I186" s="42" t="s">
        <v>254</v>
      </c>
      <c r="J186" s="43" t="s">
        <v>255</v>
      </c>
      <c r="K186" s="42">
        <v>-3515</v>
      </c>
      <c r="L186" s="42" t="s">
        <v>256</v>
      </c>
      <c r="M186" s="43" t="s">
        <v>167</v>
      </c>
      <c r="N186" s="43"/>
      <c r="O186" s="44" t="s">
        <v>168</v>
      </c>
      <c r="P186" s="44" t="s">
        <v>227</v>
      </c>
    </row>
    <row r="187" spans="1:16" ht="12.75" customHeight="1" thickBot="1">
      <c r="A187" s="12" t="str">
        <f t="shared" si="12"/>
        <v> AN 83.353 </v>
      </c>
      <c r="B187" s="15" t="str">
        <f t="shared" si="13"/>
        <v>I</v>
      </c>
      <c r="C187" s="12">
        <f t="shared" si="14"/>
        <v>4651.4520000000002</v>
      </c>
      <c r="D187" s="14" t="str">
        <f t="shared" si="15"/>
        <v>vis</v>
      </c>
      <c r="E187" s="41">
        <f>VLOOKUP(C187,Active!C$21:E$970,3,FALSE)</f>
        <v>-3503.9899913475788</v>
      </c>
      <c r="F187" s="15" t="s">
        <v>161</v>
      </c>
      <c r="G187" s="14" t="str">
        <f t="shared" si="16"/>
        <v>04651.452</v>
      </c>
      <c r="H187" s="12">
        <f t="shared" si="17"/>
        <v>-3504</v>
      </c>
      <c r="I187" s="42" t="s">
        <v>257</v>
      </c>
      <c r="J187" s="43" t="s">
        <v>258</v>
      </c>
      <c r="K187" s="42">
        <v>-3504</v>
      </c>
      <c r="L187" s="42" t="s">
        <v>259</v>
      </c>
      <c r="M187" s="43" t="s">
        <v>167</v>
      </c>
      <c r="N187" s="43"/>
      <c r="O187" s="44" t="s">
        <v>189</v>
      </c>
      <c r="P187" s="44" t="s">
        <v>190</v>
      </c>
    </row>
    <row r="188" spans="1:16" ht="12.75" customHeight="1" thickBot="1">
      <c r="A188" s="12" t="str">
        <f t="shared" si="12"/>
        <v> AN 79.49 </v>
      </c>
      <c r="B188" s="15" t="str">
        <f t="shared" si="13"/>
        <v>I</v>
      </c>
      <c r="C188" s="12">
        <f t="shared" si="14"/>
        <v>4651.4570000000003</v>
      </c>
      <c r="D188" s="14" t="str">
        <f t="shared" si="15"/>
        <v>vis</v>
      </c>
      <c r="E188" s="41">
        <f>VLOOKUP(C188,Active!C$21:E$970,3,FALSE)</f>
        <v>-3503.9885430012573</v>
      </c>
      <c r="F188" s="15" t="s">
        <v>161</v>
      </c>
      <c r="G188" s="14" t="str">
        <f t="shared" si="16"/>
        <v>04651.457</v>
      </c>
      <c r="H188" s="12">
        <f t="shared" si="17"/>
        <v>-3504</v>
      </c>
      <c r="I188" s="42" t="s">
        <v>260</v>
      </c>
      <c r="J188" s="43" t="s">
        <v>261</v>
      </c>
      <c r="K188" s="42">
        <v>-3504</v>
      </c>
      <c r="L188" s="42" t="s">
        <v>262</v>
      </c>
      <c r="M188" s="43" t="s">
        <v>167</v>
      </c>
      <c r="N188" s="43"/>
      <c r="O188" s="44" t="s">
        <v>168</v>
      </c>
      <c r="P188" s="44" t="s">
        <v>227</v>
      </c>
    </row>
    <row r="189" spans="1:16" ht="13.5" thickBot="1">
      <c r="A189" s="12" t="str">
        <f t="shared" si="12"/>
        <v> AN 79.49 </v>
      </c>
      <c r="B189" s="15" t="str">
        <f t="shared" si="13"/>
        <v>I</v>
      </c>
      <c r="C189" s="12">
        <f t="shared" si="14"/>
        <v>4658.3689999999997</v>
      </c>
      <c r="D189" s="14" t="str">
        <f t="shared" si="15"/>
        <v>vis</v>
      </c>
      <c r="E189" s="41">
        <f>VLOOKUP(C189,Active!C$21:E$970,3,FALSE)</f>
        <v>-3501.9863490462499</v>
      </c>
      <c r="F189" s="15" t="s">
        <v>161</v>
      </c>
      <c r="G189" s="14" t="str">
        <f t="shared" si="16"/>
        <v>04658.369</v>
      </c>
      <c r="H189" s="12">
        <f t="shared" si="17"/>
        <v>-3502</v>
      </c>
      <c r="I189" s="42" t="s">
        <v>263</v>
      </c>
      <c r="J189" s="43" t="s">
        <v>264</v>
      </c>
      <c r="K189" s="42">
        <v>-3502</v>
      </c>
      <c r="L189" s="42" t="s">
        <v>265</v>
      </c>
      <c r="M189" s="43" t="s">
        <v>167</v>
      </c>
      <c r="N189" s="43"/>
      <c r="O189" s="44" t="s">
        <v>168</v>
      </c>
      <c r="P189" s="44" t="s">
        <v>227</v>
      </c>
    </row>
    <row r="190" spans="1:16" ht="13.5" thickBot="1">
      <c r="A190" s="12" t="str">
        <f t="shared" si="12"/>
        <v> AN 83.353 </v>
      </c>
      <c r="B190" s="15" t="str">
        <f t="shared" si="13"/>
        <v>I</v>
      </c>
      <c r="C190" s="12">
        <f t="shared" si="14"/>
        <v>4658.3810000000003</v>
      </c>
      <c r="D190" s="14" t="str">
        <f t="shared" si="15"/>
        <v>vis</v>
      </c>
      <c r="E190" s="41">
        <f>VLOOKUP(C190,Active!C$21:E$970,3,FALSE)</f>
        <v>-3501.9828730150771</v>
      </c>
      <c r="F190" s="15" t="s">
        <v>161</v>
      </c>
      <c r="G190" s="14" t="str">
        <f t="shared" si="16"/>
        <v>04658.381</v>
      </c>
      <c r="H190" s="12">
        <f t="shared" si="17"/>
        <v>-3502</v>
      </c>
      <c r="I190" s="42" t="s">
        <v>266</v>
      </c>
      <c r="J190" s="43" t="s">
        <v>267</v>
      </c>
      <c r="K190" s="42">
        <v>-3502</v>
      </c>
      <c r="L190" s="42" t="s">
        <v>268</v>
      </c>
      <c r="M190" s="43" t="s">
        <v>167</v>
      </c>
      <c r="N190" s="43"/>
      <c r="O190" s="44" t="s">
        <v>189</v>
      </c>
      <c r="P190" s="44" t="s">
        <v>190</v>
      </c>
    </row>
    <row r="191" spans="1:16" ht="13.5" thickBot="1">
      <c r="A191" s="12" t="str">
        <f t="shared" si="12"/>
        <v> AN 83.353 </v>
      </c>
      <c r="B191" s="15" t="str">
        <f t="shared" si="13"/>
        <v>I</v>
      </c>
      <c r="C191" s="12">
        <f t="shared" si="14"/>
        <v>4879.3220000000001</v>
      </c>
      <c r="D191" s="14" t="str">
        <f t="shared" si="15"/>
        <v>vis</v>
      </c>
      <c r="E191" s="41">
        <f>VLOOKUP(C191,Active!C$21:E$970,3,FALSE)</f>
        <v>-3437.9830560860523</v>
      </c>
      <c r="F191" s="15" t="s">
        <v>161</v>
      </c>
      <c r="G191" s="14" t="str">
        <f t="shared" si="16"/>
        <v>04879.322</v>
      </c>
      <c r="H191" s="12">
        <f t="shared" si="17"/>
        <v>-3438</v>
      </c>
      <c r="I191" s="42" t="s">
        <v>269</v>
      </c>
      <c r="J191" s="43" t="s">
        <v>270</v>
      </c>
      <c r="K191" s="42">
        <v>-3438</v>
      </c>
      <c r="L191" s="42" t="s">
        <v>268</v>
      </c>
      <c r="M191" s="43" t="s">
        <v>167</v>
      </c>
      <c r="N191" s="43"/>
      <c r="O191" s="44" t="s">
        <v>189</v>
      </c>
      <c r="P191" s="44" t="s">
        <v>190</v>
      </c>
    </row>
    <row r="192" spans="1:16" ht="13.5" thickBot="1">
      <c r="A192" s="12" t="str">
        <f t="shared" si="12"/>
        <v> AN 83.353 </v>
      </c>
      <c r="B192" s="15" t="str">
        <f t="shared" si="13"/>
        <v>I</v>
      </c>
      <c r="C192" s="12">
        <f t="shared" si="14"/>
        <v>4910.3890000000001</v>
      </c>
      <c r="D192" s="14" t="str">
        <f t="shared" si="15"/>
        <v>vis</v>
      </c>
      <c r="E192" s="41">
        <f>VLOOKUP(C192,Active!C$21:E$970,3,FALSE)</f>
        <v>-3428.9839010512969</v>
      </c>
      <c r="F192" s="15" t="s">
        <v>161</v>
      </c>
      <c r="G192" s="14" t="str">
        <f t="shared" si="16"/>
        <v>04910.389</v>
      </c>
      <c r="H192" s="12">
        <f t="shared" si="17"/>
        <v>-3429</v>
      </c>
      <c r="I192" s="42" t="s">
        <v>271</v>
      </c>
      <c r="J192" s="43" t="s">
        <v>272</v>
      </c>
      <c r="K192" s="42">
        <v>-3429</v>
      </c>
      <c r="L192" s="42" t="s">
        <v>273</v>
      </c>
      <c r="M192" s="43" t="s">
        <v>167</v>
      </c>
      <c r="N192" s="43"/>
      <c r="O192" s="44" t="s">
        <v>189</v>
      </c>
      <c r="P192" s="44" t="s">
        <v>190</v>
      </c>
    </row>
    <row r="193" spans="1:16" ht="13.5" thickBot="1">
      <c r="A193" s="12" t="str">
        <f t="shared" si="12"/>
        <v> AN 83.353 </v>
      </c>
      <c r="B193" s="15" t="str">
        <f t="shared" si="13"/>
        <v>I</v>
      </c>
      <c r="C193" s="12">
        <f t="shared" si="14"/>
        <v>5017.41</v>
      </c>
      <c r="D193" s="14" t="str">
        <f t="shared" si="15"/>
        <v>vis</v>
      </c>
      <c r="E193" s="41">
        <f>VLOOKUP(C193,Active!C$21:E$970,3,FALSE)</f>
        <v>-3397.9832067140701</v>
      </c>
      <c r="F193" s="15" t="s">
        <v>161</v>
      </c>
      <c r="G193" s="14" t="str">
        <f t="shared" si="16"/>
        <v>05017.410</v>
      </c>
      <c r="H193" s="12">
        <f t="shared" si="17"/>
        <v>-3398</v>
      </c>
      <c r="I193" s="42" t="s">
        <v>274</v>
      </c>
      <c r="J193" s="43" t="s">
        <v>275</v>
      </c>
      <c r="K193" s="42">
        <v>-3398</v>
      </c>
      <c r="L193" s="42" t="s">
        <v>268</v>
      </c>
      <c r="M193" s="43" t="s">
        <v>167</v>
      </c>
      <c r="N193" s="43"/>
      <c r="O193" s="44" t="s">
        <v>189</v>
      </c>
      <c r="P193" s="44" t="s">
        <v>190</v>
      </c>
    </row>
    <row r="194" spans="1:16" ht="13.5" thickBot="1">
      <c r="A194" s="12" t="str">
        <f t="shared" si="12"/>
        <v> AN 83.353 </v>
      </c>
      <c r="B194" s="15" t="str">
        <f t="shared" si="13"/>
        <v>I</v>
      </c>
      <c r="C194" s="12">
        <f t="shared" si="14"/>
        <v>5338.4570000000003</v>
      </c>
      <c r="D194" s="14" t="str">
        <f t="shared" si="15"/>
        <v>vis</v>
      </c>
      <c r="E194" s="41">
        <f>VLOOKUP(C194,Active!C$21:E$970,3,FALSE)</f>
        <v>-3304.9857584106194</v>
      </c>
      <c r="F194" s="15" t="s">
        <v>161</v>
      </c>
      <c r="G194" s="14" t="str">
        <f t="shared" si="16"/>
        <v>05338.457</v>
      </c>
      <c r="H194" s="12">
        <f t="shared" si="17"/>
        <v>-3305</v>
      </c>
      <c r="I194" s="42" t="s">
        <v>276</v>
      </c>
      <c r="J194" s="43" t="s">
        <v>277</v>
      </c>
      <c r="K194" s="42">
        <v>-3305</v>
      </c>
      <c r="L194" s="42" t="s">
        <v>223</v>
      </c>
      <c r="M194" s="43" t="s">
        <v>167</v>
      </c>
      <c r="N194" s="43"/>
      <c r="O194" s="44" t="s">
        <v>189</v>
      </c>
      <c r="P194" s="44" t="s">
        <v>190</v>
      </c>
    </row>
    <row r="195" spans="1:16" ht="13.5" thickBot="1">
      <c r="A195" s="12" t="str">
        <f t="shared" si="12"/>
        <v> AN 87.1 </v>
      </c>
      <c r="B195" s="15" t="str">
        <f t="shared" si="13"/>
        <v>I</v>
      </c>
      <c r="C195" s="12">
        <f t="shared" si="14"/>
        <v>5576.6570000000002</v>
      </c>
      <c r="D195" s="14" t="str">
        <f t="shared" si="15"/>
        <v>vis</v>
      </c>
      <c r="E195" s="41">
        <f>VLOOKUP(C195,Active!C$21:E$970,3,FALSE)</f>
        <v>-3235.9865396486252</v>
      </c>
      <c r="F195" s="15" t="s">
        <v>161</v>
      </c>
      <c r="G195" s="14" t="str">
        <f t="shared" si="16"/>
        <v>05576.657</v>
      </c>
      <c r="H195" s="12">
        <f t="shared" si="17"/>
        <v>-3236</v>
      </c>
      <c r="I195" s="42" t="s">
        <v>278</v>
      </c>
      <c r="J195" s="43" t="s">
        <v>279</v>
      </c>
      <c r="K195" s="42">
        <v>-3236</v>
      </c>
      <c r="L195" s="42" t="s">
        <v>280</v>
      </c>
      <c r="M195" s="43" t="s">
        <v>167</v>
      </c>
      <c r="N195" s="43"/>
      <c r="O195" s="44" t="s">
        <v>189</v>
      </c>
      <c r="P195" s="44" t="s">
        <v>281</v>
      </c>
    </row>
    <row r="196" spans="1:16" ht="13.5" thickBot="1">
      <c r="A196" s="12" t="str">
        <f t="shared" si="12"/>
        <v> AN 87.1 </v>
      </c>
      <c r="B196" s="15" t="str">
        <f t="shared" si="13"/>
        <v>I</v>
      </c>
      <c r="C196" s="12">
        <f t="shared" si="14"/>
        <v>5621.5330000000004</v>
      </c>
      <c r="D196" s="14" t="str">
        <f t="shared" si="15"/>
        <v>vis</v>
      </c>
      <c r="E196" s="41">
        <f>VLOOKUP(C196,Active!C$21:E$970,3,FALSE)</f>
        <v>-3222.9873417428184</v>
      </c>
      <c r="F196" s="15" t="s">
        <v>161</v>
      </c>
      <c r="G196" s="14" t="str">
        <f t="shared" si="16"/>
        <v>05621.533</v>
      </c>
      <c r="H196" s="12">
        <f t="shared" si="17"/>
        <v>-3223</v>
      </c>
      <c r="I196" s="42" t="s">
        <v>282</v>
      </c>
      <c r="J196" s="43" t="s">
        <v>283</v>
      </c>
      <c r="K196" s="42">
        <v>-3223</v>
      </c>
      <c r="L196" s="42" t="s">
        <v>265</v>
      </c>
      <c r="M196" s="43" t="s">
        <v>167</v>
      </c>
      <c r="N196" s="43"/>
      <c r="O196" s="44" t="s">
        <v>189</v>
      </c>
      <c r="P196" s="44" t="s">
        <v>281</v>
      </c>
    </row>
    <row r="197" spans="1:16" ht="13.5" thickBot="1">
      <c r="A197" s="12" t="str">
        <f t="shared" si="12"/>
        <v> AN 87.1 </v>
      </c>
      <c r="B197" s="15" t="str">
        <f t="shared" si="13"/>
        <v>I</v>
      </c>
      <c r="C197" s="12">
        <f t="shared" si="14"/>
        <v>5635.3389999999999</v>
      </c>
      <c r="D197" s="14" t="str">
        <f t="shared" si="15"/>
        <v>vis</v>
      </c>
      <c r="E197" s="41">
        <f>VLOOKUP(C197,Active!C$21:E$970,3,FALSE)</f>
        <v>-3218.98816787956</v>
      </c>
      <c r="F197" s="15" t="s">
        <v>161</v>
      </c>
      <c r="G197" s="14" t="str">
        <f t="shared" si="16"/>
        <v>05635.339</v>
      </c>
      <c r="H197" s="12">
        <f t="shared" si="17"/>
        <v>-3219</v>
      </c>
      <c r="I197" s="42" t="s">
        <v>284</v>
      </c>
      <c r="J197" s="43" t="s">
        <v>285</v>
      </c>
      <c r="K197" s="42">
        <v>-3219</v>
      </c>
      <c r="L197" s="42" t="s">
        <v>212</v>
      </c>
      <c r="M197" s="43" t="s">
        <v>167</v>
      </c>
      <c r="N197" s="43"/>
      <c r="O197" s="44" t="s">
        <v>189</v>
      </c>
      <c r="P197" s="44" t="s">
        <v>281</v>
      </c>
    </row>
    <row r="198" spans="1:16" ht="13.5" thickBot="1">
      <c r="A198" s="12" t="str">
        <f t="shared" si="12"/>
        <v> AN 87.1 </v>
      </c>
      <c r="B198" s="15" t="str">
        <f t="shared" si="13"/>
        <v>I</v>
      </c>
      <c r="C198" s="12">
        <f t="shared" si="14"/>
        <v>5697.4930000000004</v>
      </c>
      <c r="D198" s="14" t="str">
        <f t="shared" si="15"/>
        <v>vis</v>
      </c>
      <c r="E198" s="41">
        <f>VLOOKUP(C198,Active!C$21:E$970,3,FALSE)</f>
        <v>-3200.9840644247615</v>
      </c>
      <c r="F198" s="15" t="s">
        <v>161</v>
      </c>
      <c r="G198" s="14" t="str">
        <f t="shared" si="16"/>
        <v>05697.493</v>
      </c>
      <c r="H198" s="12">
        <f t="shared" si="17"/>
        <v>-3201</v>
      </c>
      <c r="I198" s="42" t="s">
        <v>286</v>
      </c>
      <c r="J198" s="43" t="s">
        <v>287</v>
      </c>
      <c r="K198" s="42">
        <v>-3201</v>
      </c>
      <c r="L198" s="42" t="s">
        <v>268</v>
      </c>
      <c r="M198" s="43" t="s">
        <v>167</v>
      </c>
      <c r="N198" s="43"/>
      <c r="O198" s="44" t="s">
        <v>189</v>
      </c>
      <c r="P198" s="44" t="s">
        <v>281</v>
      </c>
    </row>
    <row r="199" spans="1:16" ht="13.5" thickBot="1">
      <c r="A199" s="12" t="str">
        <f t="shared" si="12"/>
        <v> AN 87.1 </v>
      </c>
      <c r="B199" s="15" t="str">
        <f t="shared" si="13"/>
        <v>I</v>
      </c>
      <c r="C199" s="12">
        <f t="shared" si="14"/>
        <v>5735.4639999999999</v>
      </c>
      <c r="D199" s="14" t="str">
        <f t="shared" si="15"/>
        <v>vis</v>
      </c>
      <c r="E199" s="41">
        <f>VLOOKUP(C199,Active!C$21:E$970,3,FALSE)</f>
        <v>-3189.9850327891122</v>
      </c>
      <c r="F199" s="15" t="s">
        <v>161</v>
      </c>
      <c r="G199" s="14" t="str">
        <f t="shared" si="16"/>
        <v>05735.464</v>
      </c>
      <c r="H199" s="12">
        <f t="shared" si="17"/>
        <v>-3190</v>
      </c>
      <c r="I199" s="42" t="s">
        <v>288</v>
      </c>
      <c r="J199" s="43" t="s">
        <v>289</v>
      </c>
      <c r="K199" s="42">
        <v>-3190</v>
      </c>
      <c r="L199" s="42" t="s">
        <v>233</v>
      </c>
      <c r="M199" s="43" t="s">
        <v>167</v>
      </c>
      <c r="N199" s="43"/>
      <c r="O199" s="44" t="s">
        <v>189</v>
      </c>
      <c r="P199" s="44" t="s">
        <v>281</v>
      </c>
    </row>
    <row r="200" spans="1:16" ht="13.5" thickBot="1">
      <c r="A200" s="12" t="str">
        <f t="shared" si="12"/>
        <v> AN 220.334 </v>
      </c>
      <c r="B200" s="15" t="str">
        <f t="shared" si="13"/>
        <v>I</v>
      </c>
      <c r="C200" s="12">
        <f t="shared" si="14"/>
        <v>6263.6419999999998</v>
      </c>
      <c r="D200" s="14" t="str">
        <f t="shared" si="15"/>
        <v>vis</v>
      </c>
      <c r="E200" s="41">
        <f>VLOOKUP(C200,Active!C$21:E$970,3,FALSE)</f>
        <v>-3036.9881000969522</v>
      </c>
      <c r="F200" s="15" t="s">
        <v>161</v>
      </c>
      <c r="G200" s="14" t="str">
        <f t="shared" si="16"/>
        <v>06263.642</v>
      </c>
      <c r="H200" s="12">
        <f t="shared" si="17"/>
        <v>-3037</v>
      </c>
      <c r="I200" s="42" t="s">
        <v>290</v>
      </c>
      <c r="J200" s="43" t="s">
        <v>291</v>
      </c>
      <c r="K200" s="42">
        <v>-3037</v>
      </c>
      <c r="L200" s="42" t="s">
        <v>265</v>
      </c>
      <c r="M200" s="43" t="s">
        <v>167</v>
      </c>
      <c r="N200" s="43"/>
      <c r="O200" s="44" t="s">
        <v>292</v>
      </c>
      <c r="P200" s="44" t="s">
        <v>293</v>
      </c>
    </row>
    <row r="201" spans="1:16" ht="13.5" thickBot="1">
      <c r="A201" s="12" t="str">
        <f t="shared" si="12"/>
        <v> AN 220.334 </v>
      </c>
      <c r="B201" s="15" t="str">
        <f t="shared" si="13"/>
        <v>I</v>
      </c>
      <c r="C201" s="12">
        <f t="shared" si="14"/>
        <v>6453.4970000000003</v>
      </c>
      <c r="D201" s="14" t="str">
        <f t="shared" si="15"/>
        <v>vis</v>
      </c>
      <c r="E201" s="41">
        <f>VLOOKUP(C201,Active!C$21:E$970,3,FALSE)</f>
        <v>-2981.9929419187056</v>
      </c>
      <c r="F201" s="15" t="s">
        <v>161</v>
      </c>
      <c r="G201" s="14" t="str">
        <f t="shared" si="16"/>
        <v>06453.497</v>
      </c>
      <c r="H201" s="12">
        <f t="shared" si="17"/>
        <v>-2982</v>
      </c>
      <c r="I201" s="42" t="s">
        <v>294</v>
      </c>
      <c r="J201" s="43" t="s">
        <v>295</v>
      </c>
      <c r="K201" s="42">
        <v>-2982</v>
      </c>
      <c r="L201" s="42" t="s">
        <v>215</v>
      </c>
      <c r="M201" s="43" t="s">
        <v>167</v>
      </c>
      <c r="N201" s="43"/>
      <c r="O201" s="44" t="s">
        <v>292</v>
      </c>
      <c r="P201" s="44" t="s">
        <v>293</v>
      </c>
    </row>
    <row r="202" spans="1:16" ht="13.5" thickBot="1">
      <c r="A202" s="12" t="str">
        <f t="shared" si="12"/>
        <v> AN 220.334 </v>
      </c>
      <c r="B202" s="15" t="str">
        <f t="shared" si="13"/>
        <v>I</v>
      </c>
      <c r="C202" s="12">
        <f t="shared" si="14"/>
        <v>6902.3090000000002</v>
      </c>
      <c r="D202" s="14" t="str">
        <f t="shared" si="15"/>
        <v>vis</v>
      </c>
      <c r="E202" s="41">
        <f>VLOOKUP(C202,Active!C$21:E$970,3,FALSE)</f>
        <v>-2851.9859000588895</v>
      </c>
      <c r="F202" s="15" t="s">
        <v>161</v>
      </c>
      <c r="G202" s="14" t="str">
        <f t="shared" si="16"/>
        <v>06902.309</v>
      </c>
      <c r="H202" s="12">
        <f t="shared" si="17"/>
        <v>-2852</v>
      </c>
      <c r="I202" s="42" t="s">
        <v>296</v>
      </c>
      <c r="J202" s="43" t="s">
        <v>297</v>
      </c>
      <c r="K202" s="42">
        <v>-2852</v>
      </c>
      <c r="L202" s="42" t="s">
        <v>298</v>
      </c>
      <c r="M202" s="43" t="s">
        <v>167</v>
      </c>
      <c r="N202" s="43"/>
      <c r="O202" s="44" t="s">
        <v>292</v>
      </c>
      <c r="P202" s="44" t="s">
        <v>293</v>
      </c>
    </row>
    <row r="203" spans="1:16" ht="13.5" thickBot="1">
      <c r="A203" s="12" t="str">
        <f t="shared" ref="A203:A266" si="18">P203</f>
        <v> AN 220.334 </v>
      </c>
      <c r="B203" s="15" t="str">
        <f t="shared" ref="B203:B266" si="19">IF(H203=INT(H203),"I","II")</f>
        <v>I</v>
      </c>
      <c r="C203" s="12">
        <f t="shared" ref="C203:C266" si="20">1*G203</f>
        <v>7268.277</v>
      </c>
      <c r="D203" s="14" t="str">
        <f t="shared" ref="D203:D266" si="21">VLOOKUP(F203,I$1:J$5,2,FALSE)</f>
        <v>vis</v>
      </c>
      <c r="E203" s="41">
        <f>VLOOKUP(C203,Active!C$21:E$970,3,FALSE)</f>
        <v>-2745.9762187327374</v>
      </c>
      <c r="F203" s="15" t="s">
        <v>161</v>
      </c>
      <c r="G203" s="14" t="str">
        <f t="shared" ref="G203:G266" si="22">MID(I203,3,LEN(I203)-3)</f>
        <v>07268.277</v>
      </c>
      <c r="H203" s="12">
        <f t="shared" ref="H203:H266" si="23">1*K203</f>
        <v>-2746</v>
      </c>
      <c r="I203" s="42" t="s">
        <v>299</v>
      </c>
      <c r="J203" s="43" t="s">
        <v>300</v>
      </c>
      <c r="K203" s="42">
        <v>-2746</v>
      </c>
      <c r="L203" s="42" t="s">
        <v>301</v>
      </c>
      <c r="M203" s="43" t="s">
        <v>167</v>
      </c>
      <c r="N203" s="43"/>
      <c r="O203" s="44" t="s">
        <v>292</v>
      </c>
      <c r="P203" s="44" t="s">
        <v>293</v>
      </c>
    </row>
    <row r="204" spans="1:16" ht="13.5" thickBot="1">
      <c r="A204" s="12" t="str">
        <f t="shared" si="18"/>
        <v> AN 220.334 </v>
      </c>
      <c r="B204" s="15" t="str">
        <f t="shared" si="19"/>
        <v>I</v>
      </c>
      <c r="C204" s="12">
        <f t="shared" si="20"/>
        <v>7423.5379999999996</v>
      </c>
      <c r="D204" s="14" t="str">
        <f t="shared" si="21"/>
        <v>vis</v>
      </c>
      <c r="E204" s="41">
        <f>VLOOKUP(C204,Active!C$21:E$970,3,FALSE)</f>
        <v>-2701.0018790845174</v>
      </c>
      <c r="F204" s="15" t="s">
        <v>161</v>
      </c>
      <c r="G204" s="14" t="str">
        <f t="shared" si="22"/>
        <v>07423.538</v>
      </c>
      <c r="H204" s="12">
        <f t="shared" si="23"/>
        <v>-2701</v>
      </c>
      <c r="I204" s="42" t="s">
        <v>302</v>
      </c>
      <c r="J204" s="43" t="s">
        <v>303</v>
      </c>
      <c r="K204" s="42">
        <v>-2701</v>
      </c>
      <c r="L204" s="42" t="s">
        <v>304</v>
      </c>
      <c r="M204" s="43" t="s">
        <v>167</v>
      </c>
      <c r="N204" s="43"/>
      <c r="O204" s="44" t="s">
        <v>292</v>
      </c>
      <c r="P204" s="44" t="s">
        <v>293</v>
      </c>
    </row>
    <row r="205" spans="1:16" ht="13.5" thickBot="1">
      <c r="A205" s="12" t="str">
        <f t="shared" si="18"/>
        <v> AN 220.334 </v>
      </c>
      <c r="B205" s="15" t="str">
        <f t="shared" si="19"/>
        <v>I</v>
      </c>
      <c r="C205" s="12">
        <f t="shared" si="20"/>
        <v>7430.4560000000001</v>
      </c>
      <c r="D205" s="14" t="str">
        <f t="shared" si="21"/>
        <v>vis</v>
      </c>
      <c r="E205" s="41">
        <f>VLOOKUP(C205,Active!C$21:E$970,3,FALSE)</f>
        <v>-2698.9979471139236</v>
      </c>
      <c r="F205" s="15" t="s">
        <v>161</v>
      </c>
      <c r="G205" s="14" t="str">
        <f t="shared" si="22"/>
        <v>07430.456</v>
      </c>
      <c r="H205" s="12">
        <f t="shared" si="23"/>
        <v>-2699</v>
      </c>
      <c r="I205" s="42" t="s">
        <v>305</v>
      </c>
      <c r="J205" s="43" t="s">
        <v>306</v>
      </c>
      <c r="K205" s="42">
        <v>-2699</v>
      </c>
      <c r="L205" s="42" t="s">
        <v>307</v>
      </c>
      <c r="M205" s="43" t="s">
        <v>167</v>
      </c>
      <c r="N205" s="43"/>
      <c r="O205" s="44" t="s">
        <v>292</v>
      </c>
      <c r="P205" s="44" t="s">
        <v>293</v>
      </c>
    </row>
    <row r="206" spans="1:16" ht="13.5" thickBot="1">
      <c r="A206" s="12" t="str">
        <f t="shared" si="18"/>
        <v> AN 220.334 </v>
      </c>
      <c r="B206" s="15" t="str">
        <f t="shared" si="19"/>
        <v>I</v>
      </c>
      <c r="C206" s="12">
        <f t="shared" si="20"/>
        <v>7582.3850000000002</v>
      </c>
      <c r="D206" s="14" t="str">
        <f t="shared" si="21"/>
        <v>vis</v>
      </c>
      <c r="E206" s="41">
        <f>VLOOKUP(C206,Active!C$21:E$970,3,FALSE)</f>
        <v>-2654.9887854544313</v>
      </c>
      <c r="F206" s="15" t="s">
        <v>161</v>
      </c>
      <c r="G206" s="14" t="str">
        <f t="shared" si="22"/>
        <v>07582.385</v>
      </c>
      <c r="H206" s="12">
        <f t="shared" si="23"/>
        <v>-2655</v>
      </c>
      <c r="I206" s="42" t="s">
        <v>308</v>
      </c>
      <c r="J206" s="43" t="s">
        <v>309</v>
      </c>
      <c r="K206" s="42">
        <v>-2655</v>
      </c>
      <c r="L206" s="42" t="s">
        <v>247</v>
      </c>
      <c r="M206" s="43" t="s">
        <v>167</v>
      </c>
      <c r="N206" s="43"/>
      <c r="O206" s="44" t="s">
        <v>292</v>
      </c>
      <c r="P206" s="44" t="s">
        <v>293</v>
      </c>
    </row>
    <row r="207" spans="1:16" ht="13.5" thickBot="1">
      <c r="A207" s="12" t="str">
        <f t="shared" si="18"/>
        <v> AN 220.334 </v>
      </c>
      <c r="B207" s="15" t="str">
        <f t="shared" si="19"/>
        <v>I</v>
      </c>
      <c r="C207" s="12">
        <f t="shared" si="20"/>
        <v>7627.268</v>
      </c>
      <c r="D207" s="14" t="str">
        <f t="shared" si="21"/>
        <v>vis</v>
      </c>
      <c r="E207" s="41">
        <f>VLOOKUP(C207,Active!C$21:E$970,3,FALSE)</f>
        <v>-2641.9875598637741</v>
      </c>
      <c r="F207" s="15" t="s">
        <v>161</v>
      </c>
      <c r="G207" s="14" t="str">
        <f t="shared" si="22"/>
        <v>07627.268</v>
      </c>
      <c r="H207" s="12">
        <f t="shared" si="23"/>
        <v>-2642</v>
      </c>
      <c r="I207" s="42" t="s">
        <v>310</v>
      </c>
      <c r="J207" s="43" t="s">
        <v>311</v>
      </c>
      <c r="K207" s="42">
        <v>-2642</v>
      </c>
      <c r="L207" s="42" t="s">
        <v>312</v>
      </c>
      <c r="M207" s="43" t="s">
        <v>167</v>
      </c>
      <c r="N207" s="43"/>
      <c r="O207" s="44" t="s">
        <v>292</v>
      </c>
      <c r="P207" s="44" t="s">
        <v>293</v>
      </c>
    </row>
    <row r="208" spans="1:16" ht="13.5" thickBot="1">
      <c r="A208" s="12" t="str">
        <f t="shared" si="18"/>
        <v> AN 220.334 </v>
      </c>
      <c r="B208" s="15" t="str">
        <f t="shared" si="19"/>
        <v>I</v>
      </c>
      <c r="C208" s="12">
        <f t="shared" si="20"/>
        <v>7751.5420000000004</v>
      </c>
      <c r="D208" s="14" t="str">
        <f t="shared" si="21"/>
        <v>vis</v>
      </c>
      <c r="E208" s="41">
        <f>VLOOKUP(C208,Active!C$21:E$970,3,FALSE)</f>
        <v>-2605.9892017091638</v>
      </c>
      <c r="F208" s="15" t="s">
        <v>161</v>
      </c>
      <c r="G208" s="14" t="str">
        <f t="shared" si="22"/>
        <v>07751.542</v>
      </c>
      <c r="H208" s="12">
        <f t="shared" si="23"/>
        <v>-2606</v>
      </c>
      <c r="I208" s="42" t="s">
        <v>313</v>
      </c>
      <c r="J208" s="43" t="s">
        <v>314</v>
      </c>
      <c r="K208" s="42">
        <v>-2606</v>
      </c>
      <c r="L208" s="42" t="s">
        <v>199</v>
      </c>
      <c r="M208" s="43" t="s">
        <v>167</v>
      </c>
      <c r="N208" s="43"/>
      <c r="O208" s="44" t="s">
        <v>292</v>
      </c>
      <c r="P208" s="44" t="s">
        <v>293</v>
      </c>
    </row>
    <row r="209" spans="1:16" ht="13.5" thickBot="1">
      <c r="A209" s="12" t="str">
        <f t="shared" si="18"/>
        <v> AN 220.334 </v>
      </c>
      <c r="B209" s="15" t="str">
        <f t="shared" si="19"/>
        <v>I</v>
      </c>
      <c r="C209" s="12">
        <f t="shared" si="20"/>
        <v>7782.5780000000004</v>
      </c>
      <c r="D209" s="14" t="str">
        <f t="shared" si="21"/>
        <v>vis</v>
      </c>
      <c r="E209" s="41">
        <f>VLOOKUP(C209,Active!C$21:E$970,3,FALSE)</f>
        <v>-2596.9990264216021</v>
      </c>
      <c r="F209" s="15" t="s">
        <v>161</v>
      </c>
      <c r="G209" s="14" t="str">
        <f t="shared" si="22"/>
        <v>07782.578</v>
      </c>
      <c r="H209" s="12">
        <f t="shared" si="23"/>
        <v>-2597</v>
      </c>
      <c r="I209" s="42" t="s">
        <v>315</v>
      </c>
      <c r="J209" s="43" t="s">
        <v>316</v>
      </c>
      <c r="K209" s="42">
        <v>-2597</v>
      </c>
      <c r="L209" s="42" t="s">
        <v>317</v>
      </c>
      <c r="M209" s="43" t="s">
        <v>167</v>
      </c>
      <c r="N209" s="43"/>
      <c r="O209" s="44" t="s">
        <v>292</v>
      </c>
      <c r="P209" s="44" t="s">
        <v>293</v>
      </c>
    </row>
    <row r="210" spans="1:16" ht="13.5" thickBot="1">
      <c r="A210" s="12" t="str">
        <f t="shared" si="18"/>
        <v> AN 220.334 </v>
      </c>
      <c r="B210" s="15" t="str">
        <f t="shared" si="19"/>
        <v>I</v>
      </c>
      <c r="C210" s="12">
        <f t="shared" si="20"/>
        <v>7796.3990000000003</v>
      </c>
      <c r="D210" s="14" t="str">
        <f t="shared" si="21"/>
        <v>vis</v>
      </c>
      <c r="E210" s="41">
        <f>VLOOKUP(C210,Active!C$21:E$970,3,FALSE)</f>
        <v>-2592.9955075193789</v>
      </c>
      <c r="F210" s="15" t="s">
        <v>161</v>
      </c>
      <c r="G210" s="14" t="str">
        <f t="shared" si="22"/>
        <v>07796.399</v>
      </c>
      <c r="H210" s="12">
        <f t="shared" si="23"/>
        <v>-2593</v>
      </c>
      <c r="I210" s="42" t="s">
        <v>318</v>
      </c>
      <c r="J210" s="43" t="s">
        <v>319</v>
      </c>
      <c r="K210" s="42">
        <v>-2593</v>
      </c>
      <c r="L210" s="42" t="s">
        <v>320</v>
      </c>
      <c r="M210" s="43" t="s">
        <v>167</v>
      </c>
      <c r="N210" s="43"/>
      <c r="O210" s="44" t="s">
        <v>292</v>
      </c>
      <c r="P210" s="44" t="s">
        <v>293</v>
      </c>
    </row>
    <row r="211" spans="1:16" ht="13.5" thickBot="1">
      <c r="A211" s="12" t="str">
        <f t="shared" si="18"/>
        <v> AN 98.103 </v>
      </c>
      <c r="B211" s="15" t="str">
        <f t="shared" si="19"/>
        <v>I</v>
      </c>
      <c r="C211" s="12">
        <f t="shared" si="20"/>
        <v>7903.4160000000002</v>
      </c>
      <c r="D211" s="14" t="str">
        <f t="shared" si="21"/>
        <v>vis</v>
      </c>
      <c r="E211" s="41">
        <f>VLOOKUP(C211,Active!C$21:E$970,3,FALSE)</f>
        <v>-2561.9959718592099</v>
      </c>
      <c r="F211" s="15" t="s">
        <v>161</v>
      </c>
      <c r="G211" s="14" t="str">
        <f t="shared" si="22"/>
        <v>07903.416</v>
      </c>
      <c r="H211" s="12">
        <f t="shared" si="23"/>
        <v>-2562</v>
      </c>
      <c r="I211" s="42" t="s">
        <v>321</v>
      </c>
      <c r="J211" s="43" t="s">
        <v>322</v>
      </c>
      <c r="K211" s="42">
        <v>-2562</v>
      </c>
      <c r="L211" s="42" t="s">
        <v>323</v>
      </c>
      <c r="M211" s="43" t="s">
        <v>167</v>
      </c>
      <c r="N211" s="43"/>
      <c r="O211" s="44" t="s">
        <v>243</v>
      </c>
      <c r="P211" s="44" t="s">
        <v>324</v>
      </c>
    </row>
    <row r="212" spans="1:16" ht="13.5" thickBot="1">
      <c r="A212" s="12" t="str">
        <f t="shared" si="18"/>
        <v> AN 220.334 </v>
      </c>
      <c r="B212" s="15" t="str">
        <f t="shared" si="19"/>
        <v>I</v>
      </c>
      <c r="C212" s="12">
        <f t="shared" si="20"/>
        <v>7903.4210000000003</v>
      </c>
      <c r="D212" s="14" t="str">
        <f t="shared" si="21"/>
        <v>vis</v>
      </c>
      <c r="E212" s="41">
        <f>VLOOKUP(C212,Active!C$21:E$970,3,FALSE)</f>
        <v>-2561.9945235128885</v>
      </c>
      <c r="F212" s="15" t="s">
        <v>161</v>
      </c>
      <c r="G212" s="14" t="str">
        <f t="shared" si="22"/>
        <v>07903.421</v>
      </c>
      <c r="H212" s="12">
        <f t="shared" si="23"/>
        <v>-2562</v>
      </c>
      <c r="I212" s="42" t="s">
        <v>325</v>
      </c>
      <c r="J212" s="43" t="s">
        <v>326</v>
      </c>
      <c r="K212" s="42">
        <v>-2562</v>
      </c>
      <c r="L212" s="42" t="s">
        <v>226</v>
      </c>
      <c r="M212" s="43" t="s">
        <v>167</v>
      </c>
      <c r="N212" s="43"/>
      <c r="O212" s="44" t="s">
        <v>292</v>
      </c>
      <c r="P212" s="44" t="s">
        <v>293</v>
      </c>
    </row>
    <row r="213" spans="1:16" ht="13.5" thickBot="1">
      <c r="A213" s="12" t="str">
        <f t="shared" si="18"/>
        <v> AN 98.103 </v>
      </c>
      <c r="B213" s="15" t="str">
        <f t="shared" si="19"/>
        <v>I</v>
      </c>
      <c r="C213" s="12">
        <f t="shared" si="20"/>
        <v>7941.4009999999998</v>
      </c>
      <c r="D213" s="14" t="str">
        <f t="shared" si="21"/>
        <v>vis</v>
      </c>
      <c r="E213" s="41">
        <f>VLOOKUP(C213,Active!C$21:E$970,3,FALSE)</f>
        <v>-2550.9928848538602</v>
      </c>
      <c r="F213" s="15" t="s">
        <v>161</v>
      </c>
      <c r="G213" s="14" t="str">
        <f t="shared" si="22"/>
        <v>07941.401</v>
      </c>
      <c r="H213" s="12">
        <f t="shared" si="23"/>
        <v>-2551</v>
      </c>
      <c r="I213" s="42" t="s">
        <v>327</v>
      </c>
      <c r="J213" s="43" t="s">
        <v>328</v>
      </c>
      <c r="K213" s="42">
        <v>-2551</v>
      </c>
      <c r="L213" s="42" t="s">
        <v>204</v>
      </c>
      <c r="M213" s="43" t="s">
        <v>167</v>
      </c>
      <c r="N213" s="43"/>
      <c r="O213" s="44" t="s">
        <v>329</v>
      </c>
      <c r="P213" s="44" t="s">
        <v>324</v>
      </c>
    </row>
    <row r="214" spans="1:16" ht="13.5" thickBot="1">
      <c r="A214" s="12" t="str">
        <f t="shared" si="18"/>
        <v> AN 220.334 </v>
      </c>
      <c r="B214" s="15" t="str">
        <f t="shared" si="19"/>
        <v>I</v>
      </c>
      <c r="C214" s="12">
        <f t="shared" si="20"/>
        <v>8224.4709999999995</v>
      </c>
      <c r="D214" s="14" t="str">
        <f t="shared" si="21"/>
        <v>vis</v>
      </c>
      <c r="E214" s="41">
        <f>VLOOKUP(C214,Active!C$21:E$970,3,FALSE)</f>
        <v>-2468.9962062016452</v>
      </c>
      <c r="F214" s="15" t="s">
        <v>161</v>
      </c>
      <c r="G214" s="14" t="str">
        <f t="shared" si="22"/>
        <v>08224.471</v>
      </c>
      <c r="H214" s="12">
        <f t="shared" si="23"/>
        <v>-2469</v>
      </c>
      <c r="I214" s="42" t="s">
        <v>330</v>
      </c>
      <c r="J214" s="43" t="s">
        <v>331</v>
      </c>
      <c r="K214" s="42">
        <v>-2469</v>
      </c>
      <c r="L214" s="42" t="s">
        <v>323</v>
      </c>
      <c r="M214" s="43" t="s">
        <v>167</v>
      </c>
      <c r="N214" s="43"/>
      <c r="O214" s="44" t="s">
        <v>292</v>
      </c>
      <c r="P214" s="44" t="s">
        <v>293</v>
      </c>
    </row>
    <row r="215" spans="1:16" ht="13.5" thickBot="1">
      <c r="A215" s="12" t="str">
        <f t="shared" si="18"/>
        <v> AN 220.334 </v>
      </c>
      <c r="B215" s="15" t="str">
        <f t="shared" si="19"/>
        <v>I</v>
      </c>
      <c r="C215" s="12">
        <f t="shared" si="20"/>
        <v>8262.44</v>
      </c>
      <c r="D215" s="14" t="str">
        <f t="shared" si="21"/>
        <v>vis</v>
      </c>
      <c r="E215" s="41">
        <f>VLOOKUP(C215,Active!C$21:E$970,3,FALSE)</f>
        <v>-2457.997753904524</v>
      </c>
      <c r="F215" s="15" t="s">
        <v>161</v>
      </c>
      <c r="G215" s="14" t="str">
        <f t="shared" si="22"/>
        <v>08262.440</v>
      </c>
      <c r="H215" s="12">
        <f t="shared" si="23"/>
        <v>-2458</v>
      </c>
      <c r="I215" s="42" t="s">
        <v>332</v>
      </c>
      <c r="J215" s="43" t="s">
        <v>333</v>
      </c>
      <c r="K215" s="42">
        <v>-2458</v>
      </c>
      <c r="L215" s="42" t="s">
        <v>334</v>
      </c>
      <c r="M215" s="43" t="s">
        <v>167</v>
      </c>
      <c r="N215" s="43"/>
      <c r="O215" s="44" t="s">
        <v>292</v>
      </c>
      <c r="P215" s="44" t="s">
        <v>293</v>
      </c>
    </row>
    <row r="216" spans="1:16" ht="13.5" thickBot="1">
      <c r="A216" s="12" t="str">
        <f t="shared" si="18"/>
        <v> AN 220.334 </v>
      </c>
      <c r="B216" s="15" t="str">
        <f t="shared" si="19"/>
        <v>I</v>
      </c>
      <c r="C216" s="12">
        <f t="shared" si="20"/>
        <v>8338.4</v>
      </c>
      <c r="D216" s="14" t="str">
        <f t="shared" si="21"/>
        <v>vis</v>
      </c>
      <c r="E216" s="41">
        <f>VLOOKUP(C216,Active!C$21:E$970,3,FALSE)</f>
        <v>-2435.994476586468</v>
      </c>
      <c r="F216" s="15" t="s">
        <v>161</v>
      </c>
      <c r="G216" s="14" t="str">
        <f t="shared" si="22"/>
        <v>08338.400</v>
      </c>
      <c r="H216" s="12">
        <f t="shared" si="23"/>
        <v>-2436</v>
      </c>
      <c r="I216" s="42" t="s">
        <v>335</v>
      </c>
      <c r="J216" s="43" t="s">
        <v>336</v>
      </c>
      <c r="K216" s="42">
        <v>-2436</v>
      </c>
      <c r="L216" s="42" t="s">
        <v>193</v>
      </c>
      <c r="M216" s="43" t="s">
        <v>167</v>
      </c>
      <c r="N216" s="43"/>
      <c r="O216" s="44" t="s">
        <v>292</v>
      </c>
      <c r="P216" s="44" t="s">
        <v>293</v>
      </c>
    </row>
    <row r="217" spans="1:16" ht="13.5" thickBot="1">
      <c r="A217" s="12" t="str">
        <f t="shared" si="18"/>
        <v> AN 220.334 </v>
      </c>
      <c r="B217" s="15" t="str">
        <f t="shared" si="19"/>
        <v>I</v>
      </c>
      <c r="C217" s="12">
        <f t="shared" si="20"/>
        <v>8514.4889999999996</v>
      </c>
      <c r="D217" s="14" t="str">
        <f t="shared" si="21"/>
        <v>vis</v>
      </c>
      <c r="E217" s="41">
        <f>VLOOKUP(C217,Active!C$21:E$970,3,FALSE)</f>
        <v>-2384.9869055009062</v>
      </c>
      <c r="F217" s="15" t="s">
        <v>161</v>
      </c>
      <c r="G217" s="14" t="str">
        <f t="shared" si="22"/>
        <v>08514.489</v>
      </c>
      <c r="H217" s="12">
        <f t="shared" si="23"/>
        <v>-2385</v>
      </c>
      <c r="I217" s="42" t="s">
        <v>337</v>
      </c>
      <c r="J217" s="43" t="s">
        <v>338</v>
      </c>
      <c r="K217" s="42">
        <v>-2385</v>
      </c>
      <c r="L217" s="42" t="s">
        <v>339</v>
      </c>
      <c r="M217" s="43" t="s">
        <v>167</v>
      </c>
      <c r="N217" s="43"/>
      <c r="O217" s="44" t="s">
        <v>292</v>
      </c>
      <c r="P217" s="44" t="s">
        <v>293</v>
      </c>
    </row>
    <row r="218" spans="1:16" ht="13.5" thickBot="1">
      <c r="A218" s="12" t="str">
        <f t="shared" si="18"/>
        <v> AN 220.334 </v>
      </c>
      <c r="B218" s="15" t="str">
        <f t="shared" si="19"/>
        <v>I</v>
      </c>
      <c r="C218" s="12">
        <f t="shared" si="20"/>
        <v>8521.402</v>
      </c>
      <c r="D218" s="14" t="str">
        <f t="shared" si="21"/>
        <v>vis</v>
      </c>
      <c r="E218" s="41">
        <f>VLOOKUP(C218,Active!C$21:E$970,3,FALSE)</f>
        <v>-2382.9844218766339</v>
      </c>
      <c r="F218" s="15" t="s">
        <v>161</v>
      </c>
      <c r="G218" s="14" t="str">
        <f t="shared" si="22"/>
        <v>08521.402</v>
      </c>
      <c r="H218" s="12">
        <f t="shared" si="23"/>
        <v>-2383</v>
      </c>
      <c r="I218" s="42" t="s">
        <v>340</v>
      </c>
      <c r="J218" s="43" t="s">
        <v>341</v>
      </c>
      <c r="K218" s="42">
        <v>-2383</v>
      </c>
      <c r="L218" s="42" t="s">
        <v>342</v>
      </c>
      <c r="M218" s="43" t="s">
        <v>167</v>
      </c>
      <c r="N218" s="43"/>
      <c r="O218" s="44" t="s">
        <v>292</v>
      </c>
      <c r="P218" s="44" t="s">
        <v>293</v>
      </c>
    </row>
    <row r="219" spans="1:16" ht="13.5" thickBot="1">
      <c r="A219" s="12" t="str">
        <f t="shared" si="18"/>
        <v> AN 220.334 </v>
      </c>
      <c r="B219" s="15" t="str">
        <f t="shared" si="19"/>
        <v>I</v>
      </c>
      <c r="C219" s="12">
        <f t="shared" si="20"/>
        <v>9239.3739999999998</v>
      </c>
      <c r="D219" s="14" t="str">
        <f t="shared" si="21"/>
        <v>vis</v>
      </c>
      <c r="E219" s="41">
        <f>VLOOKUP(C219,Active!C$21:E$970,3,FALSE)</f>
        <v>-2175.0100008313507</v>
      </c>
      <c r="F219" s="15" t="s">
        <v>161</v>
      </c>
      <c r="G219" s="14" t="str">
        <f t="shared" si="22"/>
        <v>09239.374</v>
      </c>
      <c r="H219" s="12">
        <f t="shared" si="23"/>
        <v>-2175</v>
      </c>
      <c r="I219" s="42" t="s">
        <v>343</v>
      </c>
      <c r="J219" s="43" t="s">
        <v>344</v>
      </c>
      <c r="K219" s="42">
        <v>-2175</v>
      </c>
      <c r="L219" s="42" t="s">
        <v>345</v>
      </c>
      <c r="M219" s="43" t="s">
        <v>167</v>
      </c>
      <c r="N219" s="43"/>
      <c r="O219" s="44" t="s">
        <v>292</v>
      </c>
      <c r="P219" s="44" t="s">
        <v>293</v>
      </c>
    </row>
    <row r="220" spans="1:16" ht="13.5" thickBot="1">
      <c r="A220" s="12" t="str">
        <f t="shared" si="18"/>
        <v> AJ 9.97 </v>
      </c>
      <c r="B220" s="15" t="str">
        <f t="shared" si="19"/>
        <v>I</v>
      </c>
      <c r="C220" s="12">
        <f t="shared" si="20"/>
        <v>10851.582</v>
      </c>
      <c r="D220" s="14" t="str">
        <f t="shared" si="21"/>
        <v>vis</v>
      </c>
      <c r="E220" s="41">
        <f>VLOOKUP(C220,Active!C$21:E$970,3,FALSE)</f>
        <v>-1708.002895533966</v>
      </c>
      <c r="F220" s="15" t="s">
        <v>161</v>
      </c>
      <c r="G220" s="14" t="str">
        <f t="shared" si="22"/>
        <v>10851.582</v>
      </c>
      <c r="H220" s="12">
        <f t="shared" si="23"/>
        <v>-1708</v>
      </c>
      <c r="I220" s="42" t="s">
        <v>346</v>
      </c>
      <c r="J220" s="43" t="s">
        <v>347</v>
      </c>
      <c r="K220" s="42">
        <v>-1708</v>
      </c>
      <c r="L220" s="42" t="s">
        <v>348</v>
      </c>
      <c r="M220" s="43" t="s">
        <v>167</v>
      </c>
      <c r="N220" s="43"/>
      <c r="O220" s="44" t="s">
        <v>349</v>
      </c>
      <c r="P220" s="44" t="s">
        <v>350</v>
      </c>
    </row>
    <row r="221" spans="1:16" ht="13.5" thickBot="1">
      <c r="A221" s="12" t="str">
        <f t="shared" si="18"/>
        <v> AJ 9.81 </v>
      </c>
      <c r="B221" s="15" t="str">
        <f t="shared" si="19"/>
        <v>I</v>
      </c>
      <c r="C221" s="12">
        <f t="shared" si="20"/>
        <v>11141.589</v>
      </c>
      <c r="D221" s="14" t="str">
        <f t="shared" si="21"/>
        <v>vis</v>
      </c>
      <c r="E221" s="41">
        <f>VLOOKUP(C221,Active!C$21:E$970,3,FALSE)</f>
        <v>-1623.9967811951346</v>
      </c>
      <c r="F221" s="15" t="s">
        <v>161</v>
      </c>
      <c r="G221" s="14" t="str">
        <f t="shared" si="22"/>
        <v>11141.589</v>
      </c>
      <c r="H221" s="12">
        <f t="shared" si="23"/>
        <v>-1624</v>
      </c>
      <c r="I221" s="42" t="s">
        <v>351</v>
      </c>
      <c r="J221" s="43" t="s">
        <v>352</v>
      </c>
      <c r="K221" s="42">
        <v>-1624</v>
      </c>
      <c r="L221" s="42" t="s">
        <v>353</v>
      </c>
      <c r="M221" s="43" t="s">
        <v>167</v>
      </c>
      <c r="N221" s="43"/>
      <c r="O221" s="44" t="s">
        <v>354</v>
      </c>
      <c r="P221" s="44" t="s">
        <v>355</v>
      </c>
    </row>
    <row r="222" spans="1:16" ht="13.5" thickBot="1">
      <c r="A222" s="12" t="str">
        <f t="shared" si="18"/>
        <v> AJ 9.81 </v>
      </c>
      <c r="B222" s="15" t="str">
        <f t="shared" si="19"/>
        <v>I</v>
      </c>
      <c r="C222" s="12">
        <f t="shared" si="20"/>
        <v>11172.63</v>
      </c>
      <c r="D222" s="14" t="str">
        <f t="shared" si="21"/>
        <v>vis</v>
      </c>
      <c r="E222" s="41">
        <f>VLOOKUP(C222,Active!C$21:E$970,3,FALSE)</f>
        <v>-1615.0051575612513</v>
      </c>
      <c r="F222" s="15" t="s">
        <v>161</v>
      </c>
      <c r="G222" s="14" t="str">
        <f t="shared" si="22"/>
        <v>11172.630</v>
      </c>
      <c r="H222" s="12">
        <f t="shared" si="23"/>
        <v>-1615</v>
      </c>
      <c r="I222" s="42" t="s">
        <v>356</v>
      </c>
      <c r="J222" s="43" t="s">
        <v>357</v>
      </c>
      <c r="K222" s="42">
        <v>-1615</v>
      </c>
      <c r="L222" s="42" t="s">
        <v>358</v>
      </c>
      <c r="M222" s="43" t="s">
        <v>167</v>
      </c>
      <c r="N222" s="43"/>
      <c r="O222" s="44" t="s">
        <v>354</v>
      </c>
      <c r="P222" s="44" t="s">
        <v>355</v>
      </c>
    </row>
    <row r="223" spans="1:16" ht="13.5" thickBot="1">
      <c r="A223" s="12" t="str">
        <f t="shared" si="18"/>
        <v> AJ 11.9 </v>
      </c>
      <c r="B223" s="15" t="str">
        <f t="shared" si="19"/>
        <v>I</v>
      </c>
      <c r="C223" s="12">
        <f t="shared" si="20"/>
        <v>11469.541999999999</v>
      </c>
      <c r="D223" s="14" t="str">
        <f t="shared" si="21"/>
        <v>vis</v>
      </c>
      <c r="E223" s="41">
        <f>VLOOKUP(C223,Active!C$21:E$970,3,FALSE)</f>
        <v>-1528.9988769522622</v>
      </c>
      <c r="F223" s="15" t="s">
        <v>161</v>
      </c>
      <c r="G223" s="14" t="str">
        <f t="shared" si="22"/>
        <v>11469.542</v>
      </c>
      <c r="H223" s="12">
        <f t="shared" si="23"/>
        <v>-1529</v>
      </c>
      <c r="I223" s="42" t="s">
        <v>359</v>
      </c>
      <c r="J223" s="43" t="s">
        <v>360</v>
      </c>
      <c r="K223" s="42">
        <v>-1529</v>
      </c>
      <c r="L223" s="42" t="s">
        <v>361</v>
      </c>
      <c r="M223" s="43" t="s">
        <v>167</v>
      </c>
      <c r="N223" s="43"/>
      <c r="O223" s="44" t="s">
        <v>354</v>
      </c>
      <c r="P223" s="44" t="s">
        <v>362</v>
      </c>
    </row>
    <row r="224" spans="1:16" ht="13.5" thickBot="1">
      <c r="A224" s="12" t="str">
        <f t="shared" si="18"/>
        <v> AJ 11.9 </v>
      </c>
      <c r="B224" s="15" t="str">
        <f t="shared" si="19"/>
        <v>I</v>
      </c>
      <c r="C224" s="12">
        <f t="shared" si="20"/>
        <v>11607.602000000001</v>
      </c>
      <c r="D224" s="14" t="str">
        <f t="shared" si="21"/>
        <v>vis</v>
      </c>
      <c r="E224" s="41">
        <f>VLOOKUP(C224,Active!C$21:E$970,3,FALSE)</f>
        <v>-1489.0071383196803</v>
      </c>
      <c r="F224" s="15" t="str">
        <f>LEFT(M224,1)</f>
        <v>V</v>
      </c>
      <c r="G224" s="14" t="str">
        <f t="shared" si="22"/>
        <v>11607.602</v>
      </c>
      <c r="H224" s="12">
        <f t="shared" si="23"/>
        <v>-1489</v>
      </c>
      <c r="I224" s="42" t="s">
        <v>363</v>
      </c>
      <c r="J224" s="43" t="s">
        <v>364</v>
      </c>
      <c r="K224" s="42">
        <v>-1489</v>
      </c>
      <c r="L224" s="42" t="s">
        <v>365</v>
      </c>
      <c r="M224" s="43" t="s">
        <v>167</v>
      </c>
      <c r="N224" s="43"/>
      <c r="O224" s="44" t="s">
        <v>354</v>
      </c>
      <c r="P224" s="44" t="s">
        <v>362</v>
      </c>
    </row>
    <row r="225" spans="1:16" ht="13.5" thickBot="1">
      <c r="A225" s="12" t="str">
        <f t="shared" si="18"/>
        <v> AJ 13.17 </v>
      </c>
      <c r="B225" s="15" t="str">
        <f t="shared" si="19"/>
        <v>I</v>
      </c>
      <c r="C225" s="12">
        <f t="shared" si="20"/>
        <v>11835.459000000001</v>
      </c>
      <c r="D225" s="14" t="str">
        <f t="shared" si="21"/>
        <v>vis</v>
      </c>
      <c r="E225" s="41">
        <f>VLOOKUP(C225,Active!C$21:E$970,3,FALSE)</f>
        <v>-1423.0039687585902</v>
      </c>
      <c r="F225" s="15" t="str">
        <f>LEFT(M225,1)</f>
        <v>V</v>
      </c>
      <c r="G225" s="14" t="str">
        <f t="shared" si="22"/>
        <v>11835.459</v>
      </c>
      <c r="H225" s="12">
        <f t="shared" si="23"/>
        <v>-1423</v>
      </c>
      <c r="I225" s="42" t="s">
        <v>366</v>
      </c>
      <c r="J225" s="43" t="s">
        <v>367</v>
      </c>
      <c r="K225" s="42">
        <v>-1423</v>
      </c>
      <c r="L225" s="42" t="s">
        <v>348</v>
      </c>
      <c r="M225" s="43" t="s">
        <v>167</v>
      </c>
      <c r="N225" s="43"/>
      <c r="O225" s="44" t="s">
        <v>236</v>
      </c>
      <c r="P225" s="44" t="s">
        <v>368</v>
      </c>
    </row>
    <row r="226" spans="1:16" ht="13.5" thickBot="1">
      <c r="A226" s="12" t="str">
        <f t="shared" si="18"/>
        <v> AJ 13.17 </v>
      </c>
      <c r="B226" s="15" t="str">
        <f t="shared" si="19"/>
        <v>I</v>
      </c>
      <c r="C226" s="12">
        <f t="shared" si="20"/>
        <v>11842.377</v>
      </c>
      <c r="D226" s="14" t="str">
        <f t="shared" si="21"/>
        <v>vis</v>
      </c>
      <c r="E226" s="41">
        <f>VLOOKUP(C226,Active!C$21:E$970,3,FALSE)</f>
        <v>-1421.0000367879964</v>
      </c>
      <c r="F226" s="15" t="str">
        <f>LEFT(M226,1)</f>
        <v>V</v>
      </c>
      <c r="G226" s="14" t="str">
        <f t="shared" si="22"/>
        <v>11842.377</v>
      </c>
      <c r="H226" s="12">
        <f t="shared" si="23"/>
        <v>-1421</v>
      </c>
      <c r="I226" s="42" t="s">
        <v>369</v>
      </c>
      <c r="J226" s="43" t="s">
        <v>370</v>
      </c>
      <c r="K226" s="42">
        <v>-1421</v>
      </c>
      <c r="L226" s="42" t="s">
        <v>371</v>
      </c>
      <c r="M226" s="43" t="s">
        <v>167</v>
      </c>
      <c r="N226" s="43"/>
      <c r="O226" s="44" t="s">
        <v>236</v>
      </c>
      <c r="P226" s="44" t="s">
        <v>368</v>
      </c>
    </row>
    <row r="227" spans="1:16" ht="13.5" thickBot="1">
      <c r="A227" s="12" t="str">
        <f t="shared" si="18"/>
        <v> AJ 13.17 </v>
      </c>
      <c r="B227" s="15" t="str">
        <f t="shared" si="19"/>
        <v>I</v>
      </c>
      <c r="C227" s="12">
        <f t="shared" si="20"/>
        <v>11987.342000000001</v>
      </c>
      <c r="D227" s="14" t="str">
        <f t="shared" si="21"/>
        <v>vis</v>
      </c>
      <c r="E227" s="41">
        <f>VLOOKUP(C227,Active!C$21:E$970,3,FALSE)</f>
        <v>-1379.0081318852569</v>
      </c>
      <c r="F227" s="15" t="str">
        <f>LEFT(M227,1)</f>
        <v>V</v>
      </c>
      <c r="G227" s="14" t="str">
        <f t="shared" si="22"/>
        <v>11987.342</v>
      </c>
      <c r="H227" s="12">
        <f t="shared" si="23"/>
        <v>-1379</v>
      </c>
      <c r="I227" s="42" t="s">
        <v>372</v>
      </c>
      <c r="J227" s="43" t="s">
        <v>373</v>
      </c>
      <c r="K227" s="42">
        <v>-1379</v>
      </c>
      <c r="L227" s="42" t="s">
        <v>374</v>
      </c>
      <c r="M227" s="43" t="s">
        <v>167</v>
      </c>
      <c r="N227" s="43"/>
      <c r="O227" s="44" t="s">
        <v>236</v>
      </c>
      <c r="P227" s="44" t="s">
        <v>368</v>
      </c>
    </row>
    <row r="228" spans="1:16" ht="13.5" thickBot="1">
      <c r="A228" s="12" t="str">
        <f t="shared" si="18"/>
        <v> AJ 13.17 </v>
      </c>
      <c r="B228" s="15" t="str">
        <f t="shared" si="19"/>
        <v>I</v>
      </c>
      <c r="C228" s="12">
        <f t="shared" si="20"/>
        <v>12032.24</v>
      </c>
      <c r="D228" s="14" t="str">
        <f t="shared" si="21"/>
        <v>vis</v>
      </c>
      <c r="E228" s="41">
        <f>VLOOKUP(C228,Active!C$21:E$970,3,FALSE)</f>
        <v>-1366.0025612556351</v>
      </c>
      <c r="F228" s="15" t="str">
        <f>LEFT(M228,1)</f>
        <v>V</v>
      </c>
      <c r="G228" s="14" t="str">
        <f t="shared" si="22"/>
        <v>12032.240</v>
      </c>
      <c r="H228" s="12">
        <f t="shared" si="23"/>
        <v>-1366</v>
      </c>
      <c r="I228" s="42" t="s">
        <v>375</v>
      </c>
      <c r="J228" s="43" t="s">
        <v>376</v>
      </c>
      <c r="K228" s="42">
        <v>-1366</v>
      </c>
      <c r="L228" s="42" t="s">
        <v>377</v>
      </c>
      <c r="M228" s="43" t="s">
        <v>167</v>
      </c>
      <c r="N228" s="43"/>
      <c r="O228" s="44" t="s">
        <v>236</v>
      </c>
      <c r="P228" s="44" t="s">
        <v>368</v>
      </c>
    </row>
    <row r="229" spans="1:16" ht="13.5" thickBot="1">
      <c r="A229" s="12" t="str">
        <f t="shared" si="18"/>
        <v> AJ 13.17 </v>
      </c>
      <c r="B229" s="15" t="str">
        <f t="shared" si="19"/>
        <v>I</v>
      </c>
      <c r="C229" s="12">
        <f t="shared" si="20"/>
        <v>12308.397000000001</v>
      </c>
      <c r="D229" s="14" t="str">
        <f t="shared" si="21"/>
        <v>vis</v>
      </c>
      <c r="E229" s="41">
        <f>VLOOKUP(C229,Active!C$21:E$970,3,FALSE)</f>
        <v>-1286.0083662276918</v>
      </c>
      <c r="F229" s="15" t="s">
        <v>161</v>
      </c>
      <c r="G229" s="14" t="str">
        <f t="shared" si="22"/>
        <v>12308.397</v>
      </c>
      <c r="H229" s="12">
        <f t="shared" si="23"/>
        <v>-1286</v>
      </c>
      <c r="I229" s="42" t="s">
        <v>378</v>
      </c>
      <c r="J229" s="43" t="s">
        <v>379</v>
      </c>
      <c r="K229" s="42">
        <v>-1286</v>
      </c>
      <c r="L229" s="42" t="s">
        <v>374</v>
      </c>
      <c r="M229" s="43" t="s">
        <v>167</v>
      </c>
      <c r="N229" s="43"/>
      <c r="O229" s="44" t="s">
        <v>236</v>
      </c>
      <c r="P229" s="44" t="s">
        <v>368</v>
      </c>
    </row>
    <row r="230" spans="1:16" ht="13.5" thickBot="1">
      <c r="A230" s="12" t="str">
        <f t="shared" si="18"/>
        <v> AJ 13.143 </v>
      </c>
      <c r="B230" s="15" t="str">
        <f t="shared" si="19"/>
        <v>I</v>
      </c>
      <c r="C230" s="12">
        <f t="shared" si="20"/>
        <v>12577.68</v>
      </c>
      <c r="D230" s="14" t="str">
        <f t="shared" si="21"/>
        <v>vis</v>
      </c>
      <c r="E230" s="41">
        <f>VLOOKUP(C230,Active!C$21:E$970,3,FALSE)</f>
        <v>-1208.0053577227127</v>
      </c>
      <c r="F230" s="15" t="s">
        <v>161</v>
      </c>
      <c r="G230" s="14" t="str">
        <f t="shared" si="22"/>
        <v>12577.680</v>
      </c>
      <c r="H230" s="12">
        <f t="shared" si="23"/>
        <v>-1208</v>
      </c>
      <c r="I230" s="42" t="s">
        <v>380</v>
      </c>
      <c r="J230" s="43" t="s">
        <v>381</v>
      </c>
      <c r="K230" s="42">
        <v>-1208</v>
      </c>
      <c r="L230" s="42" t="s">
        <v>382</v>
      </c>
      <c r="M230" s="43" t="s">
        <v>167</v>
      </c>
      <c r="N230" s="43"/>
      <c r="O230" s="44" t="s">
        <v>354</v>
      </c>
      <c r="P230" s="44" t="s">
        <v>383</v>
      </c>
    </row>
    <row r="231" spans="1:16" ht="13.5" thickBot="1">
      <c r="A231" s="12" t="str">
        <f t="shared" si="18"/>
        <v> AJ 13.143 </v>
      </c>
      <c r="B231" s="15" t="str">
        <f t="shared" si="19"/>
        <v>I</v>
      </c>
      <c r="C231" s="12">
        <f t="shared" si="20"/>
        <v>12608.736999999999</v>
      </c>
      <c r="D231" s="14" t="str">
        <f t="shared" si="21"/>
        <v>vis</v>
      </c>
      <c r="E231" s="41">
        <f>VLOOKUP(C231,Active!C$21:E$970,3,FALSE)</f>
        <v>-1199.0090993806002</v>
      </c>
      <c r="F231" s="15" t="s">
        <v>161</v>
      </c>
      <c r="G231" s="14" t="str">
        <f t="shared" si="22"/>
        <v>12608.737</v>
      </c>
      <c r="H231" s="12">
        <f t="shared" si="23"/>
        <v>-1199</v>
      </c>
      <c r="I231" s="42" t="s">
        <v>384</v>
      </c>
      <c r="J231" s="43" t="s">
        <v>385</v>
      </c>
      <c r="K231" s="42">
        <v>-1199</v>
      </c>
      <c r="L231" s="42" t="s">
        <v>386</v>
      </c>
      <c r="M231" s="43" t="s">
        <v>167</v>
      </c>
      <c r="N231" s="43"/>
      <c r="O231" s="44" t="s">
        <v>354</v>
      </c>
      <c r="P231" s="44" t="s">
        <v>383</v>
      </c>
    </row>
    <row r="232" spans="1:16" ht="13.5" thickBot="1">
      <c r="A232" s="12" t="str">
        <f t="shared" si="18"/>
        <v> AJ 13.143 </v>
      </c>
      <c r="B232" s="15" t="str">
        <f t="shared" si="19"/>
        <v>I</v>
      </c>
      <c r="C232" s="12">
        <f t="shared" si="20"/>
        <v>12646.703</v>
      </c>
      <c r="D232" s="14" t="str">
        <f t="shared" si="21"/>
        <v>vis</v>
      </c>
      <c r="E232" s="41">
        <f>VLOOKUP(C232,Active!C$21:E$970,3,FALSE)</f>
        <v>-1188.0115160912724</v>
      </c>
      <c r="F232" s="15" t="s">
        <v>161</v>
      </c>
      <c r="G232" s="14" t="str">
        <f t="shared" si="22"/>
        <v>12646.703</v>
      </c>
      <c r="H232" s="12">
        <f t="shared" si="23"/>
        <v>-1188</v>
      </c>
      <c r="I232" s="42" t="s">
        <v>387</v>
      </c>
      <c r="J232" s="43" t="s">
        <v>388</v>
      </c>
      <c r="K232" s="42">
        <v>-1188</v>
      </c>
      <c r="L232" s="42" t="s">
        <v>389</v>
      </c>
      <c r="M232" s="43" t="s">
        <v>167</v>
      </c>
      <c r="N232" s="43"/>
      <c r="O232" s="44" t="s">
        <v>354</v>
      </c>
      <c r="P232" s="44" t="s">
        <v>383</v>
      </c>
    </row>
    <row r="233" spans="1:16" ht="13.5" thickBot="1">
      <c r="A233" s="12" t="str">
        <f t="shared" si="18"/>
        <v> AJ 13.143 </v>
      </c>
      <c r="B233" s="15" t="str">
        <f t="shared" si="19"/>
        <v>I</v>
      </c>
      <c r="C233" s="12">
        <f t="shared" si="20"/>
        <v>12684.681</v>
      </c>
      <c r="D233" s="14" t="str">
        <f t="shared" si="21"/>
        <v>vis</v>
      </c>
      <c r="E233" s="41">
        <f>VLOOKUP(C233,Active!C$21:E$970,3,FALSE)</f>
        <v>-1177.0104567707724</v>
      </c>
      <c r="F233" s="15" t="s">
        <v>161</v>
      </c>
      <c r="G233" s="14" t="str">
        <f t="shared" si="22"/>
        <v>12684.681</v>
      </c>
      <c r="H233" s="12">
        <f t="shared" si="23"/>
        <v>-1177</v>
      </c>
      <c r="I233" s="42" t="s">
        <v>390</v>
      </c>
      <c r="J233" s="43" t="s">
        <v>391</v>
      </c>
      <c r="K233" s="42">
        <v>-1177</v>
      </c>
      <c r="L233" s="42" t="s">
        <v>392</v>
      </c>
      <c r="M233" s="43" t="s">
        <v>167</v>
      </c>
      <c r="N233" s="43"/>
      <c r="O233" s="44" t="s">
        <v>354</v>
      </c>
      <c r="P233" s="44" t="s">
        <v>383</v>
      </c>
    </row>
    <row r="234" spans="1:16" ht="13.5" thickBot="1">
      <c r="A234" s="12" t="str">
        <f t="shared" si="18"/>
        <v> AN 159.261 </v>
      </c>
      <c r="B234" s="15" t="str">
        <f t="shared" si="19"/>
        <v>I</v>
      </c>
      <c r="C234" s="12">
        <f t="shared" si="20"/>
        <v>13675.460999999999</v>
      </c>
      <c r="D234" s="14" t="str">
        <f t="shared" si="21"/>
        <v>vis</v>
      </c>
      <c r="E234" s="41">
        <f>VLOOKUP(C234,Active!C$21:E$970,3,FALSE)</f>
        <v>-890.01194306376806</v>
      </c>
      <c r="F234" s="15" t="s">
        <v>161</v>
      </c>
      <c r="G234" s="14" t="str">
        <f t="shared" si="22"/>
        <v>13675.461</v>
      </c>
      <c r="H234" s="12">
        <f t="shared" si="23"/>
        <v>-890</v>
      </c>
      <c r="I234" s="42" t="s">
        <v>393</v>
      </c>
      <c r="J234" s="43" t="s">
        <v>394</v>
      </c>
      <c r="K234" s="42">
        <v>-890</v>
      </c>
      <c r="L234" s="42" t="s">
        <v>395</v>
      </c>
      <c r="M234" s="43" t="s">
        <v>167</v>
      </c>
      <c r="N234" s="43"/>
      <c r="O234" s="44" t="s">
        <v>396</v>
      </c>
      <c r="P234" s="44" t="s">
        <v>397</v>
      </c>
    </row>
    <row r="235" spans="1:16" ht="13.5" thickBot="1">
      <c r="A235" s="12" t="str">
        <f t="shared" si="18"/>
        <v> HA 46.177 </v>
      </c>
      <c r="B235" s="15" t="str">
        <f t="shared" si="19"/>
        <v>I</v>
      </c>
      <c r="C235" s="12">
        <f t="shared" si="20"/>
        <v>13699.654</v>
      </c>
      <c r="D235" s="14" t="str">
        <f t="shared" si="21"/>
        <v>vis</v>
      </c>
      <c r="E235" s="41">
        <f>VLOOKUP(C235,Active!C$21:E$970,3,FALSE)</f>
        <v>-883.00397455197549</v>
      </c>
      <c r="F235" s="15" t="s">
        <v>161</v>
      </c>
      <c r="G235" s="14" t="str">
        <f t="shared" si="22"/>
        <v>13699.654</v>
      </c>
      <c r="H235" s="12">
        <f t="shared" si="23"/>
        <v>-883</v>
      </c>
      <c r="I235" s="42" t="s">
        <v>398</v>
      </c>
      <c r="J235" s="43" t="s">
        <v>399</v>
      </c>
      <c r="K235" s="42">
        <v>-883</v>
      </c>
      <c r="L235" s="42" t="s">
        <v>307</v>
      </c>
      <c r="M235" s="43" t="s">
        <v>167</v>
      </c>
      <c r="N235" s="43"/>
      <c r="O235" s="44" t="s">
        <v>400</v>
      </c>
      <c r="P235" s="44" t="s">
        <v>401</v>
      </c>
    </row>
    <row r="236" spans="1:16" ht="13.5" thickBot="1">
      <c r="A236" s="12" t="str">
        <f t="shared" si="18"/>
        <v> AN 159.261 </v>
      </c>
      <c r="B236" s="15" t="str">
        <f t="shared" si="19"/>
        <v>I</v>
      </c>
      <c r="C236" s="12">
        <f t="shared" si="20"/>
        <v>13706.525</v>
      </c>
      <c r="D236" s="14" t="str">
        <f t="shared" si="21"/>
        <v>vis</v>
      </c>
      <c r="E236" s="41">
        <f>VLOOKUP(C236,Active!C$21:E$970,3,FALSE)</f>
        <v>-881.01365703680506</v>
      </c>
      <c r="F236" s="15" t="s">
        <v>161</v>
      </c>
      <c r="G236" s="14" t="str">
        <f t="shared" si="22"/>
        <v>13706.525</v>
      </c>
      <c r="H236" s="12">
        <f t="shared" si="23"/>
        <v>-881</v>
      </c>
      <c r="I236" s="42" t="s">
        <v>402</v>
      </c>
      <c r="J236" s="43" t="s">
        <v>403</v>
      </c>
      <c r="K236" s="42">
        <v>-881</v>
      </c>
      <c r="L236" s="42" t="s">
        <v>404</v>
      </c>
      <c r="M236" s="43" t="s">
        <v>167</v>
      </c>
      <c r="N236" s="43"/>
      <c r="O236" s="44" t="s">
        <v>396</v>
      </c>
      <c r="P236" s="44" t="s">
        <v>397</v>
      </c>
    </row>
    <row r="237" spans="1:16" ht="13.5" thickBot="1">
      <c r="A237" s="12" t="str">
        <f t="shared" si="18"/>
        <v> AN 220.331 </v>
      </c>
      <c r="B237" s="15" t="str">
        <f t="shared" si="19"/>
        <v>I</v>
      </c>
      <c r="C237" s="12">
        <f t="shared" si="20"/>
        <v>13713.468999999999</v>
      </c>
      <c r="D237" s="14" t="str">
        <f t="shared" si="21"/>
        <v>vis</v>
      </c>
      <c r="E237" s="41">
        <f>VLOOKUP(C237,Active!C$21:E$970,3,FALSE)</f>
        <v>-879.00219366533884</v>
      </c>
      <c r="F237" s="15" t="s">
        <v>161</v>
      </c>
      <c r="G237" s="14" t="str">
        <f t="shared" si="22"/>
        <v>13713.469</v>
      </c>
      <c r="H237" s="12">
        <f t="shared" si="23"/>
        <v>-879</v>
      </c>
      <c r="I237" s="42" t="s">
        <v>405</v>
      </c>
      <c r="J237" s="43" t="s">
        <v>406</v>
      </c>
      <c r="K237" s="42">
        <v>-879</v>
      </c>
      <c r="L237" s="42" t="s">
        <v>407</v>
      </c>
      <c r="M237" s="43" t="s">
        <v>167</v>
      </c>
      <c r="N237" s="43"/>
      <c r="O237" s="44" t="s">
        <v>408</v>
      </c>
      <c r="P237" s="44" t="s">
        <v>409</v>
      </c>
    </row>
    <row r="238" spans="1:16" ht="13.5" thickBot="1">
      <c r="A238" s="12" t="str">
        <f t="shared" si="18"/>
        <v> CPRI 19.27 </v>
      </c>
      <c r="B238" s="15" t="str">
        <f t="shared" si="19"/>
        <v>I</v>
      </c>
      <c r="C238" s="12">
        <f t="shared" si="20"/>
        <v>13813.575000000001</v>
      </c>
      <c r="D238" s="14" t="str">
        <f t="shared" si="21"/>
        <v>vis</v>
      </c>
      <c r="E238" s="41">
        <f>VLOOKUP(C238,Active!C$21:E$970,3,FALSE)</f>
        <v>-850.00456229091276</v>
      </c>
      <c r="F238" s="15" t="s">
        <v>161</v>
      </c>
      <c r="G238" s="14" t="str">
        <f t="shared" si="22"/>
        <v>13813.575</v>
      </c>
      <c r="H238" s="12">
        <f t="shared" si="23"/>
        <v>-850</v>
      </c>
      <c r="I238" s="42" t="s">
        <v>410</v>
      </c>
      <c r="J238" s="43" t="s">
        <v>411</v>
      </c>
      <c r="K238" s="42">
        <v>-850</v>
      </c>
      <c r="L238" s="42" t="s">
        <v>412</v>
      </c>
      <c r="M238" s="43" t="s">
        <v>163</v>
      </c>
      <c r="N238" s="43"/>
      <c r="O238" s="44" t="s">
        <v>413</v>
      </c>
      <c r="P238" s="44" t="s">
        <v>414</v>
      </c>
    </row>
    <row r="239" spans="1:16" ht="13.5" thickBot="1">
      <c r="A239" s="12" t="str">
        <f t="shared" si="18"/>
        <v> AN 220.334 </v>
      </c>
      <c r="B239" s="15" t="str">
        <f t="shared" si="19"/>
        <v>I</v>
      </c>
      <c r="C239" s="12">
        <f t="shared" si="20"/>
        <v>14438.449000000001</v>
      </c>
      <c r="D239" s="14" t="str">
        <f t="shared" si="21"/>
        <v>vis</v>
      </c>
      <c r="E239" s="41">
        <f>VLOOKUP(C239,Active!C$21:E$970,3,FALSE)</f>
        <v>-668.99777041567211</v>
      </c>
      <c r="F239" s="15" t="s">
        <v>161</v>
      </c>
      <c r="G239" s="14" t="str">
        <f t="shared" si="22"/>
        <v>14438.449</v>
      </c>
      <c r="H239" s="12">
        <f t="shared" si="23"/>
        <v>-669</v>
      </c>
      <c r="I239" s="42" t="s">
        <v>415</v>
      </c>
      <c r="J239" s="43" t="s">
        <v>416</v>
      </c>
      <c r="K239" s="42">
        <v>-669</v>
      </c>
      <c r="L239" s="42" t="s">
        <v>220</v>
      </c>
      <c r="M239" s="43" t="s">
        <v>167</v>
      </c>
      <c r="N239" s="43"/>
      <c r="O239" s="44" t="s">
        <v>292</v>
      </c>
      <c r="P239" s="44" t="s">
        <v>293</v>
      </c>
    </row>
    <row r="240" spans="1:16" ht="13.5" thickBot="1">
      <c r="A240" s="12" t="str">
        <f t="shared" si="18"/>
        <v> CPRI 19.27 </v>
      </c>
      <c r="B240" s="15" t="str">
        <f t="shared" si="19"/>
        <v>I</v>
      </c>
      <c r="C240" s="12">
        <f t="shared" si="20"/>
        <v>14676.627</v>
      </c>
      <c r="D240" s="14" t="str">
        <f t="shared" si="21"/>
        <v>vis</v>
      </c>
      <c r="E240" s="41">
        <f>VLOOKUP(C240,Active!C$21:E$970,3,FALSE)</f>
        <v>-600.00492437749324</v>
      </c>
      <c r="F240" s="15" t="s">
        <v>161</v>
      </c>
      <c r="G240" s="14" t="str">
        <f t="shared" si="22"/>
        <v>14676.627</v>
      </c>
      <c r="H240" s="12">
        <f t="shared" si="23"/>
        <v>-600</v>
      </c>
      <c r="I240" s="42" t="s">
        <v>417</v>
      </c>
      <c r="J240" s="43" t="s">
        <v>418</v>
      </c>
      <c r="K240" s="42">
        <v>-600</v>
      </c>
      <c r="L240" s="42" t="s">
        <v>307</v>
      </c>
      <c r="M240" s="43" t="s">
        <v>163</v>
      </c>
      <c r="N240" s="43"/>
      <c r="O240" s="44" t="s">
        <v>413</v>
      </c>
      <c r="P240" s="44" t="s">
        <v>414</v>
      </c>
    </row>
    <row r="241" spans="1:16" ht="13.5" thickBot="1">
      <c r="A241" s="12" t="str">
        <f t="shared" si="18"/>
        <v> HA 69.76 </v>
      </c>
      <c r="B241" s="15" t="str">
        <f t="shared" si="19"/>
        <v>I</v>
      </c>
      <c r="C241" s="12">
        <f t="shared" si="20"/>
        <v>14935.545</v>
      </c>
      <c r="D241" s="14" t="str">
        <f t="shared" si="21"/>
        <v>vis</v>
      </c>
      <c r="E241" s="41">
        <f>VLOOKUP(C241,Active!C$21:E$970,3,FALSE)</f>
        <v>-525.00433779723301</v>
      </c>
      <c r="F241" s="15" t="s">
        <v>161</v>
      </c>
      <c r="G241" s="14" t="str">
        <f t="shared" si="22"/>
        <v>14935.545</v>
      </c>
      <c r="H241" s="12">
        <f t="shared" si="23"/>
        <v>-525</v>
      </c>
      <c r="I241" s="42" t="s">
        <v>419</v>
      </c>
      <c r="J241" s="43" t="s">
        <v>420</v>
      </c>
      <c r="K241" s="42">
        <v>-525</v>
      </c>
      <c r="L241" s="42" t="s">
        <v>334</v>
      </c>
      <c r="M241" s="43" t="s">
        <v>167</v>
      </c>
      <c r="N241" s="43"/>
      <c r="O241" s="44" t="s">
        <v>421</v>
      </c>
      <c r="P241" s="44" t="s">
        <v>422</v>
      </c>
    </row>
    <row r="242" spans="1:16" ht="13.5" thickBot="1">
      <c r="A242" s="12" t="str">
        <f t="shared" si="18"/>
        <v> CPRI 19.27 </v>
      </c>
      <c r="B242" s="15" t="str">
        <f t="shared" si="19"/>
        <v>I</v>
      </c>
      <c r="C242" s="12">
        <f t="shared" si="20"/>
        <v>15505.162</v>
      </c>
      <c r="D242" s="14" t="str">
        <f t="shared" si="21"/>
        <v>vis</v>
      </c>
      <c r="E242" s="41">
        <f>VLOOKUP(C242,Active!C$21:E$970,3,FALSE)</f>
        <v>-360.0038004607477</v>
      </c>
      <c r="F242" s="15" t="s">
        <v>161</v>
      </c>
      <c r="G242" s="14" t="str">
        <f t="shared" si="22"/>
        <v>15505.162</v>
      </c>
      <c r="H242" s="12">
        <f t="shared" si="23"/>
        <v>-360</v>
      </c>
      <c r="I242" s="42" t="s">
        <v>423</v>
      </c>
      <c r="J242" s="43" t="s">
        <v>424</v>
      </c>
      <c r="K242" s="42">
        <v>-360</v>
      </c>
      <c r="L242" s="42" t="s">
        <v>371</v>
      </c>
      <c r="M242" s="43" t="s">
        <v>163</v>
      </c>
      <c r="N242" s="43"/>
      <c r="O242" s="44" t="s">
        <v>413</v>
      </c>
      <c r="P242" s="44" t="s">
        <v>414</v>
      </c>
    </row>
    <row r="243" spans="1:16" ht="13.5" thickBot="1">
      <c r="A243" s="12" t="str">
        <f t="shared" si="18"/>
        <v> BAN 2.127 </v>
      </c>
      <c r="B243" s="15" t="str">
        <f t="shared" si="19"/>
        <v>I</v>
      </c>
      <c r="C243" s="12">
        <f t="shared" si="20"/>
        <v>17041.428</v>
      </c>
      <c r="D243" s="14" t="str">
        <f t="shared" si="21"/>
        <v>vis</v>
      </c>
      <c r="E243" s="41">
        <f>VLOOKUP(C243,Active!C$21:E$970,3,FALSE)</f>
        <v>85.005241565338096</v>
      </c>
      <c r="F243" s="15" t="s">
        <v>161</v>
      </c>
      <c r="G243" s="14" t="str">
        <f t="shared" si="22"/>
        <v>17041.428</v>
      </c>
      <c r="H243" s="12">
        <f t="shared" si="23"/>
        <v>85</v>
      </c>
      <c r="I243" s="42" t="s">
        <v>425</v>
      </c>
      <c r="J243" s="43" t="s">
        <v>426</v>
      </c>
      <c r="K243" s="42">
        <v>85</v>
      </c>
      <c r="L243" s="42" t="s">
        <v>427</v>
      </c>
      <c r="M243" s="43" t="s">
        <v>167</v>
      </c>
      <c r="N243" s="43"/>
      <c r="O243" s="44" t="s">
        <v>428</v>
      </c>
      <c r="P243" s="44" t="s">
        <v>429</v>
      </c>
    </row>
    <row r="244" spans="1:16" ht="13.5" thickBot="1">
      <c r="A244" s="12" t="str">
        <f t="shared" si="18"/>
        <v> CPRI 19.27 </v>
      </c>
      <c r="B244" s="15" t="str">
        <f t="shared" si="19"/>
        <v>I</v>
      </c>
      <c r="C244" s="12">
        <f t="shared" si="20"/>
        <v>17231.273000000001</v>
      </c>
      <c r="D244" s="14" t="str">
        <f t="shared" si="21"/>
        <v>vis</v>
      </c>
      <c r="E244" s="41">
        <f>VLOOKUP(C244,Active!C$21:E$970,3,FALSE)</f>
        <v>139.99750305094202</v>
      </c>
      <c r="F244" s="15" t="s">
        <v>161</v>
      </c>
      <c r="G244" s="14" t="str">
        <f t="shared" si="22"/>
        <v>17231.273</v>
      </c>
      <c r="H244" s="12">
        <f t="shared" si="23"/>
        <v>140</v>
      </c>
      <c r="I244" s="42" t="s">
        <v>430</v>
      </c>
      <c r="J244" s="43" t="s">
        <v>431</v>
      </c>
      <c r="K244" s="42">
        <v>140</v>
      </c>
      <c r="L244" s="42" t="s">
        <v>432</v>
      </c>
      <c r="M244" s="43" t="s">
        <v>163</v>
      </c>
      <c r="N244" s="43"/>
      <c r="O244" s="44" t="s">
        <v>413</v>
      </c>
      <c r="P244" s="44" t="s">
        <v>414</v>
      </c>
    </row>
    <row r="245" spans="1:16" ht="13.5" thickBot="1">
      <c r="A245" s="12" t="str">
        <f t="shared" si="18"/>
        <v> BAN 2.127 </v>
      </c>
      <c r="B245" s="15" t="str">
        <f t="shared" si="19"/>
        <v>I</v>
      </c>
      <c r="C245" s="12">
        <f t="shared" si="20"/>
        <v>17317.581999999999</v>
      </c>
      <c r="D245" s="14" t="str">
        <f t="shared" si="21"/>
        <v>vis</v>
      </c>
      <c r="E245" s="41">
        <f>VLOOKUP(C245,Active!C$21:E$970,3,FALSE)</f>
        <v>164.99856758548768</v>
      </c>
      <c r="F245" s="15" t="s">
        <v>161</v>
      </c>
      <c r="G245" s="14" t="str">
        <f t="shared" si="22"/>
        <v>17317.582</v>
      </c>
      <c r="H245" s="12">
        <f t="shared" si="23"/>
        <v>165</v>
      </c>
      <c r="I245" s="42" t="s">
        <v>433</v>
      </c>
      <c r="J245" s="43" t="s">
        <v>434</v>
      </c>
      <c r="K245" s="42">
        <v>165</v>
      </c>
      <c r="L245" s="42" t="s">
        <v>162</v>
      </c>
      <c r="M245" s="43" t="s">
        <v>167</v>
      </c>
      <c r="N245" s="43"/>
      <c r="O245" s="44" t="s">
        <v>428</v>
      </c>
      <c r="P245" s="44" t="s">
        <v>429</v>
      </c>
    </row>
    <row r="246" spans="1:16" ht="13.5" thickBot="1">
      <c r="A246" s="12" t="str">
        <f t="shared" si="18"/>
        <v> BAN 2.127 </v>
      </c>
      <c r="B246" s="15" t="str">
        <f t="shared" si="19"/>
        <v>I</v>
      </c>
      <c r="C246" s="12">
        <f t="shared" si="20"/>
        <v>17324.483</v>
      </c>
      <c r="D246" s="14" t="str">
        <f t="shared" si="21"/>
        <v>vis</v>
      </c>
      <c r="E246" s="41">
        <f>VLOOKUP(C246,Active!C$21:E$970,3,FALSE)</f>
        <v>166.99757517858859</v>
      </c>
      <c r="F246" s="15" t="s">
        <v>161</v>
      </c>
      <c r="G246" s="14" t="str">
        <f t="shared" si="22"/>
        <v>17324.483</v>
      </c>
      <c r="H246" s="12">
        <f t="shared" si="23"/>
        <v>167</v>
      </c>
      <c r="I246" s="42" t="s">
        <v>435</v>
      </c>
      <c r="J246" s="43" t="s">
        <v>436</v>
      </c>
      <c r="K246" s="42">
        <v>167</v>
      </c>
      <c r="L246" s="42" t="s">
        <v>259</v>
      </c>
      <c r="M246" s="43" t="s">
        <v>167</v>
      </c>
      <c r="N246" s="43"/>
      <c r="O246" s="44" t="s">
        <v>428</v>
      </c>
      <c r="P246" s="44" t="s">
        <v>429</v>
      </c>
    </row>
    <row r="247" spans="1:16" ht="13.5" thickBot="1">
      <c r="A247" s="12" t="str">
        <f t="shared" si="18"/>
        <v> BAN 2.127 </v>
      </c>
      <c r="B247" s="15" t="str">
        <f t="shared" si="19"/>
        <v>I</v>
      </c>
      <c r="C247" s="12">
        <f t="shared" si="20"/>
        <v>17362.473000000002</v>
      </c>
      <c r="D247" s="14" t="str">
        <f t="shared" si="21"/>
        <v>vis</v>
      </c>
      <c r="E247" s="41">
        <f>VLOOKUP(C247,Active!C$21:E$970,3,FALSE)</f>
        <v>178.00211053026058</v>
      </c>
      <c r="F247" s="15" t="s">
        <v>161</v>
      </c>
      <c r="G247" s="14" t="str">
        <f t="shared" si="22"/>
        <v>17362.473</v>
      </c>
      <c r="H247" s="12">
        <f t="shared" si="23"/>
        <v>178</v>
      </c>
      <c r="I247" s="42" t="s">
        <v>437</v>
      </c>
      <c r="J247" s="43" t="s">
        <v>438</v>
      </c>
      <c r="K247" s="42">
        <v>178</v>
      </c>
      <c r="L247" s="42" t="s">
        <v>280</v>
      </c>
      <c r="M247" s="43" t="s">
        <v>167</v>
      </c>
      <c r="N247" s="43"/>
      <c r="O247" s="44" t="s">
        <v>428</v>
      </c>
      <c r="P247" s="44" t="s">
        <v>429</v>
      </c>
    </row>
    <row r="248" spans="1:16" ht="13.5" thickBot="1">
      <c r="A248" s="12" t="str">
        <f t="shared" si="18"/>
        <v> BAN 2.127 </v>
      </c>
      <c r="B248" s="15" t="str">
        <f t="shared" si="19"/>
        <v>I</v>
      </c>
      <c r="C248" s="12">
        <f t="shared" si="20"/>
        <v>17483.292000000001</v>
      </c>
      <c r="D248" s="14" t="str">
        <f t="shared" si="21"/>
        <v>vis</v>
      </c>
      <c r="E248" s="41">
        <f>VLOOKUP(C248,Active!C$21:E$970,3,FALSE)</f>
        <v>212.99966137663057</v>
      </c>
      <c r="F248" s="15" t="s">
        <v>161</v>
      </c>
      <c r="G248" s="14" t="str">
        <f t="shared" si="22"/>
        <v>17483.292</v>
      </c>
      <c r="H248" s="12">
        <f t="shared" si="23"/>
        <v>213</v>
      </c>
      <c r="I248" s="42" t="s">
        <v>439</v>
      </c>
      <c r="J248" s="43" t="s">
        <v>440</v>
      </c>
      <c r="K248" s="42">
        <v>213</v>
      </c>
      <c r="L248" s="42" t="s">
        <v>441</v>
      </c>
      <c r="M248" s="43" t="s">
        <v>167</v>
      </c>
      <c r="N248" s="43"/>
      <c r="O248" s="44" t="s">
        <v>428</v>
      </c>
      <c r="P248" s="44" t="s">
        <v>429</v>
      </c>
    </row>
    <row r="249" spans="1:16" ht="13.5" thickBot="1">
      <c r="A249" s="12" t="str">
        <f t="shared" si="18"/>
        <v> BAN 2.127 </v>
      </c>
      <c r="B249" s="15" t="str">
        <f t="shared" si="19"/>
        <v>I</v>
      </c>
      <c r="C249" s="12">
        <f t="shared" si="20"/>
        <v>17659.348000000002</v>
      </c>
      <c r="D249" s="14" t="str">
        <f t="shared" si="21"/>
        <v>vis</v>
      </c>
      <c r="E249" s="41">
        <f>VLOOKUP(C249,Active!C$21:E$970,3,FALSE)</f>
        <v>263.99767337646966</v>
      </c>
      <c r="F249" s="15" t="s">
        <v>161</v>
      </c>
      <c r="G249" s="14" t="str">
        <f t="shared" si="22"/>
        <v>17659.348</v>
      </c>
      <c r="H249" s="12">
        <f t="shared" si="23"/>
        <v>264</v>
      </c>
      <c r="I249" s="42" t="s">
        <v>442</v>
      </c>
      <c r="J249" s="43" t="s">
        <v>443</v>
      </c>
      <c r="K249" s="42">
        <v>264</v>
      </c>
      <c r="L249" s="42" t="s">
        <v>204</v>
      </c>
      <c r="M249" s="43" t="s">
        <v>167</v>
      </c>
      <c r="N249" s="43"/>
      <c r="O249" s="44" t="s">
        <v>428</v>
      </c>
      <c r="P249" s="44" t="s">
        <v>429</v>
      </c>
    </row>
    <row r="250" spans="1:16" ht="13.5" thickBot="1">
      <c r="A250" s="12" t="str">
        <f t="shared" si="18"/>
        <v> BAN 2.127 </v>
      </c>
      <c r="B250" s="15" t="str">
        <f t="shared" si="19"/>
        <v>I</v>
      </c>
      <c r="C250" s="12">
        <f t="shared" si="20"/>
        <v>17690.431</v>
      </c>
      <c r="D250" s="14" t="str">
        <f t="shared" si="21"/>
        <v>vis</v>
      </c>
      <c r="E250" s="41">
        <f>VLOOKUP(C250,Active!C$21:E$970,3,FALSE)</f>
        <v>273.00146311945446</v>
      </c>
      <c r="F250" s="15" t="s">
        <v>161</v>
      </c>
      <c r="G250" s="14" t="str">
        <f t="shared" si="22"/>
        <v>17690.431</v>
      </c>
      <c r="H250" s="12">
        <f t="shared" si="23"/>
        <v>273</v>
      </c>
      <c r="I250" s="42" t="s">
        <v>444</v>
      </c>
      <c r="J250" s="43" t="s">
        <v>445</v>
      </c>
      <c r="K250" s="42">
        <v>273</v>
      </c>
      <c r="L250" s="42" t="s">
        <v>247</v>
      </c>
      <c r="M250" s="43" t="s">
        <v>167</v>
      </c>
      <c r="N250" s="43"/>
      <c r="O250" s="44" t="s">
        <v>428</v>
      </c>
      <c r="P250" s="44" t="s">
        <v>429</v>
      </c>
    </row>
    <row r="251" spans="1:16" ht="13.5" thickBot="1">
      <c r="A251" s="12" t="str">
        <f t="shared" si="18"/>
        <v> AJ 26.6 </v>
      </c>
      <c r="B251" s="15" t="str">
        <f t="shared" si="19"/>
        <v>I</v>
      </c>
      <c r="C251" s="12">
        <f t="shared" si="20"/>
        <v>17707.681</v>
      </c>
      <c r="D251" s="14" t="str">
        <f t="shared" si="21"/>
        <v>vis</v>
      </c>
      <c r="E251" s="41">
        <f>VLOOKUP(C251,Active!C$21:E$970,3,FALSE)</f>
        <v>277.99825792904471</v>
      </c>
      <c r="F251" s="15" t="s">
        <v>161</v>
      </c>
      <c r="G251" s="14" t="str">
        <f t="shared" si="22"/>
        <v>17707.681</v>
      </c>
      <c r="H251" s="12">
        <f t="shared" si="23"/>
        <v>278</v>
      </c>
      <c r="I251" s="42" t="s">
        <v>446</v>
      </c>
      <c r="J251" s="43" t="s">
        <v>447</v>
      </c>
      <c r="K251" s="42">
        <v>278</v>
      </c>
      <c r="L251" s="42" t="s">
        <v>162</v>
      </c>
      <c r="M251" s="43" t="s">
        <v>167</v>
      </c>
      <c r="N251" s="43"/>
      <c r="O251" s="44" t="s">
        <v>448</v>
      </c>
      <c r="P251" s="44" t="s">
        <v>449</v>
      </c>
    </row>
    <row r="252" spans="1:16" ht="13.5" thickBot="1">
      <c r="A252" s="12" t="str">
        <f t="shared" si="18"/>
        <v> BAN 2.127 </v>
      </c>
      <c r="B252" s="15" t="str">
        <f t="shared" si="19"/>
        <v>I</v>
      </c>
      <c r="C252" s="12">
        <f t="shared" si="20"/>
        <v>18056.347000000002</v>
      </c>
      <c r="D252" s="14" t="str">
        <f t="shared" si="21"/>
        <v>vis</v>
      </c>
      <c r="E252" s="41">
        <f>VLOOKUP(C252,Active!C$21:E$970,3,FALSE)</f>
        <v>378.99608164386211</v>
      </c>
      <c r="F252" s="15" t="s">
        <v>161</v>
      </c>
      <c r="G252" s="14" t="str">
        <f t="shared" si="22"/>
        <v>18056.347</v>
      </c>
      <c r="H252" s="12">
        <f t="shared" si="23"/>
        <v>379</v>
      </c>
      <c r="I252" s="42" t="s">
        <v>450</v>
      </c>
      <c r="J252" s="43" t="s">
        <v>451</v>
      </c>
      <c r="K252" s="42">
        <v>379</v>
      </c>
      <c r="L252" s="42" t="s">
        <v>193</v>
      </c>
      <c r="M252" s="43" t="s">
        <v>167</v>
      </c>
      <c r="N252" s="43"/>
      <c r="O252" s="44" t="s">
        <v>428</v>
      </c>
      <c r="P252" s="44" t="s">
        <v>429</v>
      </c>
    </row>
    <row r="253" spans="1:16" ht="13.5" thickBot="1">
      <c r="A253" s="12" t="str">
        <f t="shared" si="18"/>
        <v> BAN 2.127 </v>
      </c>
      <c r="B253" s="15" t="str">
        <f t="shared" si="19"/>
        <v>I</v>
      </c>
      <c r="C253" s="12">
        <f t="shared" si="20"/>
        <v>18080.517</v>
      </c>
      <c r="D253" s="14" t="str">
        <f t="shared" si="21"/>
        <v>vis</v>
      </c>
      <c r="E253" s="41">
        <f>VLOOKUP(C253,Active!C$21:E$970,3,FALSE)</f>
        <v>385.99738776257448</v>
      </c>
      <c r="F253" s="15" t="s">
        <v>161</v>
      </c>
      <c r="G253" s="14" t="str">
        <f t="shared" si="22"/>
        <v>18080.517</v>
      </c>
      <c r="H253" s="12">
        <f t="shared" si="23"/>
        <v>386</v>
      </c>
      <c r="I253" s="42" t="s">
        <v>452</v>
      </c>
      <c r="J253" s="43" t="s">
        <v>453</v>
      </c>
      <c r="K253" s="42">
        <v>386</v>
      </c>
      <c r="L253" s="42" t="s">
        <v>204</v>
      </c>
      <c r="M253" s="43" t="s">
        <v>167</v>
      </c>
      <c r="N253" s="43"/>
      <c r="O253" s="44" t="s">
        <v>428</v>
      </c>
      <c r="P253" s="44" t="s">
        <v>429</v>
      </c>
    </row>
    <row r="254" spans="1:16" ht="13.5" thickBot="1">
      <c r="A254" s="12" t="str">
        <f t="shared" si="18"/>
        <v> BAN 2.127 </v>
      </c>
      <c r="B254" s="15" t="str">
        <f t="shared" si="19"/>
        <v>I</v>
      </c>
      <c r="C254" s="12">
        <f t="shared" si="20"/>
        <v>18325.62</v>
      </c>
      <c r="D254" s="14" t="str">
        <f t="shared" si="21"/>
        <v>vis</v>
      </c>
      <c r="E254" s="41">
        <f>VLOOKUP(C254,Active!C$21:E$970,3,FALSE)</f>
        <v>456.99619345619743</v>
      </c>
      <c r="F254" s="15" t="s">
        <v>161</v>
      </c>
      <c r="G254" s="14" t="str">
        <f t="shared" si="22"/>
        <v>18325.620</v>
      </c>
      <c r="H254" s="12">
        <f t="shared" si="23"/>
        <v>457</v>
      </c>
      <c r="I254" s="42" t="s">
        <v>454</v>
      </c>
      <c r="J254" s="43" t="s">
        <v>455</v>
      </c>
      <c r="K254" s="42">
        <v>457</v>
      </c>
      <c r="L254" s="42" t="s">
        <v>353</v>
      </c>
      <c r="M254" s="43" t="s">
        <v>167</v>
      </c>
      <c r="N254" s="43"/>
      <c r="O254" s="44" t="s">
        <v>428</v>
      </c>
      <c r="P254" s="44" t="s">
        <v>429</v>
      </c>
    </row>
    <row r="255" spans="1:16" ht="13.5" thickBot="1">
      <c r="A255" s="12" t="str">
        <f t="shared" si="18"/>
        <v> BAN 2.127 </v>
      </c>
      <c r="B255" s="15" t="str">
        <f t="shared" si="19"/>
        <v>I</v>
      </c>
      <c r="C255" s="12">
        <f t="shared" si="20"/>
        <v>18363.615000000002</v>
      </c>
      <c r="D255" s="14" t="str">
        <f t="shared" si="21"/>
        <v>vis</v>
      </c>
      <c r="E255" s="41">
        <f>VLOOKUP(C255,Active!C$21:E$970,3,FALSE)</f>
        <v>468.00217715419132</v>
      </c>
      <c r="F255" s="15" t="s">
        <v>161</v>
      </c>
      <c r="G255" s="14" t="str">
        <f t="shared" si="22"/>
        <v>18363.615</v>
      </c>
      <c r="H255" s="12">
        <f t="shared" si="23"/>
        <v>468</v>
      </c>
      <c r="I255" s="42" t="s">
        <v>456</v>
      </c>
      <c r="J255" s="43" t="s">
        <v>457</v>
      </c>
      <c r="K255" s="42">
        <v>468</v>
      </c>
      <c r="L255" s="42" t="s">
        <v>458</v>
      </c>
      <c r="M255" s="43" t="s">
        <v>167</v>
      </c>
      <c r="N255" s="43"/>
      <c r="O255" s="44" t="s">
        <v>428</v>
      </c>
      <c r="P255" s="44" t="s">
        <v>429</v>
      </c>
    </row>
    <row r="256" spans="1:16" ht="13.5" thickBot="1">
      <c r="A256" s="12" t="str">
        <f t="shared" si="18"/>
        <v> BAN 2.127 </v>
      </c>
      <c r="B256" s="15" t="str">
        <f t="shared" si="19"/>
        <v>I</v>
      </c>
      <c r="C256" s="12">
        <f t="shared" si="20"/>
        <v>18401.592000000001</v>
      </c>
      <c r="D256" s="14" t="str">
        <f t="shared" si="21"/>
        <v>vis</v>
      </c>
      <c r="E256" s="41">
        <f>VLOOKUP(C256,Active!C$21:E$970,3,FALSE)</f>
        <v>479.00294680542635</v>
      </c>
      <c r="F256" s="15" t="s">
        <v>161</v>
      </c>
      <c r="G256" s="14" t="str">
        <f t="shared" si="22"/>
        <v>18401.592</v>
      </c>
      <c r="H256" s="12">
        <f t="shared" si="23"/>
        <v>479</v>
      </c>
      <c r="I256" s="42" t="s">
        <v>459</v>
      </c>
      <c r="J256" s="43" t="s">
        <v>460</v>
      </c>
      <c r="K256" s="42">
        <v>479</v>
      </c>
      <c r="L256" s="42" t="s">
        <v>273</v>
      </c>
      <c r="M256" s="43" t="s">
        <v>167</v>
      </c>
      <c r="N256" s="43"/>
      <c r="O256" s="44" t="s">
        <v>428</v>
      </c>
      <c r="P256" s="44" t="s">
        <v>429</v>
      </c>
    </row>
    <row r="257" spans="1:16" ht="13.5" thickBot="1">
      <c r="A257" s="12" t="str">
        <f t="shared" si="18"/>
        <v> BAN 2.127 </v>
      </c>
      <c r="B257" s="15" t="str">
        <f t="shared" si="19"/>
        <v>I</v>
      </c>
      <c r="C257" s="12">
        <f t="shared" si="20"/>
        <v>18408.490000000002</v>
      </c>
      <c r="D257" s="14" t="str">
        <f t="shared" si="21"/>
        <v>vis</v>
      </c>
      <c r="E257" s="41">
        <f>VLOOKUP(C257,Active!C$21:E$970,3,FALSE)</f>
        <v>481.00108539073409</v>
      </c>
      <c r="F257" s="15" t="s">
        <v>161</v>
      </c>
      <c r="G257" s="14" t="str">
        <f t="shared" si="22"/>
        <v>18408.490</v>
      </c>
      <c r="H257" s="12">
        <f t="shared" si="23"/>
        <v>481</v>
      </c>
      <c r="I257" s="42" t="s">
        <v>461</v>
      </c>
      <c r="J257" s="43" t="s">
        <v>462</v>
      </c>
      <c r="K257" s="42">
        <v>481</v>
      </c>
      <c r="L257" s="42" t="s">
        <v>280</v>
      </c>
      <c r="M257" s="43" t="s">
        <v>167</v>
      </c>
      <c r="N257" s="43"/>
      <c r="O257" s="44" t="s">
        <v>428</v>
      </c>
      <c r="P257" s="44" t="s">
        <v>429</v>
      </c>
    </row>
    <row r="258" spans="1:16" ht="13.5" thickBot="1">
      <c r="A258" s="12" t="str">
        <f t="shared" si="18"/>
        <v> BAN 2.127 </v>
      </c>
      <c r="B258" s="15" t="str">
        <f t="shared" si="19"/>
        <v>I</v>
      </c>
      <c r="C258" s="12">
        <f t="shared" si="20"/>
        <v>18432.651000000002</v>
      </c>
      <c r="D258" s="14" t="str">
        <f t="shared" si="21"/>
        <v>vis</v>
      </c>
      <c r="E258" s="41">
        <f>VLOOKUP(C258,Active!C$21:E$970,3,FALSE)</f>
        <v>487.99978448606799</v>
      </c>
      <c r="F258" s="15" t="s">
        <v>161</v>
      </c>
      <c r="G258" s="14" t="str">
        <f t="shared" si="22"/>
        <v>18432.651</v>
      </c>
      <c r="H258" s="12">
        <f t="shared" si="23"/>
        <v>488</v>
      </c>
      <c r="I258" s="42" t="s">
        <v>463</v>
      </c>
      <c r="J258" s="43" t="s">
        <v>464</v>
      </c>
      <c r="K258" s="42">
        <v>488</v>
      </c>
      <c r="L258" s="42" t="s">
        <v>209</v>
      </c>
      <c r="M258" s="43" t="s">
        <v>167</v>
      </c>
      <c r="N258" s="43"/>
      <c r="O258" s="44" t="s">
        <v>428</v>
      </c>
      <c r="P258" s="44" t="s">
        <v>429</v>
      </c>
    </row>
    <row r="259" spans="1:16" ht="13.5" thickBot="1">
      <c r="A259" s="12" t="str">
        <f t="shared" si="18"/>
        <v> BAN 2.127 </v>
      </c>
      <c r="B259" s="15" t="str">
        <f t="shared" si="19"/>
        <v>I</v>
      </c>
      <c r="C259" s="12">
        <f t="shared" si="20"/>
        <v>18446.465</v>
      </c>
      <c r="D259" s="14" t="str">
        <f t="shared" si="21"/>
        <v>vis</v>
      </c>
      <c r="E259" s="41">
        <f>VLOOKUP(C259,Active!C$21:E$970,3,FALSE)</f>
        <v>492.00127570344034</v>
      </c>
      <c r="F259" s="15" t="s">
        <v>161</v>
      </c>
      <c r="G259" s="14" t="str">
        <f t="shared" si="22"/>
        <v>18446.465</v>
      </c>
      <c r="H259" s="12">
        <f t="shared" si="23"/>
        <v>492</v>
      </c>
      <c r="I259" s="42" t="s">
        <v>465</v>
      </c>
      <c r="J259" s="43" t="s">
        <v>466</v>
      </c>
      <c r="K259" s="42">
        <v>492</v>
      </c>
      <c r="L259" s="42" t="s">
        <v>467</v>
      </c>
      <c r="M259" s="43" t="s">
        <v>167</v>
      </c>
      <c r="N259" s="43"/>
      <c r="O259" s="44" t="s">
        <v>428</v>
      </c>
      <c r="P259" s="44" t="s">
        <v>429</v>
      </c>
    </row>
    <row r="260" spans="1:16" ht="13.5" thickBot="1">
      <c r="A260" s="12" t="str">
        <f t="shared" si="18"/>
        <v> BAN 2.127 </v>
      </c>
      <c r="B260" s="15" t="str">
        <f t="shared" si="19"/>
        <v>I</v>
      </c>
      <c r="C260" s="12">
        <f t="shared" si="20"/>
        <v>18508.581999999999</v>
      </c>
      <c r="D260" s="14" t="str">
        <f t="shared" si="21"/>
        <v>vis</v>
      </c>
      <c r="E260" s="41">
        <f>VLOOKUP(C260,Active!C$21:E$970,3,FALSE)</f>
        <v>509.99466139545825</v>
      </c>
      <c r="F260" s="15" t="s">
        <v>161</v>
      </c>
      <c r="G260" s="14" t="str">
        <f t="shared" si="22"/>
        <v>18508.582</v>
      </c>
      <c r="H260" s="12">
        <f t="shared" si="23"/>
        <v>510</v>
      </c>
      <c r="I260" s="42" t="s">
        <v>468</v>
      </c>
      <c r="J260" s="43" t="s">
        <v>469</v>
      </c>
      <c r="K260" s="42">
        <v>510</v>
      </c>
      <c r="L260" s="42" t="s">
        <v>470</v>
      </c>
      <c r="M260" s="43" t="s">
        <v>167</v>
      </c>
      <c r="N260" s="43"/>
      <c r="O260" s="44" t="s">
        <v>428</v>
      </c>
      <c r="P260" s="44" t="s">
        <v>429</v>
      </c>
    </row>
    <row r="261" spans="1:16" ht="13.5" thickBot="1">
      <c r="A261" s="12" t="str">
        <f t="shared" si="18"/>
        <v> BAN 2.127 </v>
      </c>
      <c r="B261" s="15" t="str">
        <f t="shared" si="19"/>
        <v>I</v>
      </c>
      <c r="C261" s="12">
        <f t="shared" si="20"/>
        <v>18529.325000000001</v>
      </c>
      <c r="D261" s="14" t="str">
        <f t="shared" si="21"/>
        <v>vis</v>
      </c>
      <c r="E261" s="41">
        <f>VLOOKUP(C261,Active!C$21:E$970,3,FALSE)</f>
        <v>516.00327094533316</v>
      </c>
      <c r="F261" s="15" t="s">
        <v>161</v>
      </c>
      <c r="G261" s="14" t="str">
        <f t="shared" si="22"/>
        <v>18529.325</v>
      </c>
      <c r="H261" s="12">
        <f t="shared" si="23"/>
        <v>516</v>
      </c>
      <c r="I261" s="42" t="s">
        <v>471</v>
      </c>
      <c r="J261" s="43" t="s">
        <v>472</v>
      </c>
      <c r="K261" s="42">
        <v>516</v>
      </c>
      <c r="L261" s="42" t="s">
        <v>339</v>
      </c>
      <c r="M261" s="43" t="s">
        <v>167</v>
      </c>
      <c r="N261" s="43"/>
      <c r="O261" s="44" t="s">
        <v>428</v>
      </c>
      <c r="P261" s="44" t="s">
        <v>429</v>
      </c>
    </row>
    <row r="262" spans="1:16" ht="13.5" thickBot="1">
      <c r="A262" s="12" t="str">
        <f t="shared" si="18"/>
        <v> BAN 2.127 </v>
      </c>
      <c r="B262" s="15" t="str">
        <f t="shared" si="19"/>
        <v>I</v>
      </c>
      <c r="C262" s="12">
        <f t="shared" si="20"/>
        <v>18567.291000000001</v>
      </c>
      <c r="D262" s="14" t="str">
        <f t="shared" si="21"/>
        <v>vis</v>
      </c>
      <c r="E262" s="41">
        <f>VLOOKUP(C262,Active!C$21:E$970,3,FALSE)</f>
        <v>527.00085423466101</v>
      </c>
      <c r="F262" s="15" t="s">
        <v>161</v>
      </c>
      <c r="G262" s="14" t="str">
        <f t="shared" si="22"/>
        <v>18567.291</v>
      </c>
      <c r="H262" s="12">
        <f t="shared" si="23"/>
        <v>527</v>
      </c>
      <c r="I262" s="42" t="s">
        <v>473</v>
      </c>
      <c r="J262" s="43" t="s">
        <v>474</v>
      </c>
      <c r="K262" s="42">
        <v>527</v>
      </c>
      <c r="L262" s="42" t="s">
        <v>280</v>
      </c>
      <c r="M262" s="43" t="s">
        <v>167</v>
      </c>
      <c r="N262" s="43"/>
      <c r="O262" s="44" t="s">
        <v>428</v>
      </c>
      <c r="P262" s="44" t="s">
        <v>429</v>
      </c>
    </row>
    <row r="263" spans="1:16" ht="13.5" thickBot="1">
      <c r="A263" s="12" t="str">
        <f t="shared" si="18"/>
        <v> BAN 2.127 </v>
      </c>
      <c r="B263" s="15" t="str">
        <f t="shared" si="19"/>
        <v>I</v>
      </c>
      <c r="C263" s="12">
        <f t="shared" si="20"/>
        <v>18715.741000000002</v>
      </c>
      <c r="D263" s="14" t="str">
        <f t="shared" si="21"/>
        <v>vis</v>
      </c>
      <c r="E263" s="41">
        <f>VLOOKUP(C263,Active!C$21:E$970,3,FALSE)</f>
        <v>570.00225652356983</v>
      </c>
      <c r="F263" s="15" t="s">
        <v>161</v>
      </c>
      <c r="G263" s="14" t="str">
        <f t="shared" si="22"/>
        <v>18715.741</v>
      </c>
      <c r="H263" s="12">
        <f t="shared" si="23"/>
        <v>570</v>
      </c>
      <c r="I263" s="42" t="s">
        <v>475</v>
      </c>
      <c r="J263" s="43" t="s">
        <v>476</v>
      </c>
      <c r="K263" s="42">
        <v>570</v>
      </c>
      <c r="L263" s="42" t="s">
        <v>233</v>
      </c>
      <c r="M263" s="43" t="s">
        <v>167</v>
      </c>
      <c r="N263" s="43"/>
      <c r="O263" s="44" t="s">
        <v>428</v>
      </c>
      <c r="P263" s="44" t="s">
        <v>429</v>
      </c>
    </row>
    <row r="264" spans="1:16" ht="13.5" thickBot="1">
      <c r="A264" s="12" t="str">
        <f t="shared" si="18"/>
        <v> BAN 2.127 </v>
      </c>
      <c r="B264" s="15" t="str">
        <f t="shared" si="19"/>
        <v>I</v>
      </c>
      <c r="C264" s="12">
        <f t="shared" si="20"/>
        <v>18736.441999999999</v>
      </c>
      <c r="D264" s="14" t="str">
        <f t="shared" si="21"/>
        <v>vis</v>
      </c>
      <c r="E264" s="41">
        <f>VLOOKUP(C264,Active!C$21:E$970,3,FALSE)</f>
        <v>575.99869996434165</v>
      </c>
      <c r="F264" s="15" t="s">
        <v>161</v>
      </c>
      <c r="G264" s="14" t="str">
        <f t="shared" si="22"/>
        <v>18736.442</v>
      </c>
      <c r="H264" s="12">
        <f t="shared" si="23"/>
        <v>576</v>
      </c>
      <c r="I264" s="42" t="s">
        <v>477</v>
      </c>
      <c r="J264" s="43" t="s">
        <v>478</v>
      </c>
      <c r="K264" s="42">
        <v>576</v>
      </c>
      <c r="L264" s="42" t="s">
        <v>185</v>
      </c>
      <c r="M264" s="43" t="s">
        <v>167</v>
      </c>
      <c r="N264" s="43"/>
      <c r="O264" s="44" t="s">
        <v>428</v>
      </c>
      <c r="P264" s="44" t="s">
        <v>429</v>
      </c>
    </row>
    <row r="265" spans="1:16" ht="13.5" thickBot="1">
      <c r="A265" s="12" t="str">
        <f t="shared" si="18"/>
        <v> BAN 2.127 </v>
      </c>
      <c r="B265" s="15" t="str">
        <f t="shared" si="19"/>
        <v>I</v>
      </c>
      <c r="C265" s="12">
        <f t="shared" si="20"/>
        <v>18805.504000000001</v>
      </c>
      <c r="D265" s="14" t="str">
        <f t="shared" si="21"/>
        <v>vis</v>
      </c>
      <c r="E265" s="41">
        <f>VLOOKUP(C265,Active!C$21:E$970,3,FALSE)</f>
        <v>596.00383869709128</v>
      </c>
      <c r="F265" s="15" t="s">
        <v>161</v>
      </c>
      <c r="G265" s="14" t="str">
        <f t="shared" si="22"/>
        <v>18805.504</v>
      </c>
      <c r="H265" s="12">
        <f t="shared" si="23"/>
        <v>596</v>
      </c>
      <c r="I265" s="42" t="s">
        <v>479</v>
      </c>
      <c r="J265" s="43" t="s">
        <v>480</v>
      </c>
      <c r="K265" s="42">
        <v>596</v>
      </c>
      <c r="L265" s="42" t="s">
        <v>481</v>
      </c>
      <c r="M265" s="43" t="s">
        <v>167</v>
      </c>
      <c r="N265" s="43"/>
      <c r="O265" s="44" t="s">
        <v>428</v>
      </c>
      <c r="P265" s="44" t="s">
        <v>429</v>
      </c>
    </row>
    <row r="266" spans="1:16" ht="13.5" thickBot="1">
      <c r="A266" s="12" t="str">
        <f t="shared" si="18"/>
        <v> BAN 2.127 </v>
      </c>
      <c r="B266" s="15" t="str">
        <f t="shared" si="19"/>
        <v>I</v>
      </c>
      <c r="C266" s="12">
        <f t="shared" si="20"/>
        <v>19133.444</v>
      </c>
      <c r="D266" s="14" t="str">
        <f t="shared" si="21"/>
        <v>vis</v>
      </c>
      <c r="E266" s="41">
        <f>VLOOKUP(C266,Active!C$21:E$970,3,FALSE)</f>
        <v>690.99797723952724</v>
      </c>
      <c r="F266" s="15" t="s">
        <v>161</v>
      </c>
      <c r="G266" s="14" t="str">
        <f t="shared" si="22"/>
        <v>19133.444</v>
      </c>
      <c r="H266" s="12">
        <f t="shared" si="23"/>
        <v>691</v>
      </c>
      <c r="I266" s="42" t="s">
        <v>482</v>
      </c>
      <c r="J266" s="43" t="s">
        <v>483</v>
      </c>
      <c r="K266" s="42">
        <v>691</v>
      </c>
      <c r="L266" s="42" t="s">
        <v>441</v>
      </c>
      <c r="M266" s="43" t="s">
        <v>167</v>
      </c>
      <c r="N266" s="43"/>
      <c r="O266" s="44" t="s">
        <v>428</v>
      </c>
      <c r="P266" s="44" t="s">
        <v>429</v>
      </c>
    </row>
    <row r="267" spans="1:16" ht="13.5" thickBot="1">
      <c r="A267" s="12" t="str">
        <f t="shared" ref="A267:A330" si="24">P267</f>
        <v> BAN 2.127 </v>
      </c>
      <c r="B267" s="15" t="str">
        <f t="shared" ref="B267:B330" si="25">IF(H267=INT(H267),"I","II")</f>
        <v>I</v>
      </c>
      <c r="C267" s="12">
        <f t="shared" ref="C267:C330" si="26">1*G267</f>
        <v>19140.349999999999</v>
      </c>
      <c r="D267" s="14" t="str">
        <f t="shared" ref="D267:D330" si="27">VLOOKUP(F267,I$1:J$5,2,FALSE)</f>
        <v>vis</v>
      </c>
      <c r="E267" s="41">
        <f>VLOOKUP(C267,Active!C$21:E$970,3,FALSE)</f>
        <v>692.99843317894909</v>
      </c>
      <c r="F267" s="15" t="s">
        <v>161</v>
      </c>
      <c r="G267" s="14" t="str">
        <f t="shared" ref="G267:G330" si="28">MID(I267,3,LEN(I267)-3)</f>
        <v>19140.350</v>
      </c>
      <c r="H267" s="12">
        <f t="shared" ref="H267:H330" si="29">1*K267</f>
        <v>693</v>
      </c>
      <c r="I267" s="42" t="s">
        <v>484</v>
      </c>
      <c r="J267" s="43" t="s">
        <v>485</v>
      </c>
      <c r="K267" s="42">
        <v>693</v>
      </c>
      <c r="L267" s="42" t="s">
        <v>212</v>
      </c>
      <c r="M267" s="43" t="s">
        <v>167</v>
      </c>
      <c r="N267" s="43"/>
      <c r="O267" s="44" t="s">
        <v>428</v>
      </c>
      <c r="P267" s="44" t="s">
        <v>429</v>
      </c>
    </row>
    <row r="268" spans="1:16" ht="13.5" thickBot="1">
      <c r="A268" s="12" t="str">
        <f t="shared" si="24"/>
        <v> BAN 2.127 </v>
      </c>
      <c r="B268" s="15" t="str">
        <f t="shared" si="25"/>
        <v>I</v>
      </c>
      <c r="C268" s="12">
        <f t="shared" si="26"/>
        <v>19164.525000000001</v>
      </c>
      <c r="D268" s="14" t="str">
        <f t="shared" si="27"/>
        <v>vis</v>
      </c>
      <c r="E268" s="41">
        <f>VLOOKUP(C268,Active!C$21:E$970,3,FALSE)</f>
        <v>700.00118764398439</v>
      </c>
      <c r="F268" s="15" t="s">
        <v>161</v>
      </c>
      <c r="G268" s="14" t="str">
        <f t="shared" si="28"/>
        <v>19164.525</v>
      </c>
      <c r="H268" s="12">
        <f t="shared" si="29"/>
        <v>700</v>
      </c>
      <c r="I268" s="42" t="s">
        <v>486</v>
      </c>
      <c r="J268" s="43" t="s">
        <v>487</v>
      </c>
      <c r="K268" s="42">
        <v>700</v>
      </c>
      <c r="L268" s="42" t="s">
        <v>312</v>
      </c>
      <c r="M268" s="43" t="s">
        <v>167</v>
      </c>
      <c r="N268" s="43"/>
      <c r="O268" s="44" t="s">
        <v>428</v>
      </c>
      <c r="P268" s="44" t="s">
        <v>429</v>
      </c>
    </row>
    <row r="269" spans="1:16" ht="13.5" thickBot="1">
      <c r="A269" s="12" t="str">
        <f t="shared" si="24"/>
        <v> BAN 2.127 </v>
      </c>
      <c r="B269" s="15" t="str">
        <f t="shared" si="25"/>
        <v>I</v>
      </c>
      <c r="C269" s="12">
        <f t="shared" si="26"/>
        <v>19195.564999999999</v>
      </c>
      <c r="D269" s="14" t="str">
        <f t="shared" si="27"/>
        <v>vis</v>
      </c>
      <c r="E269" s="41">
        <f>VLOOKUP(C269,Active!C$21:E$970,3,FALSE)</f>
        <v>708.99252160860271</v>
      </c>
      <c r="F269" s="15" t="s">
        <v>161</v>
      </c>
      <c r="G269" s="14" t="str">
        <f t="shared" si="28"/>
        <v>19195.565</v>
      </c>
      <c r="H269" s="12">
        <f t="shared" si="29"/>
        <v>709</v>
      </c>
      <c r="I269" s="42" t="s">
        <v>488</v>
      </c>
      <c r="J269" s="43" t="s">
        <v>489</v>
      </c>
      <c r="K269" s="42">
        <v>709</v>
      </c>
      <c r="L269" s="42" t="s">
        <v>407</v>
      </c>
      <c r="M269" s="43" t="s">
        <v>167</v>
      </c>
      <c r="N269" s="43"/>
      <c r="O269" s="44" t="s">
        <v>428</v>
      </c>
      <c r="P269" s="44" t="s">
        <v>429</v>
      </c>
    </row>
    <row r="270" spans="1:16" ht="13.5" thickBot="1">
      <c r="A270" s="12" t="str">
        <f t="shared" si="24"/>
        <v> BAN 2.127 </v>
      </c>
      <c r="B270" s="15" t="str">
        <f t="shared" si="25"/>
        <v>I</v>
      </c>
      <c r="C270" s="12">
        <f t="shared" si="26"/>
        <v>19240.475999999999</v>
      </c>
      <c r="D270" s="14" t="str">
        <f t="shared" si="27"/>
        <v>vis</v>
      </c>
      <c r="E270" s="41">
        <f>VLOOKUP(C270,Active!C$21:E$970,3,FALSE)</f>
        <v>722.00185793866126</v>
      </c>
      <c r="F270" s="15" t="s">
        <v>161</v>
      </c>
      <c r="G270" s="14" t="str">
        <f t="shared" si="28"/>
        <v>19240.476</v>
      </c>
      <c r="H270" s="12">
        <f t="shared" si="29"/>
        <v>722</v>
      </c>
      <c r="I270" s="42" t="s">
        <v>490</v>
      </c>
      <c r="J270" s="43" t="s">
        <v>491</v>
      </c>
      <c r="K270" s="42">
        <v>722</v>
      </c>
      <c r="L270" s="42" t="s">
        <v>298</v>
      </c>
      <c r="M270" s="43" t="s">
        <v>167</v>
      </c>
      <c r="N270" s="43"/>
      <c r="O270" s="44" t="s">
        <v>428</v>
      </c>
      <c r="P270" s="44" t="s">
        <v>429</v>
      </c>
    </row>
    <row r="271" spans="1:16" ht="13.5" thickBot="1">
      <c r="A271" s="12" t="str">
        <f t="shared" si="24"/>
        <v> BAN 2.127 </v>
      </c>
      <c r="B271" s="15" t="str">
        <f t="shared" si="25"/>
        <v>I</v>
      </c>
      <c r="C271" s="12">
        <f t="shared" si="26"/>
        <v>19247.377</v>
      </c>
      <c r="D271" s="14" t="str">
        <f t="shared" si="27"/>
        <v>vis</v>
      </c>
      <c r="E271" s="41">
        <f>VLOOKUP(C271,Active!C$21:E$970,3,FALSE)</f>
        <v>724.00086553176209</v>
      </c>
      <c r="F271" s="15" t="s">
        <v>161</v>
      </c>
      <c r="G271" s="14" t="str">
        <f t="shared" si="28"/>
        <v>19247.377</v>
      </c>
      <c r="H271" s="12">
        <f t="shared" si="29"/>
        <v>724</v>
      </c>
      <c r="I271" s="42" t="s">
        <v>492</v>
      </c>
      <c r="J271" s="43" t="s">
        <v>493</v>
      </c>
      <c r="K271" s="42">
        <v>724</v>
      </c>
      <c r="L271" s="42" t="s">
        <v>223</v>
      </c>
      <c r="M271" s="43" t="s">
        <v>167</v>
      </c>
      <c r="N271" s="43"/>
      <c r="O271" s="44" t="s">
        <v>428</v>
      </c>
      <c r="P271" s="44" t="s">
        <v>429</v>
      </c>
    </row>
    <row r="272" spans="1:16" ht="13.5" thickBot="1">
      <c r="A272" s="12" t="str">
        <f t="shared" si="24"/>
        <v> BAN 2.127 </v>
      </c>
      <c r="B272" s="15" t="str">
        <f t="shared" si="25"/>
        <v>I</v>
      </c>
      <c r="C272" s="12">
        <f t="shared" si="26"/>
        <v>19254.275000000001</v>
      </c>
      <c r="D272" s="14" t="str">
        <f t="shared" si="27"/>
        <v>vis</v>
      </c>
      <c r="E272" s="41">
        <f>VLOOKUP(C272,Active!C$21:E$970,3,FALSE)</f>
        <v>725.99900411706983</v>
      </c>
      <c r="F272" s="15" t="s">
        <v>161</v>
      </c>
      <c r="G272" s="14" t="str">
        <f t="shared" si="28"/>
        <v>19254.275</v>
      </c>
      <c r="H272" s="12">
        <f t="shared" si="29"/>
        <v>726</v>
      </c>
      <c r="I272" s="42" t="s">
        <v>494</v>
      </c>
      <c r="J272" s="43" t="s">
        <v>495</v>
      </c>
      <c r="K272" s="42">
        <v>726</v>
      </c>
      <c r="L272" s="42" t="s">
        <v>209</v>
      </c>
      <c r="M272" s="43" t="s">
        <v>167</v>
      </c>
      <c r="N272" s="43"/>
      <c r="O272" s="44" t="s">
        <v>428</v>
      </c>
      <c r="P272" s="44" t="s">
        <v>429</v>
      </c>
    </row>
    <row r="273" spans="1:16" ht="13.5" thickBot="1">
      <c r="A273" s="12" t="str">
        <f t="shared" si="24"/>
        <v> AN 192.200 </v>
      </c>
      <c r="B273" s="15" t="str">
        <f t="shared" si="25"/>
        <v>I</v>
      </c>
      <c r="C273" s="12">
        <f t="shared" si="26"/>
        <v>19492.475999999999</v>
      </c>
      <c r="D273" s="14" t="str">
        <f t="shared" si="27"/>
        <v>vis</v>
      </c>
      <c r="E273" s="41">
        <f>VLOOKUP(C273,Active!C$21:E$970,3,FALSE)</f>
        <v>794.99851254832754</v>
      </c>
      <c r="F273" s="15" t="s">
        <v>161</v>
      </c>
      <c r="G273" s="14" t="str">
        <f t="shared" si="28"/>
        <v>19492.476</v>
      </c>
      <c r="H273" s="12">
        <f t="shared" si="29"/>
        <v>795</v>
      </c>
      <c r="I273" s="42" t="s">
        <v>496</v>
      </c>
      <c r="J273" s="43" t="s">
        <v>497</v>
      </c>
      <c r="K273" s="42">
        <v>795</v>
      </c>
      <c r="L273" s="42" t="s">
        <v>196</v>
      </c>
      <c r="M273" s="43" t="s">
        <v>167</v>
      </c>
      <c r="N273" s="43"/>
      <c r="O273" s="44" t="s">
        <v>498</v>
      </c>
      <c r="P273" s="44" t="s">
        <v>499</v>
      </c>
    </row>
    <row r="274" spans="1:16" ht="13.5" thickBot="1">
      <c r="A274" s="12" t="str">
        <f t="shared" si="24"/>
        <v> AN 194.165 </v>
      </c>
      <c r="B274" s="15" t="str">
        <f t="shared" si="25"/>
        <v>I</v>
      </c>
      <c r="C274" s="12">
        <f t="shared" si="26"/>
        <v>19523.543000000001</v>
      </c>
      <c r="D274" s="14" t="str">
        <f t="shared" si="27"/>
        <v>vis</v>
      </c>
      <c r="E274" s="41">
        <f>VLOOKUP(C274,Active!C$21:E$970,3,FALSE)</f>
        <v>803.99766758308431</v>
      </c>
      <c r="F274" s="15" t="s">
        <v>161</v>
      </c>
      <c r="G274" s="14" t="str">
        <f t="shared" si="28"/>
        <v>19523.543</v>
      </c>
      <c r="H274" s="12">
        <f t="shared" si="29"/>
        <v>804</v>
      </c>
      <c r="I274" s="42" t="s">
        <v>500</v>
      </c>
      <c r="J274" s="43" t="s">
        <v>501</v>
      </c>
      <c r="K274" s="42">
        <v>804</v>
      </c>
      <c r="L274" s="42" t="s">
        <v>441</v>
      </c>
      <c r="M274" s="43" t="s">
        <v>167</v>
      </c>
      <c r="N274" s="43"/>
      <c r="O274" s="44" t="s">
        <v>498</v>
      </c>
      <c r="P274" s="44" t="s">
        <v>502</v>
      </c>
    </row>
    <row r="275" spans="1:16" ht="13.5" thickBot="1">
      <c r="A275" s="12" t="str">
        <f t="shared" si="24"/>
        <v> AN 194.165 </v>
      </c>
      <c r="B275" s="15" t="str">
        <f t="shared" si="25"/>
        <v>I</v>
      </c>
      <c r="C275" s="12">
        <f t="shared" si="26"/>
        <v>19644.383000000002</v>
      </c>
      <c r="D275" s="14" t="str">
        <f t="shared" si="27"/>
        <v>vis</v>
      </c>
      <c r="E275" s="41">
        <f>VLOOKUP(C275,Active!C$21:E$970,3,FALSE)</f>
        <v>839.00130148400524</v>
      </c>
      <c r="F275" s="15" t="s">
        <v>161</v>
      </c>
      <c r="G275" s="14" t="str">
        <f t="shared" si="28"/>
        <v>19644.383</v>
      </c>
      <c r="H275" s="12">
        <f t="shared" si="29"/>
        <v>839</v>
      </c>
      <c r="I275" s="42" t="s">
        <v>503</v>
      </c>
      <c r="J275" s="43" t="s">
        <v>504</v>
      </c>
      <c r="K275" s="42">
        <v>839</v>
      </c>
      <c r="L275" s="42" t="s">
        <v>233</v>
      </c>
      <c r="M275" s="43" t="s">
        <v>167</v>
      </c>
      <c r="N275" s="43"/>
      <c r="O275" s="44" t="s">
        <v>498</v>
      </c>
      <c r="P275" s="44" t="s">
        <v>502</v>
      </c>
    </row>
    <row r="276" spans="1:16" ht="13.5" thickBot="1">
      <c r="A276" s="12" t="str">
        <f t="shared" si="24"/>
        <v> CPRI 19.27 </v>
      </c>
      <c r="B276" s="15" t="str">
        <f t="shared" si="25"/>
        <v>I</v>
      </c>
      <c r="C276" s="12">
        <f t="shared" si="26"/>
        <v>19854.955999999998</v>
      </c>
      <c r="D276" s="14" t="str">
        <f t="shared" si="27"/>
        <v>vis</v>
      </c>
      <c r="E276" s="41">
        <f>VLOOKUP(C276,Active!C$21:E$970,3,FALSE)</f>
        <v>899.99782748051723</v>
      </c>
      <c r="F276" s="15" t="s">
        <v>161</v>
      </c>
      <c r="G276" s="14" t="str">
        <f t="shared" si="28"/>
        <v>19854.956</v>
      </c>
      <c r="H276" s="12">
        <f t="shared" si="29"/>
        <v>900</v>
      </c>
      <c r="I276" s="42" t="s">
        <v>505</v>
      </c>
      <c r="J276" s="43" t="s">
        <v>506</v>
      </c>
      <c r="K276" s="42">
        <v>900</v>
      </c>
      <c r="L276" s="42" t="s">
        <v>212</v>
      </c>
      <c r="M276" s="43" t="s">
        <v>163</v>
      </c>
      <c r="N276" s="43"/>
      <c r="O276" s="44" t="s">
        <v>413</v>
      </c>
      <c r="P276" s="44" t="s">
        <v>414</v>
      </c>
    </row>
    <row r="277" spans="1:16" ht="13.5" thickBot="1">
      <c r="A277" s="12" t="str">
        <f t="shared" si="24"/>
        <v> LAWS 29 </v>
      </c>
      <c r="B277" s="15" t="str">
        <f t="shared" si="25"/>
        <v>I</v>
      </c>
      <c r="C277" s="12">
        <f t="shared" si="26"/>
        <v>20990.723000000002</v>
      </c>
      <c r="D277" s="14" t="str">
        <f t="shared" si="27"/>
        <v>vis</v>
      </c>
      <c r="E277" s="41">
        <f>VLOOKUP(C277,Active!C$21:E$970,3,FALSE)</f>
        <v>1228.9946188140773</v>
      </c>
      <c r="F277" s="15" t="s">
        <v>161</v>
      </c>
      <c r="G277" s="14" t="str">
        <f t="shared" si="28"/>
        <v>20990.723</v>
      </c>
      <c r="H277" s="12">
        <f t="shared" si="29"/>
        <v>1229</v>
      </c>
      <c r="I277" s="42" t="s">
        <v>507</v>
      </c>
      <c r="J277" s="43" t="s">
        <v>508</v>
      </c>
      <c r="K277" s="42">
        <v>1229</v>
      </c>
      <c r="L277" s="42" t="s">
        <v>256</v>
      </c>
      <c r="M277" s="43" t="s">
        <v>163</v>
      </c>
      <c r="N277" s="43"/>
      <c r="O277" s="44" t="s">
        <v>509</v>
      </c>
      <c r="P277" s="44" t="s">
        <v>510</v>
      </c>
    </row>
    <row r="278" spans="1:16" ht="13.5" thickBot="1">
      <c r="A278" s="12" t="str">
        <f t="shared" si="24"/>
        <v> LAWS 29 </v>
      </c>
      <c r="B278" s="15" t="str">
        <f t="shared" si="25"/>
        <v>I</v>
      </c>
      <c r="C278" s="12">
        <f t="shared" si="26"/>
        <v>21004.531999999999</v>
      </c>
      <c r="D278" s="14" t="str">
        <f t="shared" si="27"/>
        <v>vis</v>
      </c>
      <c r="E278" s="41">
        <f>VLOOKUP(C278,Active!C$21:E$970,3,FALSE)</f>
        <v>1232.9946616851278</v>
      </c>
      <c r="F278" s="15" t="s">
        <v>161</v>
      </c>
      <c r="G278" s="14" t="str">
        <f t="shared" si="28"/>
        <v>21004.532</v>
      </c>
      <c r="H278" s="12">
        <f t="shared" si="29"/>
        <v>1233</v>
      </c>
      <c r="I278" s="42" t="s">
        <v>511</v>
      </c>
      <c r="J278" s="43" t="s">
        <v>512</v>
      </c>
      <c r="K278" s="42">
        <v>1233</v>
      </c>
      <c r="L278" s="42" t="s">
        <v>256</v>
      </c>
      <c r="M278" s="43" t="s">
        <v>163</v>
      </c>
      <c r="N278" s="43"/>
      <c r="O278" s="44" t="s">
        <v>509</v>
      </c>
      <c r="P278" s="44" t="s">
        <v>510</v>
      </c>
    </row>
    <row r="279" spans="1:16" ht="13.5" thickBot="1">
      <c r="A279" s="12" t="str">
        <f t="shared" si="24"/>
        <v> CPRI 19.27 </v>
      </c>
      <c r="B279" s="15" t="str">
        <f t="shared" si="25"/>
        <v>I</v>
      </c>
      <c r="C279" s="12">
        <f t="shared" si="26"/>
        <v>22236.964</v>
      </c>
      <c r="D279" s="14" t="str">
        <f t="shared" si="27"/>
        <v>vis</v>
      </c>
      <c r="E279" s="41">
        <f>VLOOKUP(C279,Active!C$21:E$970,3,FALSE)</f>
        <v>1589.9923324545734</v>
      </c>
      <c r="F279" s="15" t="s">
        <v>161</v>
      </c>
      <c r="G279" s="14" t="str">
        <f t="shared" si="28"/>
        <v>22236.964</v>
      </c>
      <c r="H279" s="12">
        <f t="shared" si="29"/>
        <v>1590</v>
      </c>
      <c r="I279" s="42" t="s">
        <v>513</v>
      </c>
      <c r="J279" s="43" t="s">
        <v>514</v>
      </c>
      <c r="K279" s="42">
        <v>1590</v>
      </c>
      <c r="L279" s="42" t="s">
        <v>353</v>
      </c>
      <c r="M279" s="43" t="s">
        <v>163</v>
      </c>
      <c r="N279" s="43"/>
      <c r="O279" s="44" t="s">
        <v>413</v>
      </c>
      <c r="P279" s="44" t="s">
        <v>414</v>
      </c>
    </row>
    <row r="280" spans="1:16" ht="13.5" thickBot="1">
      <c r="A280" s="12" t="str">
        <f t="shared" si="24"/>
        <v> BAF 3.43 </v>
      </c>
      <c r="B280" s="15" t="str">
        <f t="shared" si="25"/>
        <v>I</v>
      </c>
      <c r="C280" s="12">
        <f t="shared" si="26"/>
        <v>22454.469000000001</v>
      </c>
      <c r="D280" s="14" t="str">
        <f t="shared" si="27"/>
        <v>vis</v>
      </c>
      <c r="E280" s="41">
        <f>VLOOKUP(C280,Active!C$21:E$970,3,FALSE)</f>
        <v>1652.9968457913812</v>
      </c>
      <c r="F280" s="15" t="s">
        <v>161</v>
      </c>
      <c r="G280" s="14" t="str">
        <f t="shared" si="28"/>
        <v>22454.469</v>
      </c>
      <c r="H280" s="12">
        <f t="shared" si="29"/>
        <v>1653</v>
      </c>
      <c r="I280" s="42" t="s">
        <v>515</v>
      </c>
      <c r="J280" s="43" t="s">
        <v>516</v>
      </c>
      <c r="K280" s="42">
        <v>1653</v>
      </c>
      <c r="L280" s="42" t="s">
        <v>247</v>
      </c>
      <c r="M280" s="43" t="s">
        <v>167</v>
      </c>
      <c r="N280" s="43"/>
      <c r="O280" s="44" t="s">
        <v>517</v>
      </c>
      <c r="P280" s="44" t="s">
        <v>518</v>
      </c>
    </row>
    <row r="281" spans="1:16" ht="13.5" thickBot="1">
      <c r="A281" s="12" t="str">
        <f t="shared" si="24"/>
        <v> BAF 3.43 </v>
      </c>
      <c r="B281" s="15" t="str">
        <f t="shared" si="25"/>
        <v>I</v>
      </c>
      <c r="C281" s="12">
        <f t="shared" si="26"/>
        <v>22499.362000000001</v>
      </c>
      <c r="D281" s="14" t="str">
        <f t="shared" si="27"/>
        <v>vis</v>
      </c>
      <c r="E281" s="41">
        <f>VLOOKUP(C281,Active!C$21:E$970,3,FALSE)</f>
        <v>1666.0009680746819</v>
      </c>
      <c r="F281" s="15" t="s">
        <v>161</v>
      </c>
      <c r="G281" s="14" t="str">
        <f t="shared" si="28"/>
        <v>22499.362</v>
      </c>
      <c r="H281" s="12">
        <f t="shared" si="29"/>
        <v>1666</v>
      </c>
      <c r="I281" s="42" t="s">
        <v>519</v>
      </c>
      <c r="J281" s="43" t="s">
        <v>520</v>
      </c>
      <c r="K281" s="42">
        <v>1666</v>
      </c>
      <c r="L281" s="42" t="s">
        <v>188</v>
      </c>
      <c r="M281" s="43" t="s">
        <v>167</v>
      </c>
      <c r="N281" s="43"/>
      <c r="O281" s="44" t="s">
        <v>517</v>
      </c>
      <c r="P281" s="44" t="s">
        <v>518</v>
      </c>
    </row>
    <row r="282" spans="1:16" ht="13.5" thickBot="1">
      <c r="A282" s="12" t="str">
        <f t="shared" si="24"/>
        <v> BAF 3.43 </v>
      </c>
      <c r="B282" s="15" t="str">
        <f t="shared" si="25"/>
        <v>I</v>
      </c>
      <c r="C282" s="12">
        <f t="shared" si="26"/>
        <v>22751.405999999999</v>
      </c>
      <c r="D282" s="14" t="str">
        <f t="shared" si="27"/>
        <v>vis</v>
      </c>
      <c r="E282" s="41">
        <f>VLOOKUP(C282,Active!C$21:E$970,3,FALSE)</f>
        <v>1739.0103681319779</v>
      </c>
      <c r="F282" s="15" t="s">
        <v>161</v>
      </c>
      <c r="G282" s="14" t="str">
        <f t="shared" si="28"/>
        <v>22751.406</v>
      </c>
      <c r="H282" s="12">
        <f t="shared" si="29"/>
        <v>1739</v>
      </c>
      <c r="I282" s="42" t="s">
        <v>521</v>
      </c>
      <c r="J282" s="43" t="s">
        <v>522</v>
      </c>
      <c r="K282" s="42">
        <v>1739</v>
      </c>
      <c r="L282" s="42" t="s">
        <v>523</v>
      </c>
      <c r="M282" s="43" t="s">
        <v>167</v>
      </c>
      <c r="N282" s="43"/>
      <c r="O282" s="44" t="s">
        <v>517</v>
      </c>
      <c r="P282" s="44" t="s">
        <v>518</v>
      </c>
    </row>
    <row r="283" spans="1:16" ht="13.5" thickBot="1">
      <c r="A283" s="12" t="str">
        <f t="shared" si="24"/>
        <v> BAF 3.43 </v>
      </c>
      <c r="B283" s="15" t="str">
        <f t="shared" si="25"/>
        <v>I</v>
      </c>
      <c r="C283" s="12">
        <f t="shared" si="26"/>
        <v>22820.398000000001</v>
      </c>
      <c r="D283" s="14" t="str">
        <f t="shared" si="27"/>
        <v>vis</v>
      </c>
      <c r="E283" s="41">
        <f>VLOOKUP(C283,Active!C$21:E$970,3,FALSE)</f>
        <v>1758.9952300162249</v>
      </c>
      <c r="F283" s="15" t="s">
        <v>161</v>
      </c>
      <c r="G283" s="14" t="str">
        <f t="shared" si="28"/>
        <v>22820.398</v>
      </c>
      <c r="H283" s="12">
        <f t="shared" si="29"/>
        <v>1759</v>
      </c>
      <c r="I283" s="42" t="s">
        <v>524</v>
      </c>
      <c r="J283" s="43" t="s">
        <v>525</v>
      </c>
      <c r="K283" s="42">
        <v>1759</v>
      </c>
      <c r="L283" s="42" t="s">
        <v>196</v>
      </c>
      <c r="M283" s="43" t="s">
        <v>167</v>
      </c>
      <c r="N283" s="43"/>
      <c r="O283" s="44" t="s">
        <v>517</v>
      </c>
      <c r="P283" s="44" t="s">
        <v>518</v>
      </c>
    </row>
    <row r="284" spans="1:16" ht="13.5" thickBot="1">
      <c r="A284" s="12" t="str">
        <f t="shared" si="24"/>
        <v> BAF 3.43 </v>
      </c>
      <c r="B284" s="15" t="str">
        <f t="shared" si="25"/>
        <v>I</v>
      </c>
      <c r="C284" s="12">
        <f t="shared" si="26"/>
        <v>22896.33</v>
      </c>
      <c r="D284" s="14" t="str">
        <f t="shared" si="27"/>
        <v>vis</v>
      </c>
      <c r="E284" s="41">
        <f>VLOOKUP(C284,Active!C$21:E$970,3,FALSE)</f>
        <v>1780.9903965948806</v>
      </c>
      <c r="F284" s="15" t="s">
        <v>161</v>
      </c>
      <c r="G284" s="14" t="str">
        <f t="shared" si="28"/>
        <v>22896.330</v>
      </c>
      <c r="H284" s="12">
        <f t="shared" si="29"/>
        <v>1781</v>
      </c>
      <c r="I284" s="42" t="s">
        <v>526</v>
      </c>
      <c r="J284" s="43" t="s">
        <v>527</v>
      </c>
      <c r="K284" s="42">
        <v>1781</v>
      </c>
      <c r="L284" s="42" t="s">
        <v>470</v>
      </c>
      <c r="M284" s="43" t="s">
        <v>167</v>
      </c>
      <c r="N284" s="43"/>
      <c r="O284" s="44" t="s">
        <v>517</v>
      </c>
      <c r="P284" s="44" t="s">
        <v>518</v>
      </c>
    </row>
    <row r="285" spans="1:16" ht="13.5" thickBot="1">
      <c r="A285" s="12" t="str">
        <f t="shared" si="24"/>
        <v> BZ 4.57 </v>
      </c>
      <c r="B285" s="15" t="str">
        <f t="shared" si="25"/>
        <v>I</v>
      </c>
      <c r="C285" s="12">
        <f t="shared" si="26"/>
        <v>23238.102999999999</v>
      </c>
      <c r="D285" s="14" t="str">
        <f t="shared" si="27"/>
        <v>vis</v>
      </c>
      <c r="E285" s="41">
        <f>VLOOKUP(C285,Active!C$21:E$970,3,FALSE)</f>
        <v>1879.9915300707112</v>
      </c>
      <c r="F285" s="15" t="s">
        <v>161</v>
      </c>
      <c r="G285" s="14" t="str">
        <f t="shared" si="28"/>
        <v>23238.103</v>
      </c>
      <c r="H285" s="12">
        <f t="shared" si="29"/>
        <v>1880</v>
      </c>
      <c r="I285" s="42" t="s">
        <v>528</v>
      </c>
      <c r="J285" s="43" t="s">
        <v>529</v>
      </c>
      <c r="K285" s="42">
        <v>1880</v>
      </c>
      <c r="L285" s="42" t="s">
        <v>432</v>
      </c>
      <c r="M285" s="43" t="s">
        <v>167</v>
      </c>
      <c r="N285" s="43"/>
      <c r="O285" s="44" t="s">
        <v>408</v>
      </c>
      <c r="P285" s="44" t="s">
        <v>530</v>
      </c>
    </row>
    <row r="286" spans="1:16" ht="13.5" thickBot="1">
      <c r="A286" s="12" t="str">
        <f t="shared" si="24"/>
        <v> BAF 3.43 </v>
      </c>
      <c r="B286" s="15" t="str">
        <f t="shared" si="25"/>
        <v>I</v>
      </c>
      <c r="C286" s="12">
        <f t="shared" si="26"/>
        <v>23293.345000000001</v>
      </c>
      <c r="D286" s="14" t="str">
        <f t="shared" si="27"/>
        <v>vis</v>
      </c>
      <c r="E286" s="41">
        <f>VLOOKUP(C286,Active!C$21:E$970,3,FALSE)</f>
        <v>1895.9934395705022</v>
      </c>
      <c r="F286" s="15" t="s">
        <v>161</v>
      </c>
      <c r="G286" s="14" t="str">
        <f t="shared" si="28"/>
        <v>23293.345</v>
      </c>
      <c r="H286" s="12">
        <f t="shared" si="29"/>
        <v>1896</v>
      </c>
      <c r="I286" s="42" t="s">
        <v>531</v>
      </c>
      <c r="J286" s="43" t="s">
        <v>532</v>
      </c>
      <c r="K286" s="42">
        <v>1896</v>
      </c>
      <c r="L286" s="42" t="s">
        <v>262</v>
      </c>
      <c r="M286" s="43" t="s">
        <v>167</v>
      </c>
      <c r="N286" s="43"/>
      <c r="O286" s="44" t="s">
        <v>517</v>
      </c>
      <c r="P286" s="44" t="s">
        <v>518</v>
      </c>
    </row>
    <row r="287" spans="1:16" ht="13.5" thickBot="1">
      <c r="A287" s="12" t="str">
        <f t="shared" si="24"/>
        <v> AN 220.331 </v>
      </c>
      <c r="B287" s="15" t="str">
        <f t="shared" si="25"/>
        <v>I</v>
      </c>
      <c r="C287" s="12">
        <f t="shared" si="26"/>
        <v>23410.712</v>
      </c>
      <c r="D287" s="14" t="str">
        <f t="shared" si="27"/>
        <v>vis</v>
      </c>
      <c r="E287" s="41">
        <f>VLOOKUP(C287,Active!C$21:E$970,3,FALSE)</f>
        <v>1929.9910521164252</v>
      </c>
      <c r="F287" s="15" t="s">
        <v>161</v>
      </c>
      <c r="G287" s="14" t="str">
        <f t="shared" si="28"/>
        <v>23410.712</v>
      </c>
      <c r="H287" s="12">
        <f t="shared" si="29"/>
        <v>1930</v>
      </c>
      <c r="I287" s="42" t="s">
        <v>533</v>
      </c>
      <c r="J287" s="43" t="s">
        <v>534</v>
      </c>
      <c r="K287" s="42">
        <v>1930</v>
      </c>
      <c r="L287" s="42" t="s">
        <v>353</v>
      </c>
      <c r="M287" s="43" t="s">
        <v>167</v>
      </c>
      <c r="N287" s="43"/>
      <c r="O287" s="44" t="s">
        <v>408</v>
      </c>
      <c r="P287" s="44" t="s">
        <v>409</v>
      </c>
    </row>
    <row r="288" spans="1:16" ht="13.5" thickBot="1">
      <c r="A288" s="12" t="str">
        <f t="shared" si="24"/>
        <v> BAF 3.43 </v>
      </c>
      <c r="B288" s="15" t="str">
        <f t="shared" si="25"/>
        <v>I</v>
      </c>
      <c r="C288" s="12">
        <f t="shared" si="26"/>
        <v>23545.378000000001</v>
      </c>
      <c r="D288" s="14" t="str">
        <f t="shared" si="27"/>
        <v>vis</v>
      </c>
      <c r="E288" s="41">
        <f>VLOOKUP(C288,Active!C$21:E$970,3,FALSE)</f>
        <v>1968.9996532658911</v>
      </c>
      <c r="F288" s="15" t="s">
        <v>161</v>
      </c>
      <c r="G288" s="14" t="str">
        <f t="shared" si="28"/>
        <v>23545.378</v>
      </c>
      <c r="H288" s="12">
        <f t="shared" si="29"/>
        <v>1969</v>
      </c>
      <c r="I288" s="42" t="s">
        <v>535</v>
      </c>
      <c r="J288" s="43" t="s">
        <v>536</v>
      </c>
      <c r="K288" s="42">
        <v>1969</v>
      </c>
      <c r="L288" s="42" t="s">
        <v>537</v>
      </c>
      <c r="M288" s="43" t="s">
        <v>167</v>
      </c>
      <c r="N288" s="43"/>
      <c r="O288" s="44" t="s">
        <v>517</v>
      </c>
      <c r="P288" s="44" t="s">
        <v>518</v>
      </c>
    </row>
    <row r="289" spans="1:16" ht="13.5" thickBot="1">
      <c r="A289" s="12" t="str">
        <f t="shared" si="24"/>
        <v> AAB 1.51 </v>
      </c>
      <c r="B289" s="15" t="str">
        <f t="shared" si="25"/>
        <v>I</v>
      </c>
      <c r="C289" s="12">
        <f t="shared" si="26"/>
        <v>23583.35</v>
      </c>
      <c r="D289" s="14" t="str">
        <f t="shared" si="27"/>
        <v>vis</v>
      </c>
      <c r="E289" s="41">
        <f>VLOOKUP(C289,Active!C$21:E$970,3,FALSE)</f>
        <v>1979.998974570804</v>
      </c>
      <c r="F289" s="15" t="s">
        <v>161</v>
      </c>
      <c r="G289" s="14" t="str">
        <f t="shared" si="28"/>
        <v>23583.350</v>
      </c>
      <c r="H289" s="12">
        <f t="shared" si="29"/>
        <v>1980</v>
      </c>
      <c r="I289" s="42" t="s">
        <v>538</v>
      </c>
      <c r="J289" s="43" t="s">
        <v>539</v>
      </c>
      <c r="K289" s="42">
        <v>1980</v>
      </c>
      <c r="L289" s="42" t="s">
        <v>481</v>
      </c>
      <c r="M289" s="43" t="s">
        <v>167</v>
      </c>
      <c r="N289" s="43"/>
      <c r="O289" s="44" t="s">
        <v>540</v>
      </c>
      <c r="P289" s="44" t="s">
        <v>541</v>
      </c>
    </row>
    <row r="290" spans="1:16" ht="13.5" thickBot="1">
      <c r="A290" s="12" t="str">
        <f t="shared" si="24"/>
        <v> AAB 1.51 </v>
      </c>
      <c r="B290" s="15" t="str">
        <f t="shared" si="25"/>
        <v>I</v>
      </c>
      <c r="C290" s="12">
        <f t="shared" si="26"/>
        <v>23928.564999999999</v>
      </c>
      <c r="D290" s="14" t="str">
        <f t="shared" si="27"/>
        <v>vis</v>
      </c>
      <c r="E290" s="41">
        <f>VLOOKUP(C290,Active!C$21:E$970,3,FALSE)</f>
        <v>2079.997149654439</v>
      </c>
      <c r="F290" s="15" t="s">
        <v>161</v>
      </c>
      <c r="G290" s="14" t="str">
        <f t="shared" si="28"/>
        <v>23928.565</v>
      </c>
      <c r="H290" s="12">
        <f t="shared" si="29"/>
        <v>2080</v>
      </c>
      <c r="I290" s="42" t="s">
        <v>542</v>
      </c>
      <c r="J290" s="43" t="s">
        <v>543</v>
      </c>
      <c r="K290" s="42">
        <v>2080</v>
      </c>
      <c r="L290" s="42" t="s">
        <v>233</v>
      </c>
      <c r="M290" s="43" t="s">
        <v>167</v>
      </c>
      <c r="N290" s="43"/>
      <c r="O290" s="44" t="s">
        <v>540</v>
      </c>
      <c r="P290" s="44" t="s">
        <v>541</v>
      </c>
    </row>
    <row r="291" spans="1:16" ht="13.5" thickBot="1">
      <c r="A291" s="12" t="str">
        <f t="shared" si="24"/>
        <v> BAF 3.43 </v>
      </c>
      <c r="B291" s="15" t="str">
        <f t="shared" si="25"/>
        <v>I</v>
      </c>
      <c r="C291" s="12">
        <f t="shared" si="26"/>
        <v>24263.425999999999</v>
      </c>
      <c r="D291" s="14" t="str">
        <f t="shared" si="27"/>
        <v>vis</v>
      </c>
      <c r="E291" s="41">
        <f>VLOOKUP(C291,Active!C$21:E$970,3,FALSE)</f>
        <v>2176.9960891752626</v>
      </c>
      <c r="F291" s="15" t="s">
        <v>161</v>
      </c>
      <c r="G291" s="14" t="str">
        <f t="shared" si="28"/>
        <v>24263.426</v>
      </c>
      <c r="H291" s="12">
        <f t="shared" si="29"/>
        <v>2177</v>
      </c>
      <c r="I291" s="42" t="s">
        <v>544</v>
      </c>
      <c r="J291" s="43" t="s">
        <v>545</v>
      </c>
      <c r="K291" s="42">
        <v>2177</v>
      </c>
      <c r="L291" s="42" t="s">
        <v>312</v>
      </c>
      <c r="M291" s="43" t="s">
        <v>167</v>
      </c>
      <c r="N291" s="43"/>
      <c r="O291" s="44" t="s">
        <v>517</v>
      </c>
      <c r="P291" s="44" t="s">
        <v>518</v>
      </c>
    </row>
    <row r="292" spans="1:16" ht="13.5" thickBot="1">
      <c r="A292" s="12" t="str">
        <f t="shared" si="24"/>
        <v> CPRI 19.27 </v>
      </c>
      <c r="B292" s="15" t="str">
        <f t="shared" si="25"/>
        <v>I</v>
      </c>
      <c r="C292" s="12">
        <f t="shared" si="26"/>
        <v>24584.471000000001</v>
      </c>
      <c r="D292" s="14" t="str">
        <f t="shared" si="27"/>
        <v>vis</v>
      </c>
      <c r="E292" s="41">
        <f>VLOOKUP(C292,Active!C$21:E$970,3,FALSE)</f>
        <v>2269.9929581401848</v>
      </c>
      <c r="F292" s="15" t="s">
        <v>161</v>
      </c>
      <c r="G292" s="14" t="str">
        <f t="shared" si="28"/>
        <v>24584.471</v>
      </c>
      <c r="H292" s="12">
        <f t="shared" si="29"/>
        <v>2270</v>
      </c>
      <c r="I292" s="42" t="s">
        <v>546</v>
      </c>
      <c r="J292" s="43" t="s">
        <v>547</v>
      </c>
      <c r="K292" s="42">
        <v>2270</v>
      </c>
      <c r="L292" s="42" t="s">
        <v>185</v>
      </c>
      <c r="M292" s="43" t="s">
        <v>163</v>
      </c>
      <c r="N292" s="43"/>
      <c r="O292" s="44" t="s">
        <v>413</v>
      </c>
      <c r="P292" s="44" t="s">
        <v>414</v>
      </c>
    </row>
    <row r="293" spans="1:16" ht="13.5" thickBot="1">
      <c r="A293" s="12" t="str">
        <f t="shared" si="24"/>
        <v> BAF 3.43 </v>
      </c>
      <c r="B293" s="15" t="str">
        <f t="shared" si="25"/>
        <v>I</v>
      </c>
      <c r="C293" s="12">
        <f t="shared" si="26"/>
        <v>24591.386999999999</v>
      </c>
      <c r="D293" s="14" t="str">
        <f t="shared" si="27"/>
        <v>vis</v>
      </c>
      <c r="E293" s="41">
        <f>VLOOKUP(C293,Active!C$21:E$970,3,FALSE)</f>
        <v>2271.9963107722492</v>
      </c>
      <c r="F293" s="15" t="s">
        <v>161</v>
      </c>
      <c r="G293" s="14" t="str">
        <f t="shared" si="28"/>
        <v>24591.387</v>
      </c>
      <c r="H293" s="12">
        <f t="shared" si="29"/>
        <v>2272</v>
      </c>
      <c r="I293" s="42" t="s">
        <v>548</v>
      </c>
      <c r="J293" s="43" t="s">
        <v>549</v>
      </c>
      <c r="K293" s="42">
        <v>2272</v>
      </c>
      <c r="L293" s="42" t="s">
        <v>233</v>
      </c>
      <c r="M293" s="43" t="s">
        <v>167</v>
      </c>
      <c r="N293" s="43"/>
      <c r="O293" s="44" t="s">
        <v>517</v>
      </c>
      <c r="P293" s="44" t="s">
        <v>518</v>
      </c>
    </row>
    <row r="294" spans="1:16" ht="13.5" thickBot="1">
      <c r="A294" s="12" t="str">
        <f t="shared" si="24"/>
        <v> AAB 1.51 </v>
      </c>
      <c r="B294" s="15" t="str">
        <f t="shared" si="25"/>
        <v>I</v>
      </c>
      <c r="C294" s="12">
        <f t="shared" si="26"/>
        <v>24760.54</v>
      </c>
      <c r="D294" s="14" t="str">
        <f t="shared" si="27"/>
        <v>vis</v>
      </c>
      <c r="E294" s="41">
        <f>VLOOKUP(C294,Active!C$21:E$970,3,FALSE)</f>
        <v>2320.9947358404597</v>
      </c>
      <c r="F294" s="15" t="s">
        <v>161</v>
      </c>
      <c r="G294" s="14" t="str">
        <f t="shared" si="28"/>
        <v>24760.540</v>
      </c>
      <c r="H294" s="12">
        <f t="shared" si="29"/>
        <v>2321</v>
      </c>
      <c r="I294" s="42" t="s">
        <v>550</v>
      </c>
      <c r="J294" s="43" t="s">
        <v>551</v>
      </c>
      <c r="K294" s="42">
        <v>2321</v>
      </c>
      <c r="L294" s="42" t="s">
        <v>280</v>
      </c>
      <c r="M294" s="43" t="s">
        <v>167</v>
      </c>
      <c r="N294" s="43"/>
      <c r="O294" s="44" t="s">
        <v>540</v>
      </c>
      <c r="P294" s="44" t="s">
        <v>541</v>
      </c>
    </row>
    <row r="295" spans="1:16" ht="13.5" thickBot="1">
      <c r="A295" s="12" t="str">
        <f t="shared" si="24"/>
        <v> AAB 1.59 </v>
      </c>
      <c r="B295" s="15" t="str">
        <f t="shared" si="25"/>
        <v>I</v>
      </c>
      <c r="C295" s="12">
        <f t="shared" si="26"/>
        <v>24767.446</v>
      </c>
      <c r="D295" s="14" t="str">
        <f t="shared" si="27"/>
        <v>vis</v>
      </c>
      <c r="E295" s="41">
        <f>VLOOKUP(C295,Active!C$21:E$970,3,FALSE)</f>
        <v>2322.9951917798817</v>
      </c>
      <c r="F295" s="15" t="s">
        <v>161</v>
      </c>
      <c r="G295" s="14" t="str">
        <f t="shared" si="28"/>
        <v>24767.446</v>
      </c>
      <c r="H295" s="12">
        <f t="shared" si="29"/>
        <v>2323</v>
      </c>
      <c r="I295" s="42" t="s">
        <v>552</v>
      </c>
      <c r="J295" s="43" t="s">
        <v>553</v>
      </c>
      <c r="K295" s="42">
        <v>2323</v>
      </c>
      <c r="L295" s="42" t="s">
        <v>223</v>
      </c>
      <c r="M295" s="43" t="s">
        <v>167</v>
      </c>
      <c r="N295" s="43"/>
      <c r="O295" s="44" t="s">
        <v>554</v>
      </c>
      <c r="P295" s="44" t="s">
        <v>555</v>
      </c>
    </row>
    <row r="296" spans="1:16" ht="13.5" thickBot="1">
      <c r="A296" s="12" t="str">
        <f t="shared" si="24"/>
        <v> AAB 1.47 </v>
      </c>
      <c r="B296" s="15" t="str">
        <f t="shared" si="25"/>
        <v>I</v>
      </c>
      <c r="C296" s="12">
        <f t="shared" si="26"/>
        <v>25119.563999999998</v>
      </c>
      <c r="D296" s="14" t="str">
        <f t="shared" si="27"/>
        <v>vis</v>
      </c>
      <c r="E296" s="41">
        <f>VLOOKUP(C296,Active!C$21:E$970,3,FALSE)</f>
        <v>2424.9929537951452</v>
      </c>
      <c r="F296" s="15" t="s">
        <v>161</v>
      </c>
      <c r="G296" s="14" t="str">
        <f t="shared" si="28"/>
        <v>25119.564</v>
      </c>
      <c r="H296" s="12">
        <f t="shared" si="29"/>
        <v>2425</v>
      </c>
      <c r="I296" s="42" t="s">
        <v>556</v>
      </c>
      <c r="J296" s="43" t="s">
        <v>557</v>
      </c>
      <c r="K296" s="42">
        <v>2425</v>
      </c>
      <c r="L296" s="42" t="s">
        <v>196</v>
      </c>
      <c r="M296" s="43" t="s">
        <v>167</v>
      </c>
      <c r="N296" s="43"/>
      <c r="O296" s="44" t="s">
        <v>558</v>
      </c>
      <c r="P296" s="44" t="s">
        <v>559</v>
      </c>
    </row>
    <row r="297" spans="1:16" ht="13.5" thickBot="1">
      <c r="A297" s="12" t="str">
        <f t="shared" si="24"/>
        <v> AAC 1.36 </v>
      </c>
      <c r="B297" s="15" t="str">
        <f t="shared" si="25"/>
        <v>I</v>
      </c>
      <c r="C297" s="12">
        <f t="shared" si="26"/>
        <v>25378.471000000001</v>
      </c>
      <c r="D297" s="14" t="str">
        <f t="shared" si="27"/>
        <v>vis</v>
      </c>
      <c r="E297" s="41">
        <f>VLOOKUP(C297,Active!C$21:E$970,3,FALSE)</f>
        <v>2499.9903540134987</v>
      </c>
      <c r="F297" s="15" t="s">
        <v>161</v>
      </c>
      <c r="G297" s="14" t="str">
        <f t="shared" si="28"/>
        <v>25378.471</v>
      </c>
      <c r="H297" s="12">
        <f t="shared" si="29"/>
        <v>2500</v>
      </c>
      <c r="I297" s="42" t="s">
        <v>560</v>
      </c>
      <c r="J297" s="43" t="s">
        <v>561</v>
      </c>
      <c r="K297" s="42">
        <v>2500</v>
      </c>
      <c r="L297" s="42" t="s">
        <v>256</v>
      </c>
      <c r="M297" s="43" t="s">
        <v>167</v>
      </c>
      <c r="N297" s="43"/>
      <c r="O297" s="44" t="s">
        <v>562</v>
      </c>
      <c r="P297" s="44" t="s">
        <v>563</v>
      </c>
    </row>
    <row r="298" spans="1:16" ht="13.5" thickBot="1">
      <c r="A298" s="12" t="str">
        <f t="shared" si="24"/>
        <v> BAF 3.43 </v>
      </c>
      <c r="B298" s="15" t="str">
        <f t="shared" si="25"/>
        <v>I</v>
      </c>
      <c r="C298" s="12">
        <f t="shared" si="26"/>
        <v>25378.516</v>
      </c>
      <c r="D298" s="14" t="str">
        <f t="shared" si="27"/>
        <v>vis</v>
      </c>
      <c r="E298" s="41">
        <f>VLOOKUP(C298,Active!C$21:E$970,3,FALSE)</f>
        <v>2500.0033891303929</v>
      </c>
      <c r="F298" s="15" t="s">
        <v>161</v>
      </c>
      <c r="G298" s="14" t="str">
        <f t="shared" si="28"/>
        <v>25378.516</v>
      </c>
      <c r="H298" s="12">
        <f t="shared" si="29"/>
        <v>2500</v>
      </c>
      <c r="I298" s="42" t="s">
        <v>564</v>
      </c>
      <c r="J298" s="43" t="s">
        <v>565</v>
      </c>
      <c r="K298" s="42">
        <v>2500</v>
      </c>
      <c r="L298" s="42" t="s">
        <v>566</v>
      </c>
      <c r="M298" s="43" t="s">
        <v>167</v>
      </c>
      <c r="N298" s="43"/>
      <c r="O298" s="44" t="s">
        <v>517</v>
      </c>
      <c r="P298" s="44" t="s">
        <v>518</v>
      </c>
    </row>
    <row r="299" spans="1:16" ht="13.5" thickBot="1">
      <c r="A299" s="12" t="str">
        <f t="shared" si="24"/>
        <v> BAF 3.43 </v>
      </c>
      <c r="B299" s="15" t="str">
        <f t="shared" si="25"/>
        <v>I</v>
      </c>
      <c r="C299" s="12">
        <f t="shared" si="26"/>
        <v>25447.536</v>
      </c>
      <c r="D299" s="14" t="str">
        <f t="shared" si="27"/>
        <v>vis</v>
      </c>
      <c r="E299" s="41">
        <f>VLOOKUP(C299,Active!C$21:E$970,3,FALSE)</f>
        <v>2519.9963617540402</v>
      </c>
      <c r="F299" s="15" t="s">
        <v>161</v>
      </c>
      <c r="G299" s="14" t="str">
        <f t="shared" si="28"/>
        <v>25447.536</v>
      </c>
      <c r="H299" s="12">
        <f t="shared" si="29"/>
        <v>2520</v>
      </c>
      <c r="I299" s="42" t="s">
        <v>567</v>
      </c>
      <c r="J299" s="43" t="s">
        <v>568</v>
      </c>
      <c r="K299" s="42">
        <v>2520</v>
      </c>
      <c r="L299" s="42" t="s">
        <v>339</v>
      </c>
      <c r="M299" s="43" t="s">
        <v>167</v>
      </c>
      <c r="N299" s="43"/>
      <c r="O299" s="44" t="s">
        <v>517</v>
      </c>
      <c r="P299" s="44" t="s">
        <v>518</v>
      </c>
    </row>
    <row r="300" spans="1:16" ht="13.5" thickBot="1">
      <c r="A300" s="12" t="str">
        <f t="shared" si="24"/>
        <v> BAF 3.43 </v>
      </c>
      <c r="B300" s="15" t="str">
        <f t="shared" si="25"/>
        <v>I</v>
      </c>
      <c r="C300" s="12">
        <f t="shared" si="26"/>
        <v>25454.371999999999</v>
      </c>
      <c r="D300" s="14" t="str">
        <f t="shared" si="27"/>
        <v>vis</v>
      </c>
      <c r="E300" s="41">
        <f>VLOOKUP(C300,Active!C$21:E$970,3,FALSE)</f>
        <v>2521.9765408449593</v>
      </c>
      <c r="F300" s="15" t="s">
        <v>161</v>
      </c>
      <c r="G300" s="14" t="str">
        <f t="shared" si="28"/>
        <v>25454.372</v>
      </c>
      <c r="H300" s="12">
        <f t="shared" si="29"/>
        <v>2522</v>
      </c>
      <c r="I300" s="42" t="s">
        <v>569</v>
      </c>
      <c r="J300" s="43" t="s">
        <v>570</v>
      </c>
      <c r="K300" s="42">
        <v>2522</v>
      </c>
      <c r="L300" s="42" t="s">
        <v>395</v>
      </c>
      <c r="M300" s="43" t="s">
        <v>167</v>
      </c>
      <c r="N300" s="43"/>
      <c r="O300" s="44" t="s">
        <v>517</v>
      </c>
      <c r="P300" s="44" t="s">
        <v>518</v>
      </c>
    </row>
    <row r="301" spans="1:16" ht="13.5" thickBot="1">
      <c r="A301" s="12" t="str">
        <f t="shared" si="24"/>
        <v> BAF 3.43 </v>
      </c>
      <c r="B301" s="15" t="str">
        <f t="shared" si="25"/>
        <v>I</v>
      </c>
      <c r="C301" s="12">
        <f t="shared" si="26"/>
        <v>25820.377</v>
      </c>
      <c r="D301" s="14" t="str">
        <f t="shared" si="27"/>
        <v>vis</v>
      </c>
      <c r="E301" s="41">
        <f>VLOOKUP(C301,Active!C$21:E$970,3,FALSE)</f>
        <v>2627.996939933892</v>
      </c>
      <c r="F301" s="15" t="s">
        <v>161</v>
      </c>
      <c r="G301" s="14" t="str">
        <f t="shared" si="28"/>
        <v>25820.377</v>
      </c>
      <c r="H301" s="12">
        <f t="shared" si="29"/>
        <v>2628</v>
      </c>
      <c r="I301" s="42" t="s">
        <v>571</v>
      </c>
      <c r="J301" s="43" t="s">
        <v>572</v>
      </c>
      <c r="K301" s="42">
        <v>2628</v>
      </c>
      <c r="L301" s="42" t="s">
        <v>481</v>
      </c>
      <c r="M301" s="43" t="s">
        <v>167</v>
      </c>
      <c r="N301" s="43"/>
      <c r="O301" s="44" t="s">
        <v>517</v>
      </c>
      <c r="P301" s="44" t="s">
        <v>518</v>
      </c>
    </row>
    <row r="302" spans="1:16" ht="13.5" thickBot="1">
      <c r="A302" s="12" t="str">
        <f t="shared" si="24"/>
        <v> AA 28.505 </v>
      </c>
      <c r="B302" s="15" t="str">
        <f t="shared" si="25"/>
        <v>I</v>
      </c>
      <c r="C302" s="12">
        <f t="shared" si="26"/>
        <v>25851.43</v>
      </c>
      <c r="D302" s="14" t="str">
        <f t="shared" si="27"/>
        <v>vis</v>
      </c>
      <c r="E302" s="41">
        <f>VLOOKUP(C302,Active!C$21:E$970,3,FALSE)</f>
        <v>2636.9920395989475</v>
      </c>
      <c r="F302" s="15" t="s">
        <v>161</v>
      </c>
      <c r="G302" s="14" t="str">
        <f t="shared" si="28"/>
        <v>25851.430</v>
      </c>
      <c r="H302" s="12">
        <f t="shared" si="29"/>
        <v>2637</v>
      </c>
      <c r="I302" s="42" t="s">
        <v>573</v>
      </c>
      <c r="J302" s="43" t="s">
        <v>574</v>
      </c>
      <c r="K302" s="42">
        <v>2637</v>
      </c>
      <c r="L302" s="42" t="s">
        <v>212</v>
      </c>
      <c r="M302" s="43" t="s">
        <v>167</v>
      </c>
      <c r="N302" s="43"/>
      <c r="O302" s="44" t="s">
        <v>575</v>
      </c>
      <c r="P302" s="44" t="s">
        <v>576</v>
      </c>
    </row>
    <row r="303" spans="1:16" ht="13.5" thickBot="1">
      <c r="A303" s="12" t="str">
        <f t="shared" si="24"/>
        <v> AAC 1.97 </v>
      </c>
      <c r="B303" s="15" t="str">
        <f t="shared" si="25"/>
        <v>I</v>
      </c>
      <c r="C303" s="12">
        <f t="shared" si="26"/>
        <v>25851.434000000001</v>
      </c>
      <c r="D303" s="14" t="str">
        <f t="shared" si="27"/>
        <v>vis</v>
      </c>
      <c r="E303" s="41">
        <f>VLOOKUP(C303,Active!C$21:E$970,3,FALSE)</f>
        <v>2636.9931982760049</v>
      </c>
      <c r="F303" s="15" t="s">
        <v>161</v>
      </c>
      <c r="G303" s="14" t="str">
        <f t="shared" si="28"/>
        <v>25851.434</v>
      </c>
      <c r="H303" s="12">
        <f t="shared" si="29"/>
        <v>2637</v>
      </c>
      <c r="I303" s="42" t="s">
        <v>577</v>
      </c>
      <c r="J303" s="43" t="s">
        <v>578</v>
      </c>
      <c r="K303" s="42">
        <v>2637</v>
      </c>
      <c r="L303" s="42" t="s">
        <v>199</v>
      </c>
      <c r="M303" s="43" t="s">
        <v>167</v>
      </c>
      <c r="N303" s="43"/>
      <c r="O303" s="44" t="s">
        <v>579</v>
      </c>
      <c r="P303" s="44" t="s">
        <v>580</v>
      </c>
    </row>
    <row r="304" spans="1:16" ht="13.5" thickBot="1">
      <c r="A304" s="12" t="str">
        <f t="shared" si="24"/>
        <v> AA 28.505 </v>
      </c>
      <c r="B304" s="15" t="str">
        <f t="shared" si="25"/>
        <v>I</v>
      </c>
      <c r="C304" s="12">
        <f t="shared" si="26"/>
        <v>25851.449000000001</v>
      </c>
      <c r="D304" s="14" t="str">
        <f t="shared" si="27"/>
        <v>vis</v>
      </c>
      <c r="E304" s="41">
        <f>VLOOKUP(C304,Active!C$21:E$970,3,FALSE)</f>
        <v>2636.9975433149698</v>
      </c>
      <c r="F304" s="15" t="s">
        <v>161</v>
      </c>
      <c r="G304" s="14" t="str">
        <f t="shared" si="28"/>
        <v>25851.449</v>
      </c>
      <c r="H304" s="12">
        <f t="shared" si="29"/>
        <v>2637</v>
      </c>
      <c r="I304" s="42" t="s">
        <v>581</v>
      </c>
      <c r="J304" s="43" t="s">
        <v>582</v>
      </c>
      <c r="K304" s="42">
        <v>2637</v>
      </c>
      <c r="L304" s="42" t="s">
        <v>537</v>
      </c>
      <c r="M304" s="43" t="s">
        <v>167</v>
      </c>
      <c r="N304" s="43"/>
      <c r="O304" s="44" t="s">
        <v>562</v>
      </c>
      <c r="P304" s="44" t="s">
        <v>576</v>
      </c>
    </row>
    <row r="305" spans="1:16" ht="13.5" thickBot="1">
      <c r="A305" s="12" t="str">
        <f t="shared" si="24"/>
        <v> CPRI 19.27 </v>
      </c>
      <c r="B305" s="15" t="str">
        <f t="shared" si="25"/>
        <v>I</v>
      </c>
      <c r="C305" s="12">
        <f t="shared" si="26"/>
        <v>26238.080999999998</v>
      </c>
      <c r="D305" s="14" t="str">
        <f t="shared" si="27"/>
        <v>vis</v>
      </c>
      <c r="E305" s="41">
        <f>VLOOKUP(C305,Active!C$21:E$970,3,FALSE)</f>
        <v>2748.9929503191138</v>
      </c>
      <c r="F305" s="15" t="s">
        <v>161</v>
      </c>
      <c r="G305" s="14" t="str">
        <f t="shared" si="28"/>
        <v>26238.081</v>
      </c>
      <c r="H305" s="12">
        <f t="shared" si="29"/>
        <v>2749</v>
      </c>
      <c r="I305" s="42" t="s">
        <v>583</v>
      </c>
      <c r="J305" s="43" t="s">
        <v>584</v>
      </c>
      <c r="K305" s="42">
        <v>2749</v>
      </c>
      <c r="L305" s="42" t="s">
        <v>247</v>
      </c>
      <c r="M305" s="43" t="s">
        <v>163</v>
      </c>
      <c r="N305" s="43"/>
      <c r="O305" s="44" t="s">
        <v>585</v>
      </c>
      <c r="P305" s="44" t="s">
        <v>414</v>
      </c>
    </row>
    <row r="306" spans="1:16" ht="13.5" thickBot="1">
      <c r="A306" s="12" t="str">
        <f t="shared" si="24"/>
        <v> AA 28.505 </v>
      </c>
      <c r="B306" s="15" t="str">
        <f t="shared" si="25"/>
        <v>I</v>
      </c>
      <c r="C306" s="12">
        <f t="shared" si="26"/>
        <v>26545.332999999999</v>
      </c>
      <c r="D306" s="14" t="str">
        <f t="shared" si="27"/>
        <v>vis</v>
      </c>
      <c r="E306" s="41">
        <f>VLOOKUP(C306,Active!C$21:E$970,3,FALSE)</f>
        <v>2837.9944111212139</v>
      </c>
      <c r="F306" s="15" t="s">
        <v>161</v>
      </c>
      <c r="G306" s="14" t="str">
        <f t="shared" si="28"/>
        <v>26545.333</v>
      </c>
      <c r="H306" s="12">
        <f t="shared" si="29"/>
        <v>2838</v>
      </c>
      <c r="I306" s="42" t="s">
        <v>586</v>
      </c>
      <c r="J306" s="43" t="s">
        <v>587</v>
      </c>
      <c r="K306" s="42">
        <v>2838</v>
      </c>
      <c r="L306" s="42" t="s">
        <v>233</v>
      </c>
      <c r="M306" s="43" t="s">
        <v>167</v>
      </c>
      <c r="N306" s="43"/>
      <c r="O306" s="44" t="s">
        <v>562</v>
      </c>
      <c r="P306" s="44" t="s">
        <v>576</v>
      </c>
    </row>
    <row r="307" spans="1:16" ht="13.5" thickBot="1">
      <c r="A307" s="12" t="str">
        <f t="shared" si="24"/>
        <v> CPRI 19.27 </v>
      </c>
      <c r="B307" s="15" t="str">
        <f t="shared" si="25"/>
        <v>I</v>
      </c>
      <c r="C307" s="12">
        <f t="shared" si="26"/>
        <v>26552.248</v>
      </c>
      <c r="D307" s="14" t="str">
        <f t="shared" si="27"/>
        <v>vis</v>
      </c>
      <c r="E307" s="41">
        <f>VLOOKUP(C307,Active!C$21:E$970,3,FALSE)</f>
        <v>2839.9974740840153</v>
      </c>
      <c r="F307" s="15" t="s">
        <v>161</v>
      </c>
      <c r="G307" s="14" t="str">
        <f t="shared" si="28"/>
        <v>26552.248</v>
      </c>
      <c r="H307" s="12">
        <f t="shared" si="29"/>
        <v>2840</v>
      </c>
      <c r="I307" s="42" t="s">
        <v>588</v>
      </c>
      <c r="J307" s="43" t="s">
        <v>589</v>
      </c>
      <c r="K307" s="42">
        <v>2840</v>
      </c>
      <c r="L307" s="42" t="s">
        <v>590</v>
      </c>
      <c r="M307" s="43" t="s">
        <v>163</v>
      </c>
      <c r="N307" s="43"/>
      <c r="O307" s="44" t="s">
        <v>413</v>
      </c>
      <c r="P307" s="44" t="s">
        <v>414</v>
      </c>
    </row>
    <row r="308" spans="1:16" ht="13.5" thickBot="1">
      <c r="A308" s="12" t="str">
        <f t="shared" si="24"/>
        <v> SAC 13.60 </v>
      </c>
      <c r="B308" s="15" t="str">
        <f t="shared" si="25"/>
        <v>I</v>
      </c>
      <c r="C308" s="12">
        <f t="shared" si="26"/>
        <v>27477.440999999999</v>
      </c>
      <c r="D308" s="14" t="str">
        <f t="shared" si="27"/>
        <v>vis</v>
      </c>
      <c r="E308" s="41">
        <f>VLOOKUP(C308,Active!C$21:E$970,3,FALSE)</f>
        <v>3107.9974497517969</v>
      </c>
      <c r="F308" s="15" t="s">
        <v>161</v>
      </c>
      <c r="G308" s="14" t="str">
        <f t="shared" si="28"/>
        <v>27477.441</v>
      </c>
      <c r="H308" s="12">
        <f t="shared" si="29"/>
        <v>3108</v>
      </c>
      <c r="I308" s="42" t="s">
        <v>591</v>
      </c>
      <c r="J308" s="43" t="s">
        <v>592</v>
      </c>
      <c r="K308" s="42">
        <v>3108</v>
      </c>
      <c r="L308" s="42" t="s">
        <v>593</v>
      </c>
      <c r="M308" s="43" t="s">
        <v>167</v>
      </c>
      <c r="N308" s="43"/>
      <c r="O308" s="44" t="s">
        <v>594</v>
      </c>
      <c r="P308" s="44" t="s">
        <v>595</v>
      </c>
    </row>
    <row r="309" spans="1:16" ht="13.5" thickBot="1">
      <c r="A309" s="12" t="str">
        <f t="shared" si="24"/>
        <v> AN 259.189 </v>
      </c>
      <c r="B309" s="15" t="str">
        <f t="shared" si="25"/>
        <v>I</v>
      </c>
      <c r="C309" s="12">
        <f t="shared" si="26"/>
        <v>27567.198</v>
      </c>
      <c r="D309" s="14" t="str">
        <f t="shared" si="27"/>
        <v>vis</v>
      </c>
      <c r="E309" s="41">
        <f>VLOOKUP(C309,Active!C$21:E$970,3,FALSE)</f>
        <v>3133.9972939097329</v>
      </c>
      <c r="F309" s="15" t="s">
        <v>161</v>
      </c>
      <c r="G309" s="14" t="str">
        <f t="shared" si="28"/>
        <v>27567.198</v>
      </c>
      <c r="H309" s="12">
        <f t="shared" si="29"/>
        <v>3134</v>
      </c>
      <c r="I309" s="42" t="s">
        <v>596</v>
      </c>
      <c r="J309" s="43" t="s">
        <v>597</v>
      </c>
      <c r="K309" s="42">
        <v>3134</v>
      </c>
      <c r="L309" s="42" t="s">
        <v>593</v>
      </c>
      <c r="M309" s="43" t="s">
        <v>167</v>
      </c>
      <c r="N309" s="43"/>
      <c r="O309" s="44" t="s">
        <v>598</v>
      </c>
      <c r="P309" s="44" t="s">
        <v>599</v>
      </c>
    </row>
    <row r="310" spans="1:16" ht="13.5" thickBot="1">
      <c r="A310" s="12" t="str">
        <f t="shared" si="24"/>
        <v> AN 259.189 </v>
      </c>
      <c r="B310" s="15" t="str">
        <f t="shared" si="25"/>
        <v>I</v>
      </c>
      <c r="C310" s="12">
        <f t="shared" si="26"/>
        <v>27608.625</v>
      </c>
      <c r="D310" s="14" t="str">
        <f t="shared" si="27"/>
        <v>vis</v>
      </c>
      <c r="E310" s="41">
        <f>VLOOKUP(C310,Active!C$21:E$970,3,FALSE)</f>
        <v>3145.9974225228862</v>
      </c>
      <c r="F310" s="15" t="s">
        <v>161</v>
      </c>
      <c r="G310" s="14" t="str">
        <f t="shared" si="28"/>
        <v>27608.625</v>
      </c>
      <c r="H310" s="12">
        <f t="shared" si="29"/>
        <v>3146</v>
      </c>
      <c r="I310" s="42" t="s">
        <v>600</v>
      </c>
      <c r="J310" s="43" t="s">
        <v>601</v>
      </c>
      <c r="K310" s="42">
        <v>3146</v>
      </c>
      <c r="L310" s="42" t="s">
        <v>602</v>
      </c>
      <c r="M310" s="43" t="s">
        <v>167</v>
      </c>
      <c r="N310" s="43"/>
      <c r="O310" s="44" t="s">
        <v>598</v>
      </c>
      <c r="P310" s="44" t="s">
        <v>599</v>
      </c>
    </row>
    <row r="311" spans="1:16" ht="13.5" thickBot="1">
      <c r="A311" s="12" t="str">
        <f t="shared" si="24"/>
        <v> AN 259.189 </v>
      </c>
      <c r="B311" s="15" t="str">
        <f t="shared" si="25"/>
        <v>I</v>
      </c>
      <c r="C311" s="12">
        <f t="shared" si="26"/>
        <v>27629.342000000001</v>
      </c>
      <c r="D311" s="14" t="str">
        <f t="shared" si="27"/>
        <v>vis</v>
      </c>
      <c r="E311" s="41">
        <f>VLOOKUP(C311,Active!C$21:E$970,3,FALSE)</f>
        <v>3151.9985006718885</v>
      </c>
      <c r="F311" s="15" t="s">
        <v>161</v>
      </c>
      <c r="G311" s="14" t="str">
        <f t="shared" si="28"/>
        <v>27629.342</v>
      </c>
      <c r="H311" s="12">
        <f t="shared" si="29"/>
        <v>3152</v>
      </c>
      <c r="I311" s="42" t="s">
        <v>603</v>
      </c>
      <c r="J311" s="43" t="s">
        <v>604</v>
      </c>
      <c r="K311" s="42">
        <v>3152</v>
      </c>
      <c r="L311" s="42" t="s">
        <v>605</v>
      </c>
      <c r="M311" s="43" t="s">
        <v>167</v>
      </c>
      <c r="N311" s="43"/>
      <c r="O311" s="44" t="s">
        <v>598</v>
      </c>
      <c r="P311" s="44" t="s">
        <v>599</v>
      </c>
    </row>
    <row r="312" spans="1:16" ht="13.5" thickBot="1">
      <c r="A312" s="12" t="str">
        <f t="shared" si="24"/>
        <v> AN 259.189 </v>
      </c>
      <c r="B312" s="15" t="str">
        <f t="shared" si="25"/>
        <v>I</v>
      </c>
      <c r="C312" s="12">
        <f t="shared" si="26"/>
        <v>27636.239000000001</v>
      </c>
      <c r="D312" s="14" t="str">
        <f t="shared" si="27"/>
        <v>vis</v>
      </c>
      <c r="E312" s="41">
        <f>VLOOKUP(C312,Active!C$21:E$970,3,FALSE)</f>
        <v>3153.9963495879315</v>
      </c>
      <c r="F312" s="15" t="s">
        <v>161</v>
      </c>
      <c r="G312" s="14" t="str">
        <f t="shared" si="28"/>
        <v>27636.239</v>
      </c>
      <c r="H312" s="12">
        <f t="shared" si="29"/>
        <v>3154</v>
      </c>
      <c r="I312" s="42" t="s">
        <v>606</v>
      </c>
      <c r="J312" s="43" t="s">
        <v>607</v>
      </c>
      <c r="K312" s="42">
        <v>3154</v>
      </c>
      <c r="L312" s="42" t="s">
        <v>590</v>
      </c>
      <c r="M312" s="43" t="s">
        <v>167</v>
      </c>
      <c r="N312" s="43"/>
      <c r="O312" s="44" t="s">
        <v>598</v>
      </c>
      <c r="P312" s="44" t="s">
        <v>599</v>
      </c>
    </row>
    <row r="313" spans="1:16" ht="13.5" thickBot="1">
      <c r="A313" s="12" t="str">
        <f t="shared" si="24"/>
        <v> AN 259.189 </v>
      </c>
      <c r="B313" s="15" t="str">
        <f t="shared" si="25"/>
        <v>I</v>
      </c>
      <c r="C313" s="12">
        <f t="shared" si="26"/>
        <v>27660.433000000001</v>
      </c>
      <c r="D313" s="14" t="str">
        <f t="shared" si="27"/>
        <v>vis</v>
      </c>
      <c r="E313" s="41">
        <f>VLOOKUP(C313,Active!C$21:E$970,3,FALSE)</f>
        <v>3161.0046077689881</v>
      </c>
      <c r="F313" s="15" t="s">
        <v>161</v>
      </c>
      <c r="G313" s="14" t="str">
        <f t="shared" si="28"/>
        <v>27660.433</v>
      </c>
      <c r="H313" s="12">
        <f t="shared" si="29"/>
        <v>3161</v>
      </c>
      <c r="I313" s="42" t="s">
        <v>608</v>
      </c>
      <c r="J313" s="43" t="s">
        <v>609</v>
      </c>
      <c r="K313" s="42">
        <v>3161</v>
      </c>
      <c r="L313" s="42" t="s">
        <v>610</v>
      </c>
      <c r="M313" s="43" t="s">
        <v>167</v>
      </c>
      <c r="N313" s="43"/>
      <c r="O313" s="44" t="s">
        <v>598</v>
      </c>
      <c r="P313" s="44" t="s">
        <v>599</v>
      </c>
    </row>
    <row r="314" spans="1:16" ht="13.5" thickBot="1">
      <c r="A314" s="12" t="str">
        <f t="shared" si="24"/>
        <v> AN 259.189 </v>
      </c>
      <c r="B314" s="15" t="str">
        <f t="shared" si="25"/>
        <v>I</v>
      </c>
      <c r="C314" s="12">
        <f t="shared" si="26"/>
        <v>27667.319</v>
      </c>
      <c r="D314" s="14" t="str">
        <f t="shared" si="27"/>
        <v>vis</v>
      </c>
      <c r="E314" s="41">
        <f>VLOOKUP(C314,Active!C$21:E$970,3,FALSE)</f>
        <v>3162.9992703231233</v>
      </c>
      <c r="F314" s="15" t="s">
        <v>161</v>
      </c>
      <c r="G314" s="14" t="str">
        <f t="shared" si="28"/>
        <v>27667.319</v>
      </c>
      <c r="H314" s="12">
        <f t="shared" si="29"/>
        <v>3163</v>
      </c>
      <c r="I314" s="42" t="s">
        <v>611</v>
      </c>
      <c r="J314" s="43" t="s">
        <v>612</v>
      </c>
      <c r="K314" s="42">
        <v>3163</v>
      </c>
      <c r="L314" s="42" t="s">
        <v>613</v>
      </c>
      <c r="M314" s="43" t="s">
        <v>167</v>
      </c>
      <c r="N314" s="43"/>
      <c r="O314" s="44" t="s">
        <v>598</v>
      </c>
      <c r="P314" s="44" t="s">
        <v>599</v>
      </c>
    </row>
    <row r="315" spans="1:16" ht="13.5" thickBot="1">
      <c r="A315" s="12" t="str">
        <f t="shared" si="24"/>
        <v> AN 259.189 </v>
      </c>
      <c r="B315" s="15" t="str">
        <f t="shared" si="25"/>
        <v>I</v>
      </c>
      <c r="C315" s="12">
        <f t="shared" si="26"/>
        <v>27698.363000000001</v>
      </c>
      <c r="D315" s="14" t="str">
        <f t="shared" si="27"/>
        <v>vis</v>
      </c>
      <c r="E315" s="41">
        <f>VLOOKUP(C315,Active!C$21:E$970,3,FALSE)</f>
        <v>3171.9917629648003</v>
      </c>
      <c r="F315" s="15" t="s">
        <v>161</v>
      </c>
      <c r="G315" s="14" t="str">
        <f t="shared" si="28"/>
        <v>27698.363</v>
      </c>
      <c r="H315" s="12">
        <f t="shared" si="29"/>
        <v>3172</v>
      </c>
      <c r="I315" s="42" t="s">
        <v>614</v>
      </c>
      <c r="J315" s="43" t="s">
        <v>615</v>
      </c>
      <c r="K315" s="42">
        <v>3172</v>
      </c>
      <c r="L315" s="42" t="s">
        <v>280</v>
      </c>
      <c r="M315" s="43" t="s">
        <v>167</v>
      </c>
      <c r="N315" s="43"/>
      <c r="O315" s="44" t="s">
        <v>598</v>
      </c>
      <c r="P315" s="44" t="s">
        <v>599</v>
      </c>
    </row>
    <row r="316" spans="1:16" ht="13.5" thickBot="1">
      <c r="A316" s="12" t="str">
        <f t="shared" si="24"/>
        <v> AN 259.189 </v>
      </c>
      <c r="B316" s="15" t="str">
        <f t="shared" si="25"/>
        <v>I</v>
      </c>
      <c r="C316" s="12">
        <f t="shared" si="26"/>
        <v>27712.205000000002</v>
      </c>
      <c r="D316" s="14" t="str">
        <f t="shared" si="27"/>
        <v>vis</v>
      </c>
      <c r="E316" s="41">
        <f>VLOOKUP(C316,Active!C$21:E$970,3,FALSE)</f>
        <v>3176.0013649215743</v>
      </c>
      <c r="F316" s="15" t="s">
        <v>161</v>
      </c>
      <c r="G316" s="14" t="str">
        <f t="shared" si="28"/>
        <v>27712.205</v>
      </c>
      <c r="H316" s="12">
        <f t="shared" si="29"/>
        <v>3176</v>
      </c>
      <c r="I316" s="42" t="s">
        <v>616</v>
      </c>
      <c r="J316" s="43" t="s">
        <v>617</v>
      </c>
      <c r="K316" s="42">
        <v>3176</v>
      </c>
      <c r="L316" s="42" t="s">
        <v>618</v>
      </c>
      <c r="M316" s="43" t="s">
        <v>167</v>
      </c>
      <c r="N316" s="43"/>
      <c r="O316" s="44" t="s">
        <v>598</v>
      </c>
      <c r="P316" s="44" t="s">
        <v>599</v>
      </c>
    </row>
    <row r="317" spans="1:16" ht="13.5" thickBot="1">
      <c r="A317" s="12" t="str">
        <f t="shared" si="24"/>
        <v> AN 261.255 </v>
      </c>
      <c r="B317" s="15" t="str">
        <f t="shared" si="25"/>
        <v>I</v>
      </c>
      <c r="C317" s="12">
        <f t="shared" si="26"/>
        <v>27860.615000000002</v>
      </c>
      <c r="D317" s="14" t="str">
        <f t="shared" si="27"/>
        <v>vis</v>
      </c>
      <c r="E317" s="41">
        <f>VLOOKUP(C317,Active!C$21:E$970,3,FALSE)</f>
        <v>3218.9911804399098</v>
      </c>
      <c r="F317" s="15" t="s">
        <v>161</v>
      </c>
      <c r="G317" s="14" t="str">
        <f t="shared" si="28"/>
        <v>27860.615</v>
      </c>
      <c r="H317" s="12">
        <f t="shared" si="29"/>
        <v>3219</v>
      </c>
      <c r="I317" s="42" t="s">
        <v>619</v>
      </c>
      <c r="J317" s="43" t="s">
        <v>620</v>
      </c>
      <c r="K317" s="42">
        <v>3219</v>
      </c>
      <c r="L317" s="42" t="s">
        <v>199</v>
      </c>
      <c r="M317" s="43" t="s">
        <v>167</v>
      </c>
      <c r="N317" s="43"/>
      <c r="O317" s="44" t="s">
        <v>621</v>
      </c>
      <c r="P317" s="44" t="s">
        <v>622</v>
      </c>
    </row>
    <row r="318" spans="1:16" ht="13.5" thickBot="1">
      <c r="A318" s="12" t="str">
        <f t="shared" si="24"/>
        <v> AN 259.189 </v>
      </c>
      <c r="B318" s="15" t="str">
        <f t="shared" si="25"/>
        <v>I</v>
      </c>
      <c r="C318" s="12">
        <f t="shared" si="26"/>
        <v>27874.455999999998</v>
      </c>
      <c r="D318" s="14" t="str">
        <f t="shared" si="27"/>
        <v>vis</v>
      </c>
      <c r="E318" s="41">
        <f>VLOOKUP(C318,Active!C$21:E$970,3,FALSE)</f>
        <v>3223.0004927274185</v>
      </c>
      <c r="F318" s="15" t="s">
        <v>161</v>
      </c>
      <c r="G318" s="14" t="str">
        <f t="shared" si="28"/>
        <v>27874.456</v>
      </c>
      <c r="H318" s="12">
        <f t="shared" si="29"/>
        <v>3223</v>
      </c>
      <c r="I318" s="42" t="s">
        <v>623</v>
      </c>
      <c r="J318" s="43" t="s">
        <v>624</v>
      </c>
      <c r="K318" s="42">
        <v>3223</v>
      </c>
      <c r="L318" s="42" t="s">
        <v>625</v>
      </c>
      <c r="M318" s="43" t="s">
        <v>167</v>
      </c>
      <c r="N318" s="43"/>
      <c r="O318" s="44" t="s">
        <v>598</v>
      </c>
      <c r="P318" s="44" t="s">
        <v>599</v>
      </c>
    </row>
    <row r="319" spans="1:16" ht="13.5" thickBot="1">
      <c r="A319" s="12" t="str">
        <f t="shared" si="24"/>
        <v> AN 259.189 </v>
      </c>
      <c r="B319" s="15" t="str">
        <f t="shared" si="25"/>
        <v>I</v>
      </c>
      <c r="C319" s="12">
        <f t="shared" si="26"/>
        <v>27881.359</v>
      </c>
      <c r="D319" s="14" t="str">
        <f t="shared" si="27"/>
        <v>vis</v>
      </c>
      <c r="E319" s="41">
        <f>VLOOKUP(C319,Active!C$21:E$970,3,FALSE)</f>
        <v>3225.000079659048</v>
      </c>
      <c r="F319" s="15" t="s">
        <v>161</v>
      </c>
      <c r="G319" s="14" t="str">
        <f t="shared" si="28"/>
        <v>27881.359</v>
      </c>
      <c r="H319" s="12">
        <f t="shared" si="29"/>
        <v>3225</v>
      </c>
      <c r="I319" s="42" t="s">
        <v>626</v>
      </c>
      <c r="J319" s="43" t="s">
        <v>627</v>
      </c>
      <c r="K319" s="42">
        <v>3225</v>
      </c>
      <c r="L319" s="42" t="s">
        <v>628</v>
      </c>
      <c r="M319" s="43" t="s">
        <v>167</v>
      </c>
      <c r="N319" s="43"/>
      <c r="O319" s="44" t="s">
        <v>598</v>
      </c>
      <c r="P319" s="44" t="s">
        <v>599</v>
      </c>
    </row>
    <row r="320" spans="1:16" ht="13.5" thickBot="1">
      <c r="A320" s="12" t="str">
        <f t="shared" si="24"/>
        <v> AN 259.189 </v>
      </c>
      <c r="B320" s="15" t="str">
        <f t="shared" si="25"/>
        <v>I</v>
      </c>
      <c r="C320" s="12">
        <f t="shared" si="26"/>
        <v>27888.304</v>
      </c>
      <c r="D320" s="14" t="str">
        <f t="shared" si="27"/>
        <v>vis</v>
      </c>
      <c r="E320" s="41">
        <f>VLOOKUP(C320,Active!C$21:E$970,3,FALSE)</f>
        <v>3227.0118326997786</v>
      </c>
      <c r="F320" s="15" t="s">
        <v>161</v>
      </c>
      <c r="G320" s="14" t="str">
        <f t="shared" si="28"/>
        <v>27888.304</v>
      </c>
      <c r="H320" s="12">
        <f t="shared" si="29"/>
        <v>3227</v>
      </c>
      <c r="I320" s="42" t="s">
        <v>629</v>
      </c>
      <c r="J320" s="43" t="s">
        <v>630</v>
      </c>
      <c r="K320" s="42">
        <v>3227</v>
      </c>
      <c r="L320" s="42" t="s">
        <v>631</v>
      </c>
      <c r="M320" s="43" t="s">
        <v>167</v>
      </c>
      <c r="N320" s="43"/>
      <c r="O320" s="44" t="s">
        <v>598</v>
      </c>
      <c r="P320" s="44" t="s">
        <v>599</v>
      </c>
    </row>
    <row r="321" spans="1:16" ht="13.5" thickBot="1">
      <c r="A321" s="12" t="str">
        <f t="shared" si="24"/>
        <v> AAC 4.83 </v>
      </c>
      <c r="B321" s="15" t="str">
        <f t="shared" si="25"/>
        <v>I</v>
      </c>
      <c r="C321" s="12">
        <f t="shared" si="26"/>
        <v>27898.608</v>
      </c>
      <c r="D321" s="14" t="str">
        <f t="shared" si="27"/>
        <v>vis</v>
      </c>
      <c r="E321" s="41">
        <f>VLOOKUP(C321,Active!C$21:E$970,3,FALSE)</f>
        <v>3229.996584799374</v>
      </c>
      <c r="F321" s="15" t="s">
        <v>161</v>
      </c>
      <c r="G321" s="14" t="str">
        <f t="shared" si="28"/>
        <v>27898.608</v>
      </c>
      <c r="H321" s="12">
        <f t="shared" si="29"/>
        <v>3230</v>
      </c>
      <c r="I321" s="42" t="s">
        <v>632</v>
      </c>
      <c r="J321" s="43" t="s">
        <v>633</v>
      </c>
      <c r="K321" s="42">
        <v>3230</v>
      </c>
      <c r="L321" s="42" t="s">
        <v>342</v>
      </c>
      <c r="M321" s="43" t="s">
        <v>167</v>
      </c>
      <c r="N321" s="43"/>
      <c r="O321" s="44" t="s">
        <v>634</v>
      </c>
      <c r="P321" s="44" t="s">
        <v>635</v>
      </c>
    </row>
    <row r="322" spans="1:16" ht="13.5" thickBot="1">
      <c r="A322" s="12" t="str">
        <f t="shared" si="24"/>
        <v> AN 259.189 </v>
      </c>
      <c r="B322" s="15" t="str">
        <f t="shared" si="25"/>
        <v>I</v>
      </c>
      <c r="C322" s="12">
        <f t="shared" si="26"/>
        <v>27912.414000000001</v>
      </c>
      <c r="D322" s="14" t="str">
        <f t="shared" si="27"/>
        <v>vis</v>
      </c>
      <c r="E322" s="41">
        <f>VLOOKUP(C322,Active!C$21:E$970,3,FALSE)</f>
        <v>3233.9957586626324</v>
      </c>
      <c r="F322" s="15" t="s">
        <v>161</v>
      </c>
      <c r="G322" s="14" t="str">
        <f t="shared" si="28"/>
        <v>27912.414</v>
      </c>
      <c r="H322" s="12">
        <f t="shared" si="29"/>
        <v>3234</v>
      </c>
      <c r="I322" s="42" t="s">
        <v>636</v>
      </c>
      <c r="J322" s="43" t="s">
        <v>637</v>
      </c>
      <c r="K322" s="42">
        <v>3234</v>
      </c>
      <c r="L322" s="42" t="s">
        <v>188</v>
      </c>
      <c r="M322" s="43" t="s">
        <v>167</v>
      </c>
      <c r="N322" s="43"/>
      <c r="O322" s="44" t="s">
        <v>598</v>
      </c>
      <c r="P322" s="44" t="s">
        <v>599</v>
      </c>
    </row>
    <row r="323" spans="1:16" ht="13.5" thickBot="1">
      <c r="A323" s="12" t="str">
        <f t="shared" si="24"/>
        <v> AN 259.189 </v>
      </c>
      <c r="B323" s="15" t="str">
        <f t="shared" si="25"/>
        <v>I</v>
      </c>
      <c r="C323" s="12">
        <f t="shared" si="26"/>
        <v>27919.322</v>
      </c>
      <c r="D323" s="14" t="str">
        <f t="shared" si="27"/>
        <v>vis</v>
      </c>
      <c r="E323" s="41">
        <f>VLOOKUP(C323,Active!C$21:E$970,3,FALSE)</f>
        <v>3235.9967939405828</v>
      </c>
      <c r="F323" s="15" t="s">
        <v>161</v>
      </c>
      <c r="G323" s="14" t="str">
        <f t="shared" si="28"/>
        <v>27919.322</v>
      </c>
      <c r="H323" s="12">
        <f t="shared" si="29"/>
        <v>3236</v>
      </c>
      <c r="I323" s="42" t="s">
        <v>638</v>
      </c>
      <c r="J323" s="43" t="s">
        <v>639</v>
      </c>
      <c r="K323" s="42">
        <v>3236</v>
      </c>
      <c r="L323" s="42" t="s">
        <v>593</v>
      </c>
      <c r="M323" s="43" t="s">
        <v>167</v>
      </c>
      <c r="N323" s="43"/>
      <c r="O323" s="44" t="s">
        <v>598</v>
      </c>
      <c r="P323" s="44" t="s">
        <v>599</v>
      </c>
    </row>
    <row r="324" spans="1:16" ht="13.5" thickBot="1">
      <c r="A324" s="12" t="str">
        <f t="shared" si="24"/>
        <v> AN 259.189 </v>
      </c>
      <c r="B324" s="15" t="str">
        <f t="shared" si="25"/>
        <v>I</v>
      </c>
      <c r="C324" s="12">
        <f t="shared" si="26"/>
        <v>27926.239000000001</v>
      </c>
      <c r="D324" s="14" t="str">
        <f t="shared" si="27"/>
        <v>vis</v>
      </c>
      <c r="E324" s="41">
        <f>VLOOKUP(C324,Active!C$21:E$970,3,FALSE)</f>
        <v>3238.0004362419127</v>
      </c>
      <c r="F324" s="15" t="s">
        <v>161</v>
      </c>
      <c r="G324" s="14" t="str">
        <f t="shared" si="28"/>
        <v>27926.239</v>
      </c>
      <c r="H324" s="12">
        <f t="shared" si="29"/>
        <v>3238</v>
      </c>
      <c r="I324" s="42" t="s">
        <v>640</v>
      </c>
      <c r="J324" s="43" t="s">
        <v>641</v>
      </c>
      <c r="K324" s="42">
        <v>3238</v>
      </c>
      <c r="L324" s="42" t="s">
        <v>625</v>
      </c>
      <c r="M324" s="43" t="s">
        <v>167</v>
      </c>
      <c r="N324" s="43"/>
      <c r="O324" s="44" t="s">
        <v>598</v>
      </c>
      <c r="P324" s="44" t="s">
        <v>599</v>
      </c>
    </row>
    <row r="325" spans="1:16" ht="13.5" thickBot="1">
      <c r="A325" s="12" t="str">
        <f t="shared" si="24"/>
        <v> AN 259.189 </v>
      </c>
      <c r="B325" s="15" t="str">
        <f t="shared" si="25"/>
        <v>I</v>
      </c>
      <c r="C325" s="12">
        <f t="shared" si="26"/>
        <v>27943.5</v>
      </c>
      <c r="D325" s="14" t="str">
        <f t="shared" si="27"/>
        <v>vis</v>
      </c>
      <c r="E325" s="41">
        <f>VLOOKUP(C325,Active!C$21:E$970,3,FALSE)</f>
        <v>3243.0004174134101</v>
      </c>
      <c r="F325" s="15" t="s">
        <v>161</v>
      </c>
      <c r="G325" s="14" t="str">
        <f t="shared" si="28"/>
        <v>27943.500</v>
      </c>
      <c r="H325" s="12">
        <f t="shared" si="29"/>
        <v>3243</v>
      </c>
      <c r="I325" s="42" t="s">
        <v>642</v>
      </c>
      <c r="J325" s="43" t="s">
        <v>643</v>
      </c>
      <c r="K325" s="42">
        <v>3243</v>
      </c>
      <c r="L325" s="42" t="s">
        <v>625</v>
      </c>
      <c r="M325" s="43" t="s">
        <v>167</v>
      </c>
      <c r="N325" s="43"/>
      <c r="O325" s="44" t="s">
        <v>598</v>
      </c>
      <c r="P325" s="44" t="s">
        <v>599</v>
      </c>
    </row>
    <row r="326" spans="1:16" ht="13.5" thickBot="1">
      <c r="A326" s="12" t="str">
        <f t="shared" si="24"/>
        <v> AN 259.189 </v>
      </c>
      <c r="B326" s="15" t="str">
        <f t="shared" si="25"/>
        <v>I</v>
      </c>
      <c r="C326" s="12">
        <f t="shared" si="26"/>
        <v>27950.387999999999</v>
      </c>
      <c r="D326" s="14" t="str">
        <f t="shared" si="27"/>
        <v>vis</v>
      </c>
      <c r="E326" s="41">
        <f>VLOOKUP(C326,Active!C$21:E$970,3,FALSE)</f>
        <v>3244.9956593060742</v>
      </c>
      <c r="F326" s="15" t="s">
        <v>161</v>
      </c>
      <c r="G326" s="14" t="str">
        <f t="shared" si="28"/>
        <v>27950.388</v>
      </c>
      <c r="H326" s="12">
        <f t="shared" si="29"/>
        <v>3245</v>
      </c>
      <c r="I326" s="42" t="s">
        <v>644</v>
      </c>
      <c r="J326" s="43" t="s">
        <v>645</v>
      </c>
      <c r="K326" s="42">
        <v>3245</v>
      </c>
      <c r="L326" s="42" t="s">
        <v>188</v>
      </c>
      <c r="M326" s="43" t="s">
        <v>167</v>
      </c>
      <c r="N326" s="43"/>
      <c r="O326" s="44" t="s">
        <v>598</v>
      </c>
      <c r="P326" s="44" t="s">
        <v>599</v>
      </c>
    </row>
    <row r="327" spans="1:16" ht="13.5" thickBot="1">
      <c r="A327" s="12" t="str">
        <f t="shared" si="24"/>
        <v> AN 259.189 </v>
      </c>
      <c r="B327" s="15" t="str">
        <f t="shared" si="25"/>
        <v>I</v>
      </c>
      <c r="C327" s="12">
        <f t="shared" si="26"/>
        <v>27967.657999999999</v>
      </c>
      <c r="D327" s="14" t="str">
        <f t="shared" si="27"/>
        <v>vis</v>
      </c>
      <c r="E327" s="41">
        <f>VLOOKUP(C327,Active!C$21:E$970,3,FALSE)</f>
        <v>3249.998247500951</v>
      </c>
      <c r="F327" s="15" t="s">
        <v>161</v>
      </c>
      <c r="G327" s="14" t="str">
        <f t="shared" si="28"/>
        <v>27967.658</v>
      </c>
      <c r="H327" s="12">
        <f t="shared" si="29"/>
        <v>3250</v>
      </c>
      <c r="I327" s="42" t="s">
        <v>646</v>
      </c>
      <c r="J327" s="43" t="s">
        <v>647</v>
      </c>
      <c r="K327" s="42">
        <v>3250</v>
      </c>
      <c r="L327" s="42" t="s">
        <v>605</v>
      </c>
      <c r="M327" s="43" t="s">
        <v>167</v>
      </c>
      <c r="N327" s="43"/>
      <c r="O327" s="44" t="s">
        <v>598</v>
      </c>
      <c r="P327" s="44" t="s">
        <v>599</v>
      </c>
    </row>
    <row r="328" spans="1:16" ht="13.5" thickBot="1">
      <c r="A328" s="12" t="str">
        <f t="shared" si="24"/>
        <v> AN 259.189 </v>
      </c>
      <c r="B328" s="15" t="str">
        <f t="shared" si="25"/>
        <v>I</v>
      </c>
      <c r="C328" s="12">
        <f t="shared" si="26"/>
        <v>27981.448</v>
      </c>
      <c r="D328" s="14" t="str">
        <f t="shared" si="27"/>
        <v>vis</v>
      </c>
      <c r="E328" s="41">
        <f>VLOOKUP(C328,Active!C$21:E$970,3,FALSE)</f>
        <v>3253.9927866559801</v>
      </c>
      <c r="F328" s="15" t="s">
        <v>161</v>
      </c>
      <c r="G328" s="14" t="str">
        <f t="shared" si="28"/>
        <v>27981.448</v>
      </c>
      <c r="H328" s="12">
        <f t="shared" si="29"/>
        <v>3254</v>
      </c>
      <c r="I328" s="42" t="s">
        <v>648</v>
      </c>
      <c r="J328" s="43" t="s">
        <v>649</v>
      </c>
      <c r="K328" s="42">
        <v>3254</v>
      </c>
      <c r="L328" s="42" t="s">
        <v>458</v>
      </c>
      <c r="M328" s="43" t="s">
        <v>167</v>
      </c>
      <c r="N328" s="43"/>
      <c r="O328" s="44" t="s">
        <v>598</v>
      </c>
      <c r="P328" s="44" t="s">
        <v>599</v>
      </c>
    </row>
    <row r="329" spans="1:16" ht="13.5" thickBot="1">
      <c r="A329" s="12" t="str">
        <f t="shared" si="24"/>
        <v> AN 259.189 </v>
      </c>
      <c r="B329" s="15" t="str">
        <f t="shared" si="25"/>
        <v>I</v>
      </c>
      <c r="C329" s="12">
        <f t="shared" si="26"/>
        <v>27988.381000000001</v>
      </c>
      <c r="D329" s="14" t="str">
        <f t="shared" si="27"/>
        <v>vis</v>
      </c>
      <c r="E329" s="41">
        <f>VLOOKUP(C329,Active!C$21:E$970,3,FALSE)</f>
        <v>3256.0010636655393</v>
      </c>
      <c r="F329" s="15" t="s">
        <v>161</v>
      </c>
      <c r="G329" s="14" t="str">
        <f t="shared" si="28"/>
        <v>27988.381</v>
      </c>
      <c r="H329" s="12">
        <f t="shared" si="29"/>
        <v>3256</v>
      </c>
      <c r="I329" s="42" t="s">
        <v>650</v>
      </c>
      <c r="J329" s="43" t="s">
        <v>651</v>
      </c>
      <c r="K329" s="42">
        <v>3256</v>
      </c>
      <c r="L329" s="42" t="s">
        <v>618</v>
      </c>
      <c r="M329" s="43" t="s">
        <v>167</v>
      </c>
      <c r="N329" s="43"/>
      <c r="O329" s="44" t="s">
        <v>598</v>
      </c>
      <c r="P329" s="44" t="s">
        <v>599</v>
      </c>
    </row>
    <row r="330" spans="1:16" ht="13.5" thickBot="1">
      <c r="A330" s="12" t="str">
        <f t="shared" si="24"/>
        <v> AN 259.189 </v>
      </c>
      <c r="B330" s="15" t="str">
        <f t="shared" si="25"/>
        <v>I</v>
      </c>
      <c r="C330" s="12">
        <f t="shared" si="26"/>
        <v>27995.280999999999</v>
      </c>
      <c r="D330" s="14" t="str">
        <f t="shared" si="27"/>
        <v>vis</v>
      </c>
      <c r="E330" s="41">
        <f>VLOOKUP(C330,Active!C$21:E$970,3,FALSE)</f>
        <v>3257.9997815893748</v>
      </c>
      <c r="F330" s="15" t="s">
        <v>161</v>
      </c>
      <c r="G330" s="14" t="str">
        <f t="shared" si="28"/>
        <v>27995.281</v>
      </c>
      <c r="H330" s="12">
        <f t="shared" si="29"/>
        <v>3258</v>
      </c>
      <c r="I330" s="42" t="s">
        <v>652</v>
      </c>
      <c r="J330" s="43" t="s">
        <v>653</v>
      </c>
      <c r="K330" s="42">
        <v>3258</v>
      </c>
      <c r="L330" s="42" t="s">
        <v>654</v>
      </c>
      <c r="M330" s="43" t="s">
        <v>167</v>
      </c>
      <c r="N330" s="43"/>
      <c r="O330" s="44" t="s">
        <v>598</v>
      </c>
      <c r="P330" s="44" t="s">
        <v>599</v>
      </c>
    </row>
    <row r="331" spans="1:16" ht="13.5" thickBot="1">
      <c r="A331" s="12" t="str">
        <f t="shared" ref="A331:A394" si="30">P331</f>
        <v> AN 259.189 </v>
      </c>
      <c r="B331" s="15" t="str">
        <f t="shared" ref="B331:B394" si="31">IF(H331=INT(H331),"I","II")</f>
        <v>I</v>
      </c>
      <c r="C331" s="12">
        <f t="shared" ref="C331:C394" si="32">1*G331</f>
        <v>28050.532999999999</v>
      </c>
      <c r="D331" s="14" t="str">
        <f t="shared" ref="D331:D394" si="33">VLOOKUP(F331,I$1:J$5,2,FALSE)</f>
        <v>vis</v>
      </c>
      <c r="E331" s="41">
        <f>VLOOKUP(C331,Active!C$21:E$970,3,FALSE)</f>
        <v>3274.0045877818084</v>
      </c>
      <c r="F331" s="15" t="s">
        <v>161</v>
      </c>
      <c r="G331" s="14" t="str">
        <f t="shared" ref="G331:G394" si="34">MID(I331,3,LEN(I331)-3)</f>
        <v>28050.533</v>
      </c>
      <c r="H331" s="12">
        <f t="shared" ref="H331:H394" si="35">1*K331</f>
        <v>3274</v>
      </c>
      <c r="I331" s="42" t="s">
        <v>655</v>
      </c>
      <c r="J331" s="43" t="s">
        <v>656</v>
      </c>
      <c r="K331" s="42">
        <v>3274</v>
      </c>
      <c r="L331" s="42" t="s">
        <v>179</v>
      </c>
      <c r="M331" s="43" t="s">
        <v>167</v>
      </c>
      <c r="N331" s="43"/>
      <c r="O331" s="44" t="s">
        <v>598</v>
      </c>
      <c r="P331" s="44" t="s">
        <v>599</v>
      </c>
    </row>
    <row r="332" spans="1:16" ht="13.5" thickBot="1">
      <c r="A332" s="12" t="str">
        <f t="shared" si="30"/>
        <v> AN 266.17 </v>
      </c>
      <c r="B332" s="15" t="str">
        <f t="shared" si="31"/>
        <v>I</v>
      </c>
      <c r="C332" s="12">
        <f t="shared" si="32"/>
        <v>28278.330999999998</v>
      </c>
      <c r="D332" s="14" t="str">
        <f t="shared" si="33"/>
        <v>vis</v>
      </c>
      <c r="E332" s="41">
        <f>VLOOKUP(C332,Active!C$21:E$970,3,FALSE)</f>
        <v>3339.9906668563031</v>
      </c>
      <c r="F332" s="15" t="s">
        <v>161</v>
      </c>
      <c r="G332" s="14" t="str">
        <f t="shared" si="34"/>
        <v>28278.331</v>
      </c>
      <c r="H332" s="12">
        <f t="shared" si="35"/>
        <v>3340</v>
      </c>
      <c r="I332" s="42" t="s">
        <v>657</v>
      </c>
      <c r="J332" s="43" t="s">
        <v>658</v>
      </c>
      <c r="K332" s="42">
        <v>3340</v>
      </c>
      <c r="L332" s="42" t="s">
        <v>199</v>
      </c>
      <c r="M332" s="43" t="s">
        <v>167</v>
      </c>
      <c r="N332" s="43"/>
      <c r="O332" s="44" t="s">
        <v>598</v>
      </c>
      <c r="P332" s="44" t="s">
        <v>659</v>
      </c>
    </row>
    <row r="333" spans="1:16" ht="13.5" thickBot="1">
      <c r="A333" s="12" t="str">
        <f t="shared" si="30"/>
        <v> AN 266.17 </v>
      </c>
      <c r="B333" s="15" t="str">
        <f t="shared" si="31"/>
        <v>I</v>
      </c>
      <c r="C333" s="12">
        <f t="shared" si="32"/>
        <v>28285.238000000001</v>
      </c>
      <c r="D333" s="14" t="str">
        <f t="shared" si="33"/>
        <v>vis</v>
      </c>
      <c r="E333" s="41">
        <f>VLOOKUP(C333,Active!C$21:E$970,3,FALSE)</f>
        <v>3341.9914124649904</v>
      </c>
      <c r="F333" s="15" t="s">
        <v>161</v>
      </c>
      <c r="G333" s="14" t="str">
        <f t="shared" si="34"/>
        <v>28285.238</v>
      </c>
      <c r="H333" s="12">
        <f t="shared" si="35"/>
        <v>3342</v>
      </c>
      <c r="I333" s="42" t="s">
        <v>660</v>
      </c>
      <c r="J333" s="43" t="s">
        <v>661</v>
      </c>
      <c r="K333" s="42">
        <v>3342</v>
      </c>
      <c r="L333" s="42" t="s">
        <v>280</v>
      </c>
      <c r="M333" s="43" t="s">
        <v>167</v>
      </c>
      <c r="N333" s="43"/>
      <c r="O333" s="44" t="s">
        <v>598</v>
      </c>
      <c r="P333" s="44" t="s">
        <v>659</v>
      </c>
    </row>
    <row r="334" spans="1:16" ht="13.5" thickBot="1">
      <c r="A334" s="12" t="str">
        <f t="shared" si="30"/>
        <v> SAC 15.57 </v>
      </c>
      <c r="B334" s="15" t="str">
        <f t="shared" si="31"/>
        <v>I</v>
      </c>
      <c r="C334" s="12">
        <f t="shared" si="32"/>
        <v>28378.452000000001</v>
      </c>
      <c r="D334" s="14" t="str">
        <f t="shared" si="33"/>
        <v>vis</v>
      </c>
      <c r="E334" s="41">
        <f>VLOOKUP(C334,Active!C$21:E$970,3,FALSE)</f>
        <v>3368.9926432696943</v>
      </c>
      <c r="F334" s="15" t="s">
        <v>161</v>
      </c>
      <c r="G334" s="14" t="str">
        <f t="shared" si="34"/>
        <v>28378.452</v>
      </c>
      <c r="H334" s="12">
        <f t="shared" si="35"/>
        <v>3369</v>
      </c>
      <c r="I334" s="42" t="s">
        <v>662</v>
      </c>
      <c r="J334" s="43" t="s">
        <v>663</v>
      </c>
      <c r="K334" s="42">
        <v>3369</v>
      </c>
      <c r="L334" s="42" t="s">
        <v>233</v>
      </c>
      <c r="M334" s="43" t="s">
        <v>167</v>
      </c>
      <c r="N334" s="43"/>
      <c r="O334" s="44" t="s">
        <v>664</v>
      </c>
      <c r="P334" s="44" t="s">
        <v>665</v>
      </c>
    </row>
    <row r="335" spans="1:16" ht="13.5" thickBot="1">
      <c r="A335" s="12" t="str">
        <f t="shared" si="30"/>
        <v> AN 266.17 </v>
      </c>
      <c r="B335" s="15" t="str">
        <f t="shared" si="31"/>
        <v>I</v>
      </c>
      <c r="C335" s="12">
        <f t="shared" si="32"/>
        <v>28399.164000000001</v>
      </c>
      <c r="D335" s="14" t="str">
        <f t="shared" si="33"/>
        <v>vis</v>
      </c>
      <c r="E335" s="41">
        <f>VLOOKUP(C335,Active!C$21:E$970,3,FALSE)</f>
        <v>3374.9922730723747</v>
      </c>
      <c r="F335" s="15" t="s">
        <v>161</v>
      </c>
      <c r="G335" s="14" t="str">
        <f t="shared" si="34"/>
        <v>28399.164</v>
      </c>
      <c r="H335" s="12">
        <f t="shared" si="35"/>
        <v>3375</v>
      </c>
      <c r="I335" s="42" t="s">
        <v>666</v>
      </c>
      <c r="J335" s="43" t="s">
        <v>667</v>
      </c>
      <c r="K335" s="42">
        <v>3375</v>
      </c>
      <c r="L335" s="42" t="s">
        <v>458</v>
      </c>
      <c r="M335" s="43" t="s">
        <v>167</v>
      </c>
      <c r="N335" s="43"/>
      <c r="O335" s="44" t="s">
        <v>598</v>
      </c>
      <c r="P335" s="44" t="s">
        <v>659</v>
      </c>
    </row>
    <row r="336" spans="1:16" ht="13.5" thickBot="1">
      <c r="A336" s="12" t="str">
        <f t="shared" si="30"/>
        <v> AN 266.17 </v>
      </c>
      <c r="B336" s="15" t="str">
        <f t="shared" si="31"/>
        <v>I</v>
      </c>
      <c r="C336" s="12">
        <f t="shared" si="32"/>
        <v>28423.338</v>
      </c>
      <c r="D336" s="14" t="str">
        <f t="shared" si="33"/>
        <v>vis</v>
      </c>
      <c r="E336" s="41">
        <f>VLOOKUP(C336,Active!C$21:E$970,3,FALSE)</f>
        <v>3381.9947378681445</v>
      </c>
      <c r="F336" s="15" t="s">
        <v>161</v>
      </c>
      <c r="G336" s="14" t="str">
        <f t="shared" si="34"/>
        <v>28423.338</v>
      </c>
      <c r="H336" s="12">
        <f t="shared" si="35"/>
        <v>3382</v>
      </c>
      <c r="I336" s="42" t="s">
        <v>668</v>
      </c>
      <c r="J336" s="43" t="s">
        <v>669</v>
      </c>
      <c r="K336" s="42">
        <v>3382</v>
      </c>
      <c r="L336" s="42" t="s">
        <v>670</v>
      </c>
      <c r="M336" s="43" t="s">
        <v>167</v>
      </c>
      <c r="N336" s="43"/>
      <c r="O336" s="44" t="s">
        <v>598</v>
      </c>
      <c r="P336" s="44" t="s">
        <v>659</v>
      </c>
    </row>
    <row r="337" spans="1:16" ht="13.5" thickBot="1">
      <c r="A337" s="12" t="str">
        <f t="shared" si="30"/>
        <v> AN 266.17 </v>
      </c>
      <c r="B337" s="15" t="str">
        <f t="shared" si="31"/>
        <v>I</v>
      </c>
      <c r="C337" s="12">
        <f t="shared" si="32"/>
        <v>28430.243999999999</v>
      </c>
      <c r="D337" s="14" t="str">
        <f t="shared" si="33"/>
        <v>vis</v>
      </c>
      <c r="E337" s="41">
        <f>VLOOKUP(C337,Active!C$21:E$970,3,FALSE)</f>
        <v>3383.995193807566</v>
      </c>
      <c r="F337" s="15" t="s">
        <v>161</v>
      </c>
      <c r="G337" s="14" t="str">
        <f t="shared" si="34"/>
        <v>28430.244</v>
      </c>
      <c r="H337" s="12">
        <f t="shared" si="35"/>
        <v>3384</v>
      </c>
      <c r="I337" s="42" t="s">
        <v>671</v>
      </c>
      <c r="J337" s="43" t="s">
        <v>672</v>
      </c>
      <c r="K337" s="42">
        <v>3384</v>
      </c>
      <c r="L337" s="42" t="s">
        <v>188</v>
      </c>
      <c r="M337" s="43" t="s">
        <v>167</v>
      </c>
      <c r="N337" s="43"/>
      <c r="O337" s="44" t="s">
        <v>598</v>
      </c>
      <c r="P337" s="44" t="s">
        <v>659</v>
      </c>
    </row>
    <row r="338" spans="1:16" ht="13.5" thickBot="1">
      <c r="A338" s="12" t="str">
        <f t="shared" si="30"/>
        <v> AN 266.17 </v>
      </c>
      <c r="B338" s="15" t="str">
        <f t="shared" si="31"/>
        <v>I</v>
      </c>
      <c r="C338" s="12">
        <f t="shared" si="32"/>
        <v>28454.398000000001</v>
      </c>
      <c r="D338" s="14" t="str">
        <f t="shared" si="33"/>
        <v>vis</v>
      </c>
      <c r="E338" s="41">
        <f>VLOOKUP(C338,Active!C$21:E$970,3,FALSE)</f>
        <v>3390.9918652180504</v>
      </c>
      <c r="F338" s="15" t="s">
        <v>161</v>
      </c>
      <c r="G338" s="14" t="str">
        <f t="shared" si="34"/>
        <v>28454.398</v>
      </c>
      <c r="H338" s="12">
        <f t="shared" si="35"/>
        <v>3391</v>
      </c>
      <c r="I338" s="42" t="s">
        <v>673</v>
      </c>
      <c r="J338" s="43" t="s">
        <v>674</v>
      </c>
      <c r="K338" s="42">
        <v>3391</v>
      </c>
      <c r="L338" s="42" t="s">
        <v>223</v>
      </c>
      <c r="M338" s="43" t="s">
        <v>167</v>
      </c>
      <c r="N338" s="43"/>
      <c r="O338" s="44" t="s">
        <v>598</v>
      </c>
      <c r="P338" s="44" t="s">
        <v>659</v>
      </c>
    </row>
    <row r="339" spans="1:16" ht="13.5" thickBot="1">
      <c r="A339" s="12" t="str">
        <f t="shared" si="30"/>
        <v> AN 266.17 </v>
      </c>
      <c r="B339" s="15" t="str">
        <f t="shared" si="31"/>
        <v>I</v>
      </c>
      <c r="C339" s="12">
        <f t="shared" si="32"/>
        <v>28461.303</v>
      </c>
      <c r="D339" s="14" t="str">
        <f t="shared" si="33"/>
        <v>vis</v>
      </c>
      <c r="E339" s="41">
        <f>VLOOKUP(C339,Active!C$21:E$970,3,FALSE)</f>
        <v>3392.9920314882079</v>
      </c>
      <c r="F339" s="15" t="s">
        <v>161</v>
      </c>
      <c r="G339" s="14" t="str">
        <f t="shared" si="34"/>
        <v>28461.303</v>
      </c>
      <c r="H339" s="12">
        <f t="shared" si="35"/>
        <v>3393</v>
      </c>
      <c r="I339" s="42" t="s">
        <v>675</v>
      </c>
      <c r="J339" s="43" t="s">
        <v>676</v>
      </c>
      <c r="K339" s="42">
        <v>3393</v>
      </c>
      <c r="L339" s="42" t="s">
        <v>312</v>
      </c>
      <c r="M339" s="43" t="s">
        <v>167</v>
      </c>
      <c r="N339" s="43"/>
      <c r="O339" s="44" t="s">
        <v>598</v>
      </c>
      <c r="P339" s="44" t="s">
        <v>659</v>
      </c>
    </row>
    <row r="340" spans="1:16" ht="13.5" thickBot="1">
      <c r="A340" s="12" t="str">
        <f t="shared" si="30"/>
        <v> AN 266.17 </v>
      </c>
      <c r="B340" s="15" t="str">
        <f t="shared" si="31"/>
        <v>I</v>
      </c>
      <c r="C340" s="12">
        <f t="shared" si="32"/>
        <v>28661.547999999999</v>
      </c>
      <c r="D340" s="14" t="str">
        <f t="shared" si="33"/>
        <v>vis</v>
      </c>
      <c r="E340" s="41">
        <f>VLOOKUP(C340,Active!C$21:E$970,3,FALSE)</f>
        <v>3450.9968533227816</v>
      </c>
      <c r="F340" s="15" t="s">
        <v>161</v>
      </c>
      <c r="G340" s="14" t="str">
        <f t="shared" si="34"/>
        <v>28661.548</v>
      </c>
      <c r="H340" s="12">
        <f t="shared" si="35"/>
        <v>3451</v>
      </c>
      <c r="I340" s="42" t="s">
        <v>677</v>
      </c>
      <c r="J340" s="43" t="s">
        <v>678</v>
      </c>
      <c r="K340" s="42">
        <v>3451</v>
      </c>
      <c r="L340" s="42" t="s">
        <v>679</v>
      </c>
      <c r="M340" s="43" t="s">
        <v>167</v>
      </c>
      <c r="N340" s="43"/>
      <c r="O340" s="44" t="s">
        <v>598</v>
      </c>
      <c r="P340" s="44" t="s">
        <v>659</v>
      </c>
    </row>
    <row r="341" spans="1:16" ht="13.5" thickBot="1">
      <c r="A341" s="12" t="str">
        <f t="shared" si="30"/>
        <v> AA 28.505 </v>
      </c>
      <c r="B341" s="15" t="str">
        <f t="shared" si="31"/>
        <v>I</v>
      </c>
      <c r="C341" s="12">
        <f t="shared" si="32"/>
        <v>28668.453000000001</v>
      </c>
      <c r="D341" s="14" t="str">
        <f t="shared" si="33"/>
        <v>vis</v>
      </c>
      <c r="E341" s="41">
        <f>VLOOKUP(C341,Active!C$21:E$970,3,FALSE)</f>
        <v>3452.99701959294</v>
      </c>
      <c r="F341" s="15" t="s">
        <v>161</v>
      </c>
      <c r="G341" s="14" t="str">
        <f t="shared" si="34"/>
        <v>28668.453</v>
      </c>
      <c r="H341" s="12">
        <f t="shared" si="35"/>
        <v>3453</v>
      </c>
      <c r="I341" s="42" t="s">
        <v>680</v>
      </c>
      <c r="J341" s="43" t="s">
        <v>681</v>
      </c>
      <c r="K341" s="42">
        <v>3453</v>
      </c>
      <c r="L341" s="42" t="s">
        <v>682</v>
      </c>
      <c r="M341" s="43" t="s">
        <v>167</v>
      </c>
      <c r="N341" s="43"/>
      <c r="O341" s="44" t="s">
        <v>683</v>
      </c>
      <c r="P341" s="44" t="s">
        <v>576</v>
      </c>
    </row>
    <row r="342" spans="1:16" ht="13.5" thickBot="1">
      <c r="A342" s="12" t="str">
        <f t="shared" si="30"/>
        <v> AN 266.17 </v>
      </c>
      <c r="B342" s="15" t="str">
        <f t="shared" si="31"/>
        <v>I</v>
      </c>
      <c r="C342" s="12">
        <f t="shared" si="32"/>
        <v>28782.368999999999</v>
      </c>
      <c r="D342" s="14" t="str">
        <f t="shared" si="33"/>
        <v>vis</v>
      </c>
      <c r="E342" s="41">
        <f>VLOOKUP(C342,Active!C$21:E$970,3,FALSE)</f>
        <v>3485.9949835076804</v>
      </c>
      <c r="F342" s="15" t="s">
        <v>161</v>
      </c>
      <c r="G342" s="14" t="str">
        <f t="shared" si="34"/>
        <v>28782.369</v>
      </c>
      <c r="H342" s="12">
        <f t="shared" si="35"/>
        <v>3486</v>
      </c>
      <c r="I342" s="42" t="s">
        <v>684</v>
      </c>
      <c r="J342" s="43" t="s">
        <v>685</v>
      </c>
      <c r="K342" s="42">
        <v>3486</v>
      </c>
      <c r="L342" s="42" t="s">
        <v>188</v>
      </c>
      <c r="M342" s="43" t="s">
        <v>167</v>
      </c>
      <c r="N342" s="43"/>
      <c r="O342" s="44" t="s">
        <v>598</v>
      </c>
      <c r="P342" s="44" t="s">
        <v>659</v>
      </c>
    </row>
    <row r="343" spans="1:16" ht="13.5" thickBot="1">
      <c r="A343" s="12" t="str">
        <f t="shared" si="30"/>
        <v> AN 266.17 </v>
      </c>
      <c r="B343" s="15" t="str">
        <f t="shared" si="31"/>
        <v>I</v>
      </c>
      <c r="C343" s="12">
        <f t="shared" si="32"/>
        <v>28820.325000000001</v>
      </c>
      <c r="D343" s="14" t="str">
        <f t="shared" si="33"/>
        <v>vis</v>
      </c>
      <c r="E343" s="41">
        <f>VLOOKUP(C343,Active!C$21:E$970,3,FALSE)</f>
        <v>3496.9896701043654</v>
      </c>
      <c r="F343" s="15" t="s">
        <v>161</v>
      </c>
      <c r="G343" s="14" t="str">
        <f t="shared" si="34"/>
        <v>28820.325</v>
      </c>
      <c r="H343" s="12">
        <f t="shared" si="35"/>
        <v>3497</v>
      </c>
      <c r="I343" s="42" t="s">
        <v>686</v>
      </c>
      <c r="J343" s="43" t="s">
        <v>687</v>
      </c>
      <c r="K343" s="42">
        <v>3497</v>
      </c>
      <c r="L343" s="42" t="s">
        <v>209</v>
      </c>
      <c r="M343" s="43" t="s">
        <v>167</v>
      </c>
      <c r="N343" s="43"/>
      <c r="O343" s="44" t="s">
        <v>598</v>
      </c>
      <c r="P343" s="44" t="s">
        <v>659</v>
      </c>
    </row>
    <row r="344" spans="1:16" ht="13.5" thickBot="1">
      <c r="A344" s="12" t="str">
        <f t="shared" si="30"/>
        <v> AN 266.17 </v>
      </c>
      <c r="B344" s="15" t="str">
        <f t="shared" si="31"/>
        <v>I</v>
      </c>
      <c r="C344" s="12">
        <f t="shared" si="32"/>
        <v>28827.235000000001</v>
      </c>
      <c r="D344" s="14" t="str">
        <f t="shared" si="33"/>
        <v>vis</v>
      </c>
      <c r="E344" s="41">
        <f>VLOOKUP(C344,Active!C$21:E$970,3,FALSE)</f>
        <v>3498.9912847208448</v>
      </c>
      <c r="F344" s="15" t="s">
        <v>161</v>
      </c>
      <c r="G344" s="14" t="str">
        <f t="shared" si="34"/>
        <v>28827.235</v>
      </c>
      <c r="H344" s="12">
        <f t="shared" si="35"/>
        <v>3499</v>
      </c>
      <c r="I344" s="42" t="s">
        <v>688</v>
      </c>
      <c r="J344" s="43" t="s">
        <v>689</v>
      </c>
      <c r="K344" s="42">
        <v>3499</v>
      </c>
      <c r="L344" s="42" t="s">
        <v>223</v>
      </c>
      <c r="M344" s="43" t="s">
        <v>167</v>
      </c>
      <c r="N344" s="43"/>
      <c r="O344" s="44" t="s">
        <v>598</v>
      </c>
      <c r="P344" s="44" t="s">
        <v>659</v>
      </c>
    </row>
    <row r="345" spans="1:16" ht="13.5" thickBot="1">
      <c r="A345" s="12" t="str">
        <f t="shared" si="30"/>
        <v> SAC 17.64 </v>
      </c>
      <c r="B345" s="15" t="str">
        <f t="shared" si="31"/>
        <v>I</v>
      </c>
      <c r="C345" s="12">
        <f t="shared" si="32"/>
        <v>29034.38</v>
      </c>
      <c r="D345" s="14" t="str">
        <f t="shared" si="33"/>
        <v>vis</v>
      </c>
      <c r="E345" s="41">
        <f>VLOOKUP(C345,Active!C$21:E$970,3,FALSE)</f>
        <v>3558.9948244792549</v>
      </c>
      <c r="F345" s="15" t="s">
        <v>161</v>
      </c>
      <c r="G345" s="14" t="str">
        <f t="shared" si="34"/>
        <v>29034.380</v>
      </c>
      <c r="H345" s="12">
        <f t="shared" si="35"/>
        <v>3559</v>
      </c>
      <c r="I345" s="42" t="s">
        <v>690</v>
      </c>
      <c r="J345" s="43" t="s">
        <v>691</v>
      </c>
      <c r="K345" s="42">
        <v>3559</v>
      </c>
      <c r="L345" s="42" t="s">
        <v>590</v>
      </c>
      <c r="M345" s="43" t="s">
        <v>167</v>
      </c>
      <c r="N345" s="43"/>
      <c r="O345" s="44" t="s">
        <v>692</v>
      </c>
      <c r="P345" s="44" t="s">
        <v>693</v>
      </c>
    </row>
    <row r="346" spans="1:16" ht="13.5" thickBot="1">
      <c r="A346" s="12" t="str">
        <f t="shared" si="30"/>
        <v> AA 28.505 </v>
      </c>
      <c r="B346" s="15" t="str">
        <f t="shared" si="31"/>
        <v>I</v>
      </c>
      <c r="C346" s="12">
        <f t="shared" si="32"/>
        <v>29172.469000000001</v>
      </c>
      <c r="D346" s="14" t="str">
        <f t="shared" si="33"/>
        <v>vis</v>
      </c>
      <c r="E346" s="41">
        <f>VLOOKUP(C346,Active!C$21:E$970,3,FALSE)</f>
        <v>3598.9949635205016</v>
      </c>
      <c r="F346" s="15" t="s">
        <v>161</v>
      </c>
      <c r="G346" s="14" t="str">
        <f t="shared" si="34"/>
        <v>29172.469</v>
      </c>
      <c r="H346" s="12">
        <f t="shared" si="35"/>
        <v>3599</v>
      </c>
      <c r="I346" s="42" t="s">
        <v>694</v>
      </c>
      <c r="J346" s="43" t="s">
        <v>695</v>
      </c>
      <c r="K346" s="42">
        <v>3599</v>
      </c>
      <c r="L346" s="42" t="s">
        <v>696</v>
      </c>
      <c r="M346" s="43" t="s">
        <v>167</v>
      </c>
      <c r="N346" s="43"/>
      <c r="O346" s="44" t="s">
        <v>683</v>
      </c>
      <c r="P346" s="44" t="s">
        <v>576</v>
      </c>
    </row>
    <row r="347" spans="1:16" ht="13.5" thickBot="1">
      <c r="A347" s="12" t="str">
        <f t="shared" si="30"/>
        <v> HA 113.69 </v>
      </c>
      <c r="B347" s="15" t="str">
        <f t="shared" si="31"/>
        <v>I</v>
      </c>
      <c r="C347" s="12">
        <f t="shared" si="32"/>
        <v>30007.851999999999</v>
      </c>
      <c r="D347" s="14" t="str">
        <f t="shared" si="33"/>
        <v>vis</v>
      </c>
      <c r="E347" s="41">
        <f>VLOOKUP(C347,Active!C$21:E$970,3,FALSE)</f>
        <v>3840.9797425593379</v>
      </c>
      <c r="F347" s="15" t="s">
        <v>161</v>
      </c>
      <c r="G347" s="14" t="str">
        <f t="shared" si="34"/>
        <v>30007.852</v>
      </c>
      <c r="H347" s="12">
        <f t="shared" si="35"/>
        <v>3841</v>
      </c>
      <c r="I347" s="42" t="s">
        <v>697</v>
      </c>
      <c r="J347" s="43" t="s">
        <v>698</v>
      </c>
      <c r="K347" s="42">
        <v>3841</v>
      </c>
      <c r="L347" s="42" t="s">
        <v>377</v>
      </c>
      <c r="M347" s="43" t="s">
        <v>163</v>
      </c>
      <c r="N347" s="43"/>
      <c r="O347" s="44" t="s">
        <v>699</v>
      </c>
      <c r="P347" s="44" t="s">
        <v>700</v>
      </c>
    </row>
    <row r="348" spans="1:16" ht="13.5" thickBot="1">
      <c r="A348" s="12" t="str">
        <f t="shared" si="30"/>
        <v> AA 28.505 </v>
      </c>
      <c r="B348" s="15" t="str">
        <f t="shared" si="31"/>
        <v>I</v>
      </c>
      <c r="C348" s="12">
        <f t="shared" si="32"/>
        <v>30546.431</v>
      </c>
      <c r="D348" s="14" t="str">
        <f t="shared" si="33"/>
        <v>vis</v>
      </c>
      <c r="E348" s="41">
        <f>VLOOKUP(C348,Active!C$21:E$970,3,FALSE)</f>
        <v>3996.9895252697333</v>
      </c>
      <c r="F348" s="15" t="s">
        <v>161</v>
      </c>
      <c r="G348" s="14" t="str">
        <f t="shared" si="34"/>
        <v>30546.431</v>
      </c>
      <c r="H348" s="12">
        <f t="shared" si="35"/>
        <v>3997</v>
      </c>
      <c r="I348" s="42" t="s">
        <v>701</v>
      </c>
      <c r="J348" s="43" t="s">
        <v>702</v>
      </c>
      <c r="K348" s="42">
        <v>3997</v>
      </c>
      <c r="L348" s="42" t="s">
        <v>467</v>
      </c>
      <c r="M348" s="43" t="s">
        <v>167</v>
      </c>
      <c r="N348" s="43"/>
      <c r="O348" s="44" t="s">
        <v>683</v>
      </c>
      <c r="P348" s="44" t="s">
        <v>576</v>
      </c>
    </row>
    <row r="349" spans="1:16" ht="13.5" thickBot="1">
      <c r="A349" s="12" t="str">
        <f t="shared" si="30"/>
        <v> AA 28.505 </v>
      </c>
      <c r="B349" s="15" t="str">
        <f t="shared" si="31"/>
        <v>I</v>
      </c>
      <c r="C349" s="12">
        <f t="shared" si="32"/>
        <v>30591.297999999999</v>
      </c>
      <c r="D349" s="14" t="str">
        <f t="shared" si="33"/>
        <v>vis</v>
      </c>
      <c r="E349" s="41">
        <f>VLOOKUP(C349,Active!C$21:E$970,3,FALSE)</f>
        <v>4009.9861161521608</v>
      </c>
      <c r="F349" s="15" t="s">
        <v>161</v>
      </c>
      <c r="G349" s="14" t="str">
        <f t="shared" si="34"/>
        <v>30591.298</v>
      </c>
      <c r="H349" s="12">
        <f t="shared" si="35"/>
        <v>4010</v>
      </c>
      <c r="I349" s="42" t="s">
        <v>703</v>
      </c>
      <c r="J349" s="43" t="s">
        <v>704</v>
      </c>
      <c r="K349" s="42">
        <v>4010</v>
      </c>
      <c r="L349" s="42" t="s">
        <v>262</v>
      </c>
      <c r="M349" s="43" t="s">
        <v>167</v>
      </c>
      <c r="N349" s="43"/>
      <c r="O349" s="44" t="s">
        <v>683</v>
      </c>
      <c r="P349" s="44" t="s">
        <v>576</v>
      </c>
    </row>
    <row r="350" spans="1:16" ht="13.5" thickBot="1">
      <c r="A350" s="12" t="str">
        <f t="shared" si="30"/>
        <v> AC 188.25 </v>
      </c>
      <c r="B350" s="15" t="str">
        <f t="shared" si="31"/>
        <v>I</v>
      </c>
      <c r="C350" s="12">
        <f t="shared" si="32"/>
        <v>32676.447199999999</v>
      </c>
      <c r="D350" s="14" t="str">
        <f t="shared" si="33"/>
        <v>vis</v>
      </c>
      <c r="E350" s="41">
        <f>VLOOKUP(C350,Active!C$21:E$970,3,FALSE)</f>
        <v>4613.9897509220891</v>
      </c>
      <c r="F350" s="15" t="s">
        <v>161</v>
      </c>
      <c r="G350" s="14" t="str">
        <f t="shared" si="34"/>
        <v>32676.4472</v>
      </c>
      <c r="H350" s="12">
        <f t="shared" si="35"/>
        <v>4614</v>
      </c>
      <c r="I350" s="42" t="s">
        <v>705</v>
      </c>
      <c r="J350" s="43" t="s">
        <v>706</v>
      </c>
      <c r="K350" s="42">
        <v>4614</v>
      </c>
      <c r="L350" s="42" t="s">
        <v>707</v>
      </c>
      <c r="M350" s="43" t="s">
        <v>708</v>
      </c>
      <c r="N350" s="43" t="s">
        <v>140</v>
      </c>
      <c r="O350" s="44" t="s">
        <v>709</v>
      </c>
      <c r="P350" s="44" t="s">
        <v>710</v>
      </c>
    </row>
    <row r="351" spans="1:16" ht="13.5" thickBot="1">
      <c r="A351" s="12" t="str">
        <f t="shared" si="30"/>
        <v> AAC 5.7 </v>
      </c>
      <c r="B351" s="15" t="str">
        <f t="shared" si="31"/>
        <v>I</v>
      </c>
      <c r="C351" s="12">
        <f t="shared" si="32"/>
        <v>33515.358999999997</v>
      </c>
      <c r="D351" s="14" t="str">
        <f t="shared" si="33"/>
        <v>vis</v>
      </c>
      <c r="E351" s="41">
        <f>VLOOKUP(C351,Active!C$21:E$970,3,FALSE)</f>
        <v>4856.996714860873</v>
      </c>
      <c r="F351" s="15" t="s">
        <v>161</v>
      </c>
      <c r="G351" s="14" t="str">
        <f t="shared" si="34"/>
        <v>33515.359</v>
      </c>
      <c r="H351" s="12">
        <f t="shared" si="35"/>
        <v>4857</v>
      </c>
      <c r="I351" s="42" t="s">
        <v>711</v>
      </c>
      <c r="J351" s="43" t="s">
        <v>712</v>
      </c>
      <c r="K351" s="42">
        <v>4857</v>
      </c>
      <c r="L351" s="42" t="s">
        <v>713</v>
      </c>
      <c r="M351" s="43" t="s">
        <v>167</v>
      </c>
      <c r="N351" s="43"/>
      <c r="O351" s="44" t="s">
        <v>634</v>
      </c>
      <c r="P351" s="44" t="s">
        <v>714</v>
      </c>
    </row>
    <row r="352" spans="1:16" ht="13.5" thickBot="1">
      <c r="A352" s="12" t="str">
        <f t="shared" si="30"/>
        <v> AAC 5.52 </v>
      </c>
      <c r="B352" s="15" t="str">
        <f t="shared" si="31"/>
        <v>I</v>
      </c>
      <c r="C352" s="12">
        <f t="shared" si="32"/>
        <v>34126.385000000002</v>
      </c>
      <c r="D352" s="14" t="str">
        <f t="shared" si="33"/>
        <v>vis</v>
      </c>
      <c r="E352" s="41">
        <f>VLOOKUP(C352,Active!C$21:E$970,3,FALSE)</f>
        <v>5033.9921667637545</v>
      </c>
      <c r="F352" s="15" t="s">
        <v>161</v>
      </c>
      <c r="G352" s="14" t="str">
        <f t="shared" si="34"/>
        <v>34126.385</v>
      </c>
      <c r="H352" s="12">
        <f t="shared" si="35"/>
        <v>5034</v>
      </c>
      <c r="I352" s="42" t="s">
        <v>715</v>
      </c>
      <c r="J352" s="43" t="s">
        <v>716</v>
      </c>
      <c r="K352" s="42">
        <v>5034</v>
      </c>
      <c r="L352" s="42" t="s">
        <v>605</v>
      </c>
      <c r="M352" s="43" t="s">
        <v>167</v>
      </c>
      <c r="N352" s="43"/>
      <c r="O352" s="44" t="s">
        <v>634</v>
      </c>
      <c r="P352" s="44" t="s">
        <v>717</v>
      </c>
    </row>
    <row r="353" spans="1:16" ht="13.5" thickBot="1">
      <c r="A353" s="12" t="str">
        <f t="shared" si="30"/>
        <v> AAC 5.190 </v>
      </c>
      <c r="B353" s="15" t="str">
        <f t="shared" si="31"/>
        <v>I</v>
      </c>
      <c r="C353" s="12">
        <f t="shared" si="32"/>
        <v>34454.32</v>
      </c>
      <c r="D353" s="14" t="str">
        <f t="shared" si="33"/>
        <v>vis</v>
      </c>
      <c r="E353" s="41">
        <f>VLOOKUP(C353,Active!C$21:E$970,3,FALSE)</f>
        <v>5128.9848569598689</v>
      </c>
      <c r="F353" s="15" t="s">
        <v>161</v>
      </c>
      <c r="G353" s="14" t="str">
        <f t="shared" si="34"/>
        <v>34454.320</v>
      </c>
      <c r="H353" s="12">
        <f t="shared" si="35"/>
        <v>5129</v>
      </c>
      <c r="I353" s="42" t="s">
        <v>718</v>
      </c>
      <c r="J353" s="43" t="s">
        <v>719</v>
      </c>
      <c r="K353" s="42">
        <v>5129</v>
      </c>
      <c r="L353" s="42" t="s">
        <v>247</v>
      </c>
      <c r="M353" s="43" t="s">
        <v>167</v>
      </c>
      <c r="N353" s="43"/>
      <c r="O353" s="44" t="s">
        <v>634</v>
      </c>
      <c r="P353" s="44" t="s">
        <v>720</v>
      </c>
    </row>
    <row r="354" spans="1:16" ht="13.5" thickBot="1">
      <c r="A354" s="12" t="str">
        <f t="shared" si="30"/>
        <v> SCA 5.330 </v>
      </c>
      <c r="B354" s="15" t="str">
        <f t="shared" si="31"/>
        <v>I</v>
      </c>
      <c r="C354" s="12">
        <f t="shared" si="32"/>
        <v>34927.29</v>
      </c>
      <c r="D354" s="14" t="str">
        <f t="shared" si="33"/>
        <v>vis</v>
      </c>
      <c r="E354" s="41">
        <f>VLOOKUP(C354,Active!C$21:E$970,3,FALSE)</f>
        <v>5265.989728907226</v>
      </c>
      <c r="F354" s="15" t="s">
        <v>161</v>
      </c>
      <c r="G354" s="14" t="str">
        <f t="shared" si="34"/>
        <v>34927.290</v>
      </c>
      <c r="H354" s="12">
        <f t="shared" si="35"/>
        <v>5266</v>
      </c>
      <c r="I354" s="42" t="s">
        <v>725</v>
      </c>
      <c r="J354" s="43" t="s">
        <v>726</v>
      </c>
      <c r="K354" s="42">
        <v>5266</v>
      </c>
      <c r="L354" s="42" t="s">
        <v>342</v>
      </c>
      <c r="M354" s="43" t="s">
        <v>167</v>
      </c>
      <c r="N354" s="43"/>
      <c r="O354" s="44" t="s">
        <v>727</v>
      </c>
      <c r="P354" s="44" t="s">
        <v>728</v>
      </c>
    </row>
    <row r="355" spans="1:16" ht="13.5" thickBot="1">
      <c r="A355" s="12" t="str">
        <f t="shared" si="30"/>
        <v> AAC 5.193 </v>
      </c>
      <c r="B355" s="15" t="str">
        <f t="shared" si="31"/>
        <v>I</v>
      </c>
      <c r="C355" s="12">
        <f t="shared" si="32"/>
        <v>34989.449999999997</v>
      </c>
      <c r="D355" s="14" t="str">
        <f t="shared" si="33"/>
        <v>vis</v>
      </c>
      <c r="E355" s="41">
        <f>VLOOKUP(C355,Active!C$21:E$970,3,FALSE)</f>
        <v>5283.9955703776095</v>
      </c>
      <c r="F355" s="15" t="s">
        <v>161</v>
      </c>
      <c r="G355" s="14" t="str">
        <f t="shared" si="34"/>
        <v>34989.450</v>
      </c>
      <c r="H355" s="12">
        <f t="shared" si="35"/>
        <v>5284</v>
      </c>
      <c r="I355" s="42" t="s">
        <v>729</v>
      </c>
      <c r="J355" s="43" t="s">
        <v>730</v>
      </c>
      <c r="K355" s="42">
        <v>5284</v>
      </c>
      <c r="L355" s="42" t="s">
        <v>731</v>
      </c>
      <c r="M355" s="43" t="s">
        <v>167</v>
      </c>
      <c r="N355" s="43"/>
      <c r="O355" s="44" t="s">
        <v>634</v>
      </c>
      <c r="P355" s="44" t="s">
        <v>732</v>
      </c>
    </row>
    <row r="356" spans="1:16" ht="13.5" thickBot="1">
      <c r="A356" s="12" t="str">
        <f t="shared" si="30"/>
        <v> SCA 5.330 </v>
      </c>
      <c r="B356" s="15" t="str">
        <f t="shared" si="31"/>
        <v>I</v>
      </c>
      <c r="C356" s="12">
        <f t="shared" si="32"/>
        <v>35210.364000000001</v>
      </c>
      <c r="D356" s="14" t="str">
        <f t="shared" si="33"/>
        <v>vis</v>
      </c>
      <c r="E356" s="41">
        <f>VLOOKUP(C356,Active!C$21:E$970,3,FALSE)</f>
        <v>5347.9875662364984</v>
      </c>
      <c r="F356" s="15" t="s">
        <v>161</v>
      </c>
      <c r="G356" s="14" t="str">
        <f t="shared" si="34"/>
        <v>35210.364</v>
      </c>
      <c r="H356" s="12">
        <f t="shared" si="35"/>
        <v>5348</v>
      </c>
      <c r="I356" s="42" t="s">
        <v>733</v>
      </c>
      <c r="J356" s="43" t="s">
        <v>734</v>
      </c>
      <c r="K356" s="42">
        <v>5348</v>
      </c>
      <c r="L356" s="42" t="s">
        <v>427</v>
      </c>
      <c r="M356" s="43" t="s">
        <v>167</v>
      </c>
      <c r="N356" s="43"/>
      <c r="O356" s="44" t="s">
        <v>727</v>
      </c>
      <c r="P356" s="44" t="s">
        <v>728</v>
      </c>
    </row>
    <row r="357" spans="1:16" ht="13.5" thickBot="1">
      <c r="A357" s="12" t="str">
        <f t="shared" si="30"/>
        <v> SAC 28.106 </v>
      </c>
      <c r="B357" s="15" t="str">
        <f t="shared" si="31"/>
        <v>I</v>
      </c>
      <c r="C357" s="12">
        <f t="shared" si="32"/>
        <v>35227.620000000003</v>
      </c>
      <c r="D357" s="14" t="str">
        <f t="shared" si="33"/>
        <v>vis</v>
      </c>
      <c r="E357" s="41">
        <f>VLOOKUP(C357,Active!C$21:E$970,3,FALSE)</f>
        <v>5352.9860990616753</v>
      </c>
      <c r="F357" s="15" t="s">
        <v>161</v>
      </c>
      <c r="G357" s="14" t="str">
        <f t="shared" si="34"/>
        <v>35227.620</v>
      </c>
      <c r="H357" s="12">
        <f t="shared" si="35"/>
        <v>5353</v>
      </c>
      <c r="I357" s="42" t="s">
        <v>735</v>
      </c>
      <c r="J357" s="43" t="s">
        <v>736</v>
      </c>
      <c r="K357" s="42">
        <v>5353</v>
      </c>
      <c r="L357" s="42" t="s">
        <v>233</v>
      </c>
      <c r="M357" s="43" t="s">
        <v>167</v>
      </c>
      <c r="N357" s="43"/>
      <c r="O357" s="44" t="s">
        <v>634</v>
      </c>
      <c r="P357" s="44" t="s">
        <v>737</v>
      </c>
    </row>
    <row r="358" spans="1:16" ht="13.5" thickBot="1">
      <c r="A358" s="12" t="str">
        <f t="shared" si="30"/>
        <v> SCA 5.330 </v>
      </c>
      <c r="B358" s="15" t="str">
        <f t="shared" si="31"/>
        <v>I</v>
      </c>
      <c r="C358" s="12">
        <f t="shared" si="32"/>
        <v>35227.624000000003</v>
      </c>
      <c r="D358" s="14" t="str">
        <f t="shared" si="33"/>
        <v>vis</v>
      </c>
      <c r="E358" s="41">
        <f>VLOOKUP(C358,Active!C$21:E$970,3,FALSE)</f>
        <v>5352.9872577387332</v>
      </c>
      <c r="F358" s="15" t="s">
        <v>161</v>
      </c>
      <c r="G358" s="14" t="str">
        <f t="shared" si="34"/>
        <v>35227.624</v>
      </c>
      <c r="H358" s="12">
        <f t="shared" si="35"/>
        <v>5353</v>
      </c>
      <c r="I358" s="42" t="s">
        <v>738</v>
      </c>
      <c r="J358" s="43" t="s">
        <v>739</v>
      </c>
      <c r="K358" s="42">
        <v>5353</v>
      </c>
      <c r="L358" s="42" t="s">
        <v>268</v>
      </c>
      <c r="M358" s="43" t="s">
        <v>167</v>
      </c>
      <c r="N358" s="43"/>
      <c r="O358" s="44" t="s">
        <v>727</v>
      </c>
      <c r="P358" s="44" t="s">
        <v>728</v>
      </c>
    </row>
    <row r="359" spans="1:16" ht="13.5" thickBot="1">
      <c r="A359" s="12" t="str">
        <f t="shared" si="30"/>
        <v> SCA 5.330 </v>
      </c>
      <c r="B359" s="15" t="str">
        <f t="shared" si="31"/>
        <v>I</v>
      </c>
      <c r="C359" s="12">
        <f t="shared" si="32"/>
        <v>35234.531000000003</v>
      </c>
      <c r="D359" s="14" t="str">
        <f t="shared" si="33"/>
        <v>vis</v>
      </c>
      <c r="E359" s="41">
        <f>VLOOKUP(C359,Active!C$21:E$970,3,FALSE)</f>
        <v>5354.9880033474192</v>
      </c>
      <c r="F359" s="15" t="s">
        <v>161</v>
      </c>
      <c r="G359" s="14" t="str">
        <f t="shared" si="34"/>
        <v>35234.531</v>
      </c>
      <c r="H359" s="12">
        <f t="shared" si="35"/>
        <v>5355</v>
      </c>
      <c r="I359" s="42" t="s">
        <v>740</v>
      </c>
      <c r="J359" s="43" t="s">
        <v>741</v>
      </c>
      <c r="K359" s="42">
        <v>5355</v>
      </c>
      <c r="L359" s="42" t="s">
        <v>670</v>
      </c>
      <c r="M359" s="43" t="s">
        <v>167</v>
      </c>
      <c r="N359" s="43"/>
      <c r="O359" s="44" t="s">
        <v>727</v>
      </c>
      <c r="P359" s="44" t="s">
        <v>728</v>
      </c>
    </row>
    <row r="360" spans="1:16" ht="13.5" thickBot="1">
      <c r="A360" s="12" t="str">
        <f t="shared" si="30"/>
        <v> SCA 5.330 </v>
      </c>
      <c r="B360" s="15" t="str">
        <f t="shared" si="31"/>
        <v>I</v>
      </c>
      <c r="C360" s="12">
        <f t="shared" si="32"/>
        <v>35241.442000000003</v>
      </c>
      <c r="D360" s="14" t="str">
        <f t="shared" si="33"/>
        <v>vis</v>
      </c>
      <c r="E360" s="41">
        <f>VLOOKUP(C360,Active!C$21:E$970,3,FALSE)</f>
        <v>5356.9899076331631</v>
      </c>
      <c r="F360" s="15" t="s">
        <v>161</v>
      </c>
      <c r="G360" s="14" t="str">
        <f t="shared" si="34"/>
        <v>35241.442</v>
      </c>
      <c r="H360" s="12">
        <f t="shared" si="35"/>
        <v>5357</v>
      </c>
      <c r="I360" s="42" t="s">
        <v>742</v>
      </c>
      <c r="J360" s="43" t="s">
        <v>743</v>
      </c>
      <c r="K360" s="42">
        <v>5357</v>
      </c>
      <c r="L360" s="42" t="s">
        <v>602</v>
      </c>
      <c r="M360" s="43" t="s">
        <v>167</v>
      </c>
      <c r="N360" s="43"/>
      <c r="O360" s="44" t="s">
        <v>727</v>
      </c>
      <c r="P360" s="44" t="s">
        <v>728</v>
      </c>
    </row>
    <row r="361" spans="1:16" ht="13.5" thickBot="1">
      <c r="A361" s="12" t="str">
        <f t="shared" si="30"/>
        <v> SCA 5.330 </v>
      </c>
      <c r="B361" s="15" t="str">
        <f t="shared" si="31"/>
        <v>I</v>
      </c>
      <c r="C361" s="12">
        <f t="shared" si="32"/>
        <v>35248.337</v>
      </c>
      <c r="D361" s="14" t="str">
        <f t="shared" si="33"/>
        <v>vis</v>
      </c>
      <c r="E361" s="41">
        <f>VLOOKUP(C361,Active!C$21:E$970,3,FALSE)</f>
        <v>5358.9871772106762</v>
      </c>
      <c r="F361" s="15" t="s">
        <v>161</v>
      </c>
      <c r="G361" s="14" t="str">
        <f t="shared" si="34"/>
        <v>35248.337</v>
      </c>
      <c r="H361" s="12">
        <f t="shared" si="35"/>
        <v>5359</v>
      </c>
      <c r="I361" s="42" t="s">
        <v>744</v>
      </c>
      <c r="J361" s="43" t="s">
        <v>745</v>
      </c>
      <c r="K361" s="42">
        <v>5359</v>
      </c>
      <c r="L361" s="42" t="s">
        <v>268</v>
      </c>
      <c r="M361" s="43" t="s">
        <v>167</v>
      </c>
      <c r="N361" s="43"/>
      <c r="O361" s="44" t="s">
        <v>727</v>
      </c>
      <c r="P361" s="44" t="s">
        <v>728</v>
      </c>
    </row>
    <row r="362" spans="1:16" ht="13.5" thickBot="1">
      <c r="A362" s="12" t="str">
        <f t="shared" si="30"/>
        <v> SCA 5.330 </v>
      </c>
      <c r="B362" s="15" t="str">
        <f t="shared" si="31"/>
        <v>I</v>
      </c>
      <c r="C362" s="12">
        <f t="shared" si="32"/>
        <v>35286.32</v>
      </c>
      <c r="D362" s="14" t="str">
        <f t="shared" si="33"/>
        <v>vis</v>
      </c>
      <c r="E362" s="41">
        <f>VLOOKUP(C362,Active!C$21:E$970,3,FALSE)</f>
        <v>5369.9896848774979</v>
      </c>
      <c r="F362" s="15" t="s">
        <v>161</v>
      </c>
      <c r="G362" s="14" t="str">
        <f t="shared" si="34"/>
        <v>35286.320</v>
      </c>
      <c r="H362" s="12">
        <f t="shared" si="35"/>
        <v>5370</v>
      </c>
      <c r="I362" s="42" t="s">
        <v>746</v>
      </c>
      <c r="J362" s="43" t="s">
        <v>747</v>
      </c>
      <c r="K362" s="42">
        <v>5370</v>
      </c>
      <c r="L362" s="42" t="s">
        <v>593</v>
      </c>
      <c r="M362" s="43" t="s">
        <v>167</v>
      </c>
      <c r="N362" s="43"/>
      <c r="O362" s="44" t="s">
        <v>727</v>
      </c>
      <c r="P362" s="44" t="s">
        <v>728</v>
      </c>
    </row>
    <row r="363" spans="1:16" ht="13.5" thickBot="1">
      <c r="A363" s="12" t="str">
        <f t="shared" si="30"/>
        <v> AA 7.188 </v>
      </c>
      <c r="B363" s="15" t="str">
        <f t="shared" si="31"/>
        <v>I</v>
      </c>
      <c r="C363" s="12">
        <f t="shared" si="32"/>
        <v>35576.298000000003</v>
      </c>
      <c r="D363" s="14" t="str">
        <f t="shared" si="33"/>
        <v>vis</v>
      </c>
      <c r="E363" s="41">
        <f>VLOOKUP(C363,Active!C$21:E$970,3,FALSE)</f>
        <v>5453.9873988076642</v>
      </c>
      <c r="F363" s="15" t="s">
        <v>161</v>
      </c>
      <c r="G363" s="14" t="str">
        <f t="shared" si="34"/>
        <v>35576.298</v>
      </c>
      <c r="H363" s="12">
        <f t="shared" si="35"/>
        <v>5454</v>
      </c>
      <c r="I363" s="42" t="s">
        <v>748</v>
      </c>
      <c r="J363" s="43" t="s">
        <v>749</v>
      </c>
      <c r="K363" s="42">
        <v>5454</v>
      </c>
      <c r="L363" s="42" t="s">
        <v>481</v>
      </c>
      <c r="M363" s="43" t="s">
        <v>167</v>
      </c>
      <c r="N363" s="43"/>
      <c r="O363" s="44" t="s">
        <v>634</v>
      </c>
      <c r="P363" s="44" t="s">
        <v>750</v>
      </c>
    </row>
    <row r="364" spans="1:16" ht="13.5" thickBot="1">
      <c r="A364" s="12" t="str">
        <f t="shared" si="30"/>
        <v> AA 8.190 </v>
      </c>
      <c r="B364" s="15" t="str">
        <f t="shared" si="31"/>
        <v>I</v>
      </c>
      <c r="C364" s="12">
        <f t="shared" si="32"/>
        <v>35935.307000000001</v>
      </c>
      <c r="D364" s="14" t="str">
        <f t="shared" si="33"/>
        <v>vis</v>
      </c>
      <c r="E364" s="41">
        <f>VLOOKUP(C364,Active!C$21:E$970,3,FALSE)</f>
        <v>5557.9812717233845</v>
      </c>
      <c r="F364" s="15" t="s">
        <v>161</v>
      </c>
      <c r="G364" s="14" t="str">
        <f t="shared" si="34"/>
        <v>35935.307</v>
      </c>
      <c r="H364" s="12">
        <f t="shared" si="35"/>
        <v>5558</v>
      </c>
      <c r="I364" s="42" t="s">
        <v>751</v>
      </c>
      <c r="J364" s="43" t="s">
        <v>752</v>
      </c>
      <c r="K364" s="42">
        <v>5558</v>
      </c>
      <c r="L364" s="42" t="s">
        <v>753</v>
      </c>
      <c r="M364" s="43" t="s">
        <v>167</v>
      </c>
      <c r="N364" s="43"/>
      <c r="O364" s="44" t="s">
        <v>634</v>
      </c>
      <c r="P364" s="44" t="s">
        <v>754</v>
      </c>
    </row>
    <row r="365" spans="1:16" ht="13.5" thickBot="1">
      <c r="A365" s="12" t="str">
        <f t="shared" si="30"/>
        <v> APJ 127.351 </v>
      </c>
      <c r="B365" s="15" t="str">
        <f t="shared" si="31"/>
        <v>I</v>
      </c>
      <c r="C365" s="12">
        <f t="shared" si="32"/>
        <v>36007.815999999999</v>
      </c>
      <c r="D365" s="14" t="str">
        <f t="shared" si="33"/>
        <v>vis</v>
      </c>
      <c r="E365" s="41">
        <f>VLOOKUP(C365,Active!C$21:E$970,3,FALSE)</f>
        <v>5578.9849004102589</v>
      </c>
      <c r="F365" s="15" t="s">
        <v>161</v>
      </c>
      <c r="G365" s="14" t="str">
        <f t="shared" si="34"/>
        <v>36007.8160</v>
      </c>
      <c r="H365" s="12">
        <f t="shared" si="35"/>
        <v>5579</v>
      </c>
      <c r="I365" s="42" t="s">
        <v>755</v>
      </c>
      <c r="J365" s="43" t="s">
        <v>756</v>
      </c>
      <c r="K365" s="42">
        <v>5579</v>
      </c>
      <c r="L365" s="42" t="s">
        <v>757</v>
      </c>
      <c r="M365" s="43" t="s">
        <v>708</v>
      </c>
      <c r="N365" s="43" t="s">
        <v>140</v>
      </c>
      <c r="O365" s="44" t="s">
        <v>758</v>
      </c>
      <c r="P365" s="44" t="s">
        <v>759</v>
      </c>
    </row>
    <row r="366" spans="1:16" ht="13.5" thickBot="1">
      <c r="A366" s="12" t="str">
        <f t="shared" si="30"/>
        <v>BAVM 13 </v>
      </c>
      <c r="B366" s="15" t="str">
        <f t="shared" si="31"/>
        <v>I</v>
      </c>
      <c r="C366" s="12">
        <f t="shared" si="32"/>
        <v>36325.434999999998</v>
      </c>
      <c r="D366" s="14" t="str">
        <f t="shared" si="33"/>
        <v>vis</v>
      </c>
      <c r="E366" s="41">
        <f>VLOOKUP(C366,Active!C$21:E$970,3,FALSE)</f>
        <v>5670.989362475606</v>
      </c>
      <c r="F366" s="15" t="s">
        <v>161</v>
      </c>
      <c r="G366" s="14" t="str">
        <f t="shared" si="34"/>
        <v>36325.435</v>
      </c>
      <c r="H366" s="12">
        <f t="shared" si="35"/>
        <v>5671</v>
      </c>
      <c r="I366" s="42" t="s">
        <v>760</v>
      </c>
      <c r="J366" s="43" t="s">
        <v>761</v>
      </c>
      <c r="K366" s="42">
        <v>5671</v>
      </c>
      <c r="L366" s="42" t="s">
        <v>679</v>
      </c>
      <c r="M366" s="43" t="s">
        <v>167</v>
      </c>
      <c r="N366" s="43"/>
      <c r="O366" s="44" t="s">
        <v>762</v>
      </c>
      <c r="P366" s="45" t="s">
        <v>763</v>
      </c>
    </row>
    <row r="367" spans="1:16" ht="13.5" thickBot="1">
      <c r="A367" s="12" t="str">
        <f t="shared" si="30"/>
        <v> AC 205.19 </v>
      </c>
      <c r="B367" s="15" t="str">
        <f t="shared" si="31"/>
        <v>I</v>
      </c>
      <c r="C367" s="12">
        <f t="shared" si="32"/>
        <v>36760.389000000003</v>
      </c>
      <c r="D367" s="14" t="str">
        <f t="shared" si="33"/>
        <v>vis</v>
      </c>
      <c r="E367" s="41">
        <f>VLOOKUP(C367,Active!C$21:E$970,3,FALSE)</f>
        <v>5796.9821676704196</v>
      </c>
      <c r="F367" s="15" t="s">
        <v>161</v>
      </c>
      <c r="G367" s="14" t="str">
        <f t="shared" si="34"/>
        <v>36760.389</v>
      </c>
      <c r="H367" s="12">
        <f t="shared" si="35"/>
        <v>5797</v>
      </c>
      <c r="I367" s="42" t="s">
        <v>764</v>
      </c>
      <c r="J367" s="43" t="s">
        <v>765</v>
      </c>
      <c r="K367" s="42">
        <v>5797</v>
      </c>
      <c r="L367" s="42" t="s">
        <v>265</v>
      </c>
      <c r="M367" s="43" t="s">
        <v>167</v>
      </c>
      <c r="N367" s="43"/>
      <c r="O367" s="44" t="s">
        <v>766</v>
      </c>
      <c r="P367" s="44" t="s">
        <v>767</v>
      </c>
    </row>
    <row r="368" spans="1:16" ht="13.5" thickBot="1">
      <c r="A368" s="12" t="str">
        <f t="shared" si="30"/>
        <v> AC 207.17 </v>
      </c>
      <c r="B368" s="15" t="str">
        <f t="shared" si="31"/>
        <v>I</v>
      </c>
      <c r="C368" s="12">
        <f t="shared" si="32"/>
        <v>36760.392</v>
      </c>
      <c r="D368" s="14" t="str">
        <f t="shared" si="33"/>
        <v>vis</v>
      </c>
      <c r="E368" s="41">
        <f>VLOOKUP(C368,Active!C$21:E$970,3,FALSE)</f>
        <v>5796.9830366782116</v>
      </c>
      <c r="F368" s="15" t="s">
        <v>161</v>
      </c>
      <c r="G368" s="14" t="str">
        <f t="shared" si="34"/>
        <v>36760.392</v>
      </c>
      <c r="H368" s="12">
        <f t="shared" si="35"/>
        <v>5797</v>
      </c>
      <c r="I368" s="42" t="s">
        <v>768</v>
      </c>
      <c r="J368" s="43" t="s">
        <v>769</v>
      </c>
      <c r="K368" s="42">
        <v>5797</v>
      </c>
      <c r="L368" s="42" t="s">
        <v>280</v>
      </c>
      <c r="M368" s="43" t="s">
        <v>167</v>
      </c>
      <c r="N368" s="43"/>
      <c r="O368" s="44" t="s">
        <v>770</v>
      </c>
      <c r="P368" s="44" t="s">
        <v>771</v>
      </c>
    </row>
    <row r="369" spans="1:16" ht="13.5" thickBot="1">
      <c r="A369" s="12" t="str">
        <f t="shared" si="30"/>
        <v> AC 207.17 </v>
      </c>
      <c r="B369" s="15" t="str">
        <f t="shared" si="31"/>
        <v>I</v>
      </c>
      <c r="C369" s="12">
        <f t="shared" si="32"/>
        <v>36805.269999999997</v>
      </c>
      <c r="D369" s="14" t="str">
        <f t="shared" si="33"/>
        <v>vis</v>
      </c>
      <c r="E369" s="41">
        <f>VLOOKUP(C369,Active!C$21:E$970,3,FALSE)</f>
        <v>5809.9828139225474</v>
      </c>
      <c r="F369" s="15" t="s">
        <v>161</v>
      </c>
      <c r="G369" s="14" t="str">
        <f t="shared" si="34"/>
        <v>36805.270</v>
      </c>
      <c r="H369" s="12">
        <f t="shared" si="35"/>
        <v>5810</v>
      </c>
      <c r="I369" s="42" t="s">
        <v>772</v>
      </c>
      <c r="J369" s="43" t="s">
        <v>773</v>
      </c>
      <c r="K369" s="42">
        <v>5810</v>
      </c>
      <c r="L369" s="42" t="s">
        <v>247</v>
      </c>
      <c r="M369" s="43" t="s">
        <v>167</v>
      </c>
      <c r="N369" s="43"/>
      <c r="O369" s="44" t="s">
        <v>770</v>
      </c>
      <c r="P369" s="44" t="s">
        <v>771</v>
      </c>
    </row>
    <row r="370" spans="1:16" ht="13.5" thickBot="1">
      <c r="A370" s="12" t="str">
        <f t="shared" si="30"/>
        <v> AA 28.505 </v>
      </c>
      <c r="B370" s="15" t="str">
        <f t="shared" si="31"/>
        <v>I</v>
      </c>
      <c r="C370" s="12">
        <f t="shared" si="32"/>
        <v>37091.800999999999</v>
      </c>
      <c r="D370" s="14" t="str">
        <f t="shared" si="33"/>
        <v>vis</v>
      </c>
      <c r="E370" s="41">
        <f>VLOOKUP(C370,Active!C$21:E$970,3,FALSE)</f>
        <v>5892.9820378985887</v>
      </c>
      <c r="F370" s="15" t="s">
        <v>161</v>
      </c>
      <c r="G370" s="14" t="str">
        <f t="shared" si="34"/>
        <v>37091.801</v>
      </c>
      <c r="H370" s="12">
        <f t="shared" si="35"/>
        <v>5893</v>
      </c>
      <c r="I370" s="42" t="s">
        <v>774</v>
      </c>
      <c r="J370" s="43" t="s">
        <v>775</v>
      </c>
      <c r="K370" s="42">
        <v>5893</v>
      </c>
      <c r="L370" s="42" t="s">
        <v>199</v>
      </c>
      <c r="M370" s="43" t="s">
        <v>708</v>
      </c>
      <c r="N370" s="43" t="s">
        <v>140</v>
      </c>
      <c r="O370" s="44" t="s">
        <v>776</v>
      </c>
      <c r="P370" s="44" t="s">
        <v>576</v>
      </c>
    </row>
    <row r="371" spans="1:16" ht="13.5" thickBot="1">
      <c r="A371" s="12" t="str">
        <f t="shared" si="30"/>
        <v> MSAI 37.213 </v>
      </c>
      <c r="B371" s="15" t="str">
        <f t="shared" si="31"/>
        <v>I</v>
      </c>
      <c r="C371" s="12">
        <f t="shared" si="32"/>
        <v>37844.372300000003</v>
      </c>
      <c r="D371" s="14" t="str">
        <f t="shared" si="33"/>
        <v>vis</v>
      </c>
      <c r="E371" s="41">
        <f>VLOOKUP(C371,Active!C$21:E$970,3,FALSE)</f>
        <v>6110.9788127210004</v>
      </c>
      <c r="F371" s="15" t="s">
        <v>161</v>
      </c>
      <c r="G371" s="14" t="str">
        <f t="shared" si="34"/>
        <v>37844.3723</v>
      </c>
      <c r="H371" s="12">
        <f t="shared" si="35"/>
        <v>6111</v>
      </c>
      <c r="I371" s="42" t="s">
        <v>777</v>
      </c>
      <c r="J371" s="43" t="s">
        <v>778</v>
      </c>
      <c r="K371" s="42">
        <v>6111</v>
      </c>
      <c r="L371" s="42" t="s">
        <v>779</v>
      </c>
      <c r="M371" s="43" t="s">
        <v>167</v>
      </c>
      <c r="N371" s="43"/>
      <c r="O371" s="44" t="s">
        <v>780</v>
      </c>
      <c r="P371" s="44" t="s">
        <v>781</v>
      </c>
    </row>
    <row r="372" spans="1:16" ht="13.5" thickBot="1">
      <c r="A372" s="12" t="str">
        <f t="shared" si="30"/>
        <v>BAVM 18 </v>
      </c>
      <c r="B372" s="15" t="str">
        <f t="shared" si="31"/>
        <v>I</v>
      </c>
      <c r="C372" s="12">
        <f t="shared" si="32"/>
        <v>38852.394</v>
      </c>
      <c r="D372" s="14" t="str">
        <f t="shared" si="33"/>
        <v>vis</v>
      </c>
      <c r="E372" s="41">
        <f>VLOOKUP(C372,Active!C$21:E$970,3,FALSE)</f>
        <v>6402.9717169827009</v>
      </c>
      <c r="F372" s="15" t="s">
        <v>161</v>
      </c>
      <c r="G372" s="14" t="str">
        <f t="shared" si="34"/>
        <v>38852.394</v>
      </c>
      <c r="H372" s="12">
        <f t="shared" si="35"/>
        <v>6403</v>
      </c>
      <c r="I372" s="42" t="s">
        <v>782</v>
      </c>
      <c r="J372" s="43" t="s">
        <v>783</v>
      </c>
      <c r="K372" s="42">
        <v>6403</v>
      </c>
      <c r="L372" s="42" t="s">
        <v>784</v>
      </c>
      <c r="M372" s="43" t="s">
        <v>167</v>
      </c>
      <c r="N372" s="43"/>
      <c r="O372" s="44" t="s">
        <v>785</v>
      </c>
      <c r="P372" s="45" t="s">
        <v>786</v>
      </c>
    </row>
    <row r="373" spans="1:16" ht="13.5" thickBot="1">
      <c r="A373" s="12" t="str">
        <f t="shared" si="30"/>
        <v>BAVM 18 </v>
      </c>
      <c r="B373" s="15" t="str">
        <f t="shared" si="31"/>
        <v>I</v>
      </c>
      <c r="C373" s="12">
        <f t="shared" si="32"/>
        <v>38852.409</v>
      </c>
      <c r="D373" s="14" t="str">
        <f t="shared" si="33"/>
        <v>vis</v>
      </c>
      <c r="E373" s="41">
        <f>VLOOKUP(C373,Active!C$21:E$970,3,FALSE)</f>
        <v>6402.9760620216657</v>
      </c>
      <c r="F373" s="15" t="s">
        <v>161</v>
      </c>
      <c r="G373" s="14" t="str">
        <f t="shared" si="34"/>
        <v>38852.409</v>
      </c>
      <c r="H373" s="12">
        <f t="shared" si="35"/>
        <v>6403</v>
      </c>
      <c r="I373" s="42" t="s">
        <v>787</v>
      </c>
      <c r="J373" s="43" t="s">
        <v>788</v>
      </c>
      <c r="K373" s="42">
        <v>6403</v>
      </c>
      <c r="L373" s="42" t="s">
        <v>353</v>
      </c>
      <c r="M373" s="43" t="s">
        <v>167</v>
      </c>
      <c r="N373" s="43"/>
      <c r="O373" s="44" t="s">
        <v>789</v>
      </c>
      <c r="P373" s="45" t="s">
        <v>786</v>
      </c>
    </row>
    <row r="374" spans="1:16" ht="13.5" thickBot="1">
      <c r="A374" s="12" t="str">
        <f t="shared" si="30"/>
        <v>BAVM 18 </v>
      </c>
      <c r="B374" s="15" t="str">
        <f t="shared" si="31"/>
        <v>I</v>
      </c>
      <c r="C374" s="12">
        <f t="shared" si="32"/>
        <v>38852.411999999997</v>
      </c>
      <c r="D374" s="14" t="str">
        <f t="shared" si="33"/>
        <v>vis</v>
      </c>
      <c r="E374" s="41">
        <f>VLOOKUP(C374,Active!C$21:E$970,3,FALSE)</f>
        <v>6402.9769310294578</v>
      </c>
      <c r="F374" s="15" t="s">
        <v>161</v>
      </c>
      <c r="G374" s="14" t="str">
        <f t="shared" si="34"/>
        <v>38852.412</v>
      </c>
      <c r="H374" s="12">
        <f t="shared" si="35"/>
        <v>6403</v>
      </c>
      <c r="I374" s="42" t="s">
        <v>790</v>
      </c>
      <c r="J374" s="43" t="s">
        <v>791</v>
      </c>
      <c r="K374" s="42">
        <v>6403</v>
      </c>
      <c r="L374" s="42" t="s">
        <v>204</v>
      </c>
      <c r="M374" s="43" t="s">
        <v>167</v>
      </c>
      <c r="N374" s="43"/>
      <c r="O374" s="44" t="s">
        <v>792</v>
      </c>
      <c r="P374" s="45" t="s">
        <v>786</v>
      </c>
    </row>
    <row r="375" spans="1:16" ht="13.5" thickBot="1">
      <c r="A375" s="12" t="str">
        <f t="shared" si="30"/>
        <v>BAVM 18 </v>
      </c>
      <c r="B375" s="15" t="str">
        <f t="shared" si="31"/>
        <v>I</v>
      </c>
      <c r="C375" s="12">
        <f t="shared" si="32"/>
        <v>38883.476000000002</v>
      </c>
      <c r="D375" s="14" t="str">
        <f t="shared" si="33"/>
        <v>vis</v>
      </c>
      <c r="E375" s="41">
        <f>VLOOKUP(C375,Active!C$21:E$970,3,FALSE)</f>
        <v>6411.9752170564225</v>
      </c>
      <c r="F375" s="15" t="s">
        <v>161</v>
      </c>
      <c r="G375" s="14" t="str">
        <f t="shared" si="34"/>
        <v>38883.476</v>
      </c>
      <c r="H375" s="12">
        <f t="shared" si="35"/>
        <v>6412</v>
      </c>
      <c r="I375" s="42" t="s">
        <v>793</v>
      </c>
      <c r="J375" s="43" t="s">
        <v>794</v>
      </c>
      <c r="K375" s="42">
        <v>6412</v>
      </c>
      <c r="L375" s="42" t="s">
        <v>226</v>
      </c>
      <c r="M375" s="43" t="s">
        <v>167</v>
      </c>
      <c r="N375" s="43"/>
      <c r="O375" s="44" t="s">
        <v>795</v>
      </c>
      <c r="P375" s="45" t="s">
        <v>786</v>
      </c>
    </row>
    <row r="376" spans="1:16" ht="13.5" thickBot="1">
      <c r="A376" s="12" t="str">
        <f t="shared" si="30"/>
        <v>BAVM 18 </v>
      </c>
      <c r="B376" s="15" t="str">
        <f t="shared" si="31"/>
        <v>I</v>
      </c>
      <c r="C376" s="12">
        <f t="shared" si="32"/>
        <v>38883.489000000001</v>
      </c>
      <c r="D376" s="14" t="str">
        <f t="shared" si="33"/>
        <v>vis</v>
      </c>
      <c r="E376" s="41">
        <f>VLOOKUP(C376,Active!C$21:E$970,3,FALSE)</f>
        <v>6411.9789827568584</v>
      </c>
      <c r="F376" s="15" t="s">
        <v>161</v>
      </c>
      <c r="G376" s="14" t="str">
        <f t="shared" si="34"/>
        <v>38883.489</v>
      </c>
      <c r="H376" s="12">
        <f t="shared" si="35"/>
        <v>6412</v>
      </c>
      <c r="I376" s="42" t="s">
        <v>796</v>
      </c>
      <c r="J376" s="43" t="s">
        <v>797</v>
      </c>
      <c r="K376" s="42">
        <v>6412</v>
      </c>
      <c r="L376" s="42" t="s">
        <v>185</v>
      </c>
      <c r="M376" s="43" t="s">
        <v>167</v>
      </c>
      <c r="N376" s="43"/>
      <c r="O376" s="44" t="s">
        <v>798</v>
      </c>
      <c r="P376" s="45" t="s">
        <v>786</v>
      </c>
    </row>
    <row r="377" spans="1:16" ht="13.5" thickBot="1">
      <c r="A377" s="12" t="str">
        <f t="shared" si="30"/>
        <v>BAVM 18 </v>
      </c>
      <c r="B377" s="15" t="str">
        <f t="shared" si="31"/>
        <v>I</v>
      </c>
      <c r="C377" s="12">
        <f t="shared" si="32"/>
        <v>38883.491999999998</v>
      </c>
      <c r="D377" s="14" t="str">
        <f t="shared" si="33"/>
        <v>vis</v>
      </c>
      <c r="E377" s="41">
        <f>VLOOKUP(C377,Active!C$21:E$970,3,FALSE)</f>
        <v>6411.9798517646504</v>
      </c>
      <c r="F377" s="15" t="s">
        <v>161</v>
      </c>
      <c r="G377" s="14" t="str">
        <f t="shared" si="34"/>
        <v>38883.492</v>
      </c>
      <c r="H377" s="12">
        <f t="shared" si="35"/>
        <v>6412</v>
      </c>
      <c r="I377" s="42" t="s">
        <v>799</v>
      </c>
      <c r="J377" s="43" t="s">
        <v>800</v>
      </c>
      <c r="K377" s="42">
        <v>6412</v>
      </c>
      <c r="L377" s="42" t="s">
        <v>209</v>
      </c>
      <c r="M377" s="43" t="s">
        <v>167</v>
      </c>
      <c r="N377" s="43"/>
      <c r="O377" s="44" t="s">
        <v>801</v>
      </c>
      <c r="P377" s="45" t="s">
        <v>786</v>
      </c>
    </row>
    <row r="378" spans="1:16" ht="13.5" thickBot="1">
      <c r="A378" s="12" t="str">
        <f t="shared" si="30"/>
        <v> MVS 8.28 </v>
      </c>
      <c r="B378" s="15" t="str">
        <f t="shared" si="31"/>
        <v>I</v>
      </c>
      <c r="C378" s="12">
        <f t="shared" si="32"/>
        <v>39204.533000000003</v>
      </c>
      <c r="D378" s="14" t="str">
        <f t="shared" si="33"/>
        <v>vis</v>
      </c>
      <c r="E378" s="41">
        <f>VLOOKUP(C378,Active!C$21:E$970,3,FALSE)</f>
        <v>6504.9755620525166</v>
      </c>
      <c r="F378" s="15" t="s">
        <v>161</v>
      </c>
      <c r="G378" s="14" t="str">
        <f t="shared" si="34"/>
        <v>39204.533</v>
      </c>
      <c r="H378" s="12">
        <f t="shared" si="35"/>
        <v>6505</v>
      </c>
      <c r="I378" s="42" t="s">
        <v>809</v>
      </c>
      <c r="J378" s="43" t="s">
        <v>810</v>
      </c>
      <c r="K378" s="42">
        <v>6505</v>
      </c>
      <c r="L378" s="42" t="s">
        <v>353</v>
      </c>
      <c r="M378" s="43" t="s">
        <v>167</v>
      </c>
      <c r="N378" s="43"/>
      <c r="O378" s="44" t="s">
        <v>811</v>
      </c>
      <c r="P378" s="44" t="s">
        <v>812</v>
      </c>
    </row>
    <row r="379" spans="1:16" ht="13.5" thickBot="1">
      <c r="A379" s="12" t="str">
        <f t="shared" si="30"/>
        <v> JRAC 75.129 </v>
      </c>
      <c r="B379" s="15" t="str">
        <f t="shared" si="31"/>
        <v>I</v>
      </c>
      <c r="C379" s="12">
        <f t="shared" si="32"/>
        <v>39967.466</v>
      </c>
      <c r="D379" s="14" t="str">
        <f t="shared" si="33"/>
        <v>vis</v>
      </c>
      <c r="E379" s="41">
        <f>VLOOKUP(C379,Active!C$21:E$970,3,FALSE)</f>
        <v>6725.9738028910733</v>
      </c>
      <c r="F379" s="15" t="s">
        <v>161</v>
      </c>
      <c r="G379" s="14" t="str">
        <f t="shared" si="34"/>
        <v>39967.4660</v>
      </c>
      <c r="H379" s="12">
        <f t="shared" si="35"/>
        <v>6726</v>
      </c>
      <c r="I379" s="42" t="s">
        <v>817</v>
      </c>
      <c r="J379" s="43" t="s">
        <v>818</v>
      </c>
      <c r="K379" s="42">
        <v>6726</v>
      </c>
      <c r="L379" s="42" t="s">
        <v>819</v>
      </c>
      <c r="M379" s="43" t="s">
        <v>708</v>
      </c>
      <c r="N379" s="43" t="s">
        <v>140</v>
      </c>
      <c r="O379" s="44" t="s">
        <v>820</v>
      </c>
      <c r="P379" s="44" t="s">
        <v>821</v>
      </c>
    </row>
    <row r="380" spans="1:16" ht="13.5" thickBot="1">
      <c r="A380" s="12" t="str">
        <f t="shared" si="30"/>
        <v> JRAC 75.129 </v>
      </c>
      <c r="B380" s="15" t="str">
        <f t="shared" si="31"/>
        <v>I</v>
      </c>
      <c r="C380" s="12">
        <f t="shared" si="32"/>
        <v>40281.616999999998</v>
      </c>
      <c r="D380" s="14" t="str">
        <f t="shared" si="33"/>
        <v>vis</v>
      </c>
      <c r="E380" s="41">
        <f>VLOOKUP(C380,Active!C$21:E$970,3,FALSE)</f>
        <v>6816.9736919477446</v>
      </c>
      <c r="F380" s="15" t="s">
        <v>161</v>
      </c>
      <c r="G380" s="14" t="str">
        <f t="shared" si="34"/>
        <v>40281.6170</v>
      </c>
      <c r="H380" s="12">
        <f t="shared" si="35"/>
        <v>6817</v>
      </c>
      <c r="I380" s="42" t="s">
        <v>832</v>
      </c>
      <c r="J380" s="43" t="s">
        <v>833</v>
      </c>
      <c r="K380" s="42">
        <v>6817</v>
      </c>
      <c r="L380" s="42" t="s">
        <v>834</v>
      </c>
      <c r="M380" s="43" t="s">
        <v>708</v>
      </c>
      <c r="N380" s="43" t="s">
        <v>140</v>
      </c>
      <c r="O380" s="44" t="s">
        <v>820</v>
      </c>
      <c r="P380" s="44" t="s">
        <v>821</v>
      </c>
    </row>
    <row r="381" spans="1:16" ht="13.5" thickBot="1">
      <c r="A381" s="12" t="str">
        <f t="shared" si="30"/>
        <v> BRNO 9 </v>
      </c>
      <c r="B381" s="15" t="str">
        <f t="shared" si="31"/>
        <v>I</v>
      </c>
      <c r="C381" s="12">
        <f t="shared" si="32"/>
        <v>40333.406999999999</v>
      </c>
      <c r="D381" s="14" t="str">
        <f t="shared" si="33"/>
        <v>vis</v>
      </c>
      <c r="E381" s="41">
        <f>VLOOKUP(C381,Active!C$21:E$970,3,FALSE)</f>
        <v>6831.9756631470882</v>
      </c>
      <c r="F381" s="15" t="s">
        <v>161</v>
      </c>
      <c r="G381" s="14" t="str">
        <f t="shared" si="34"/>
        <v>40333.407</v>
      </c>
      <c r="H381" s="12">
        <f t="shared" si="35"/>
        <v>6832</v>
      </c>
      <c r="I381" s="42" t="s">
        <v>839</v>
      </c>
      <c r="J381" s="43" t="s">
        <v>840</v>
      </c>
      <c r="K381" s="42">
        <v>6832</v>
      </c>
      <c r="L381" s="42" t="s">
        <v>256</v>
      </c>
      <c r="M381" s="43" t="s">
        <v>167</v>
      </c>
      <c r="N381" s="43"/>
      <c r="O381" s="44" t="s">
        <v>841</v>
      </c>
      <c r="P381" s="44" t="s">
        <v>842</v>
      </c>
    </row>
    <row r="382" spans="1:16" ht="13.5" thickBot="1">
      <c r="A382" s="12" t="str">
        <f t="shared" si="30"/>
        <v> AVSJ 4.69 </v>
      </c>
      <c r="B382" s="15" t="str">
        <f t="shared" si="31"/>
        <v>I</v>
      </c>
      <c r="C382" s="12">
        <f t="shared" si="32"/>
        <v>40709.690999999999</v>
      </c>
      <c r="D382" s="14" t="str">
        <f t="shared" si="33"/>
        <v>vis</v>
      </c>
      <c r="E382" s="41">
        <f>VLOOKUP(C382,Active!C$21:E$970,3,FALSE)</f>
        <v>6940.973572604008</v>
      </c>
      <c r="F382" s="15" t="s">
        <v>161</v>
      </c>
      <c r="G382" s="14" t="str">
        <f t="shared" si="34"/>
        <v>40709.691</v>
      </c>
      <c r="H382" s="12">
        <f t="shared" si="35"/>
        <v>6941</v>
      </c>
      <c r="I382" s="42" t="s">
        <v>874</v>
      </c>
      <c r="J382" s="43" t="s">
        <v>875</v>
      </c>
      <c r="K382" s="42">
        <v>6941</v>
      </c>
      <c r="L382" s="42" t="s">
        <v>215</v>
      </c>
      <c r="M382" s="43" t="s">
        <v>167</v>
      </c>
      <c r="N382" s="43"/>
      <c r="O382" s="44" t="s">
        <v>876</v>
      </c>
      <c r="P382" s="44" t="s">
        <v>877</v>
      </c>
    </row>
    <row r="383" spans="1:16" ht="13.5" thickBot="1">
      <c r="A383" s="12" t="str">
        <f t="shared" si="30"/>
        <v> AVSJ 4.69 </v>
      </c>
      <c r="B383" s="15" t="str">
        <f t="shared" si="31"/>
        <v>I</v>
      </c>
      <c r="C383" s="12">
        <f t="shared" si="32"/>
        <v>40709.718000000001</v>
      </c>
      <c r="D383" s="14" t="str">
        <f t="shared" si="33"/>
        <v>vis</v>
      </c>
      <c r="E383" s="41">
        <f>VLOOKUP(C383,Active!C$21:E$970,3,FALSE)</f>
        <v>6940.9813936741448</v>
      </c>
      <c r="F383" s="15" t="s">
        <v>161</v>
      </c>
      <c r="G383" s="14" t="str">
        <f t="shared" si="34"/>
        <v>40709.718</v>
      </c>
      <c r="H383" s="12">
        <f t="shared" si="35"/>
        <v>6941</v>
      </c>
      <c r="I383" s="42" t="s">
        <v>878</v>
      </c>
      <c r="J383" s="43" t="s">
        <v>879</v>
      </c>
      <c r="K383" s="42">
        <v>6941</v>
      </c>
      <c r="L383" s="42" t="s">
        <v>339</v>
      </c>
      <c r="M383" s="43" t="s">
        <v>167</v>
      </c>
      <c r="N383" s="43"/>
      <c r="O383" s="44" t="s">
        <v>880</v>
      </c>
      <c r="P383" s="44" t="s">
        <v>877</v>
      </c>
    </row>
    <row r="384" spans="1:16" ht="13.5" thickBot="1">
      <c r="A384" s="12" t="str">
        <f t="shared" si="30"/>
        <v> AVSJ 5.34 </v>
      </c>
      <c r="B384" s="15" t="str">
        <f t="shared" si="31"/>
        <v>I</v>
      </c>
      <c r="C384" s="12">
        <f t="shared" si="32"/>
        <v>41068.732000000004</v>
      </c>
      <c r="D384" s="14" t="str">
        <f t="shared" si="33"/>
        <v>vis</v>
      </c>
      <c r="E384" s="41">
        <f>VLOOKUP(C384,Active!C$21:E$970,3,FALSE)</f>
        <v>7044.9767149361887</v>
      </c>
      <c r="F384" s="15" t="s">
        <v>161</v>
      </c>
      <c r="G384" s="14" t="str">
        <f t="shared" si="34"/>
        <v>41068.732</v>
      </c>
      <c r="H384" s="12">
        <f t="shared" si="35"/>
        <v>7045</v>
      </c>
      <c r="I384" s="42" t="s">
        <v>890</v>
      </c>
      <c r="J384" s="43" t="s">
        <v>891</v>
      </c>
      <c r="K384" s="42">
        <v>7045</v>
      </c>
      <c r="L384" s="42" t="s">
        <v>185</v>
      </c>
      <c r="M384" s="43" t="s">
        <v>167</v>
      </c>
      <c r="N384" s="43"/>
      <c r="O384" s="44" t="s">
        <v>892</v>
      </c>
      <c r="P384" s="44" t="s">
        <v>893</v>
      </c>
    </row>
    <row r="385" spans="1:16" ht="13.5" thickBot="1">
      <c r="A385" s="12" t="str">
        <f t="shared" si="30"/>
        <v> AVSJ 5.34 </v>
      </c>
      <c r="B385" s="15" t="str">
        <f t="shared" si="31"/>
        <v>I</v>
      </c>
      <c r="C385" s="12">
        <f t="shared" si="32"/>
        <v>41151.591</v>
      </c>
      <c r="D385" s="14" t="str">
        <f t="shared" si="33"/>
        <v>vis</v>
      </c>
      <c r="E385" s="41">
        <f>VLOOKUP(C385,Active!C$21:E$970,3,FALSE)</f>
        <v>7068.9784205088163</v>
      </c>
      <c r="F385" s="15" t="s">
        <v>161</v>
      </c>
      <c r="G385" s="14" t="str">
        <f t="shared" si="34"/>
        <v>41151.591</v>
      </c>
      <c r="H385" s="12">
        <f t="shared" si="35"/>
        <v>7069</v>
      </c>
      <c r="I385" s="42" t="s">
        <v>909</v>
      </c>
      <c r="J385" s="43" t="s">
        <v>910</v>
      </c>
      <c r="K385" s="42">
        <v>7069</v>
      </c>
      <c r="L385" s="42" t="s">
        <v>247</v>
      </c>
      <c r="M385" s="43" t="s">
        <v>167</v>
      </c>
      <c r="N385" s="43"/>
      <c r="O385" s="44" t="s">
        <v>911</v>
      </c>
      <c r="P385" s="44" t="s">
        <v>893</v>
      </c>
    </row>
    <row r="386" spans="1:16" ht="13.5" thickBot="1">
      <c r="A386" s="12" t="str">
        <f t="shared" si="30"/>
        <v>IBVS 731 </v>
      </c>
      <c r="B386" s="15" t="str">
        <f t="shared" si="31"/>
        <v>I</v>
      </c>
      <c r="C386" s="12">
        <f t="shared" si="32"/>
        <v>41462.273999999998</v>
      </c>
      <c r="D386" s="14" t="str">
        <f t="shared" si="33"/>
        <v>vis</v>
      </c>
      <c r="E386" s="41">
        <f>VLOOKUP(C386,Active!C$21:E$970,3,FALSE)</f>
        <v>7158.9737365568108</v>
      </c>
      <c r="F386" s="15" t="s">
        <v>161</v>
      </c>
      <c r="G386" s="14" t="str">
        <f t="shared" si="34"/>
        <v>41462.274</v>
      </c>
      <c r="H386" s="12">
        <f t="shared" si="35"/>
        <v>7159</v>
      </c>
      <c r="I386" s="42" t="s">
        <v>917</v>
      </c>
      <c r="J386" s="43" t="s">
        <v>918</v>
      </c>
      <c r="K386" s="42">
        <v>7159</v>
      </c>
      <c r="L386" s="42" t="s">
        <v>432</v>
      </c>
      <c r="M386" s="43" t="s">
        <v>708</v>
      </c>
      <c r="N386" s="43" t="s">
        <v>140</v>
      </c>
      <c r="O386" s="44" t="s">
        <v>919</v>
      </c>
      <c r="P386" s="45" t="s">
        <v>920</v>
      </c>
    </row>
    <row r="387" spans="1:16" ht="13.5" thickBot="1">
      <c r="A387" s="12" t="str">
        <f t="shared" si="30"/>
        <v>IBVS 731 </v>
      </c>
      <c r="B387" s="15" t="str">
        <f t="shared" si="31"/>
        <v>I</v>
      </c>
      <c r="C387" s="12">
        <f t="shared" si="32"/>
        <v>41486.436000000002</v>
      </c>
      <c r="D387" s="14" t="str">
        <f t="shared" si="33"/>
        <v>vis</v>
      </c>
      <c r="E387" s="41">
        <f>VLOOKUP(C387,Active!C$21:E$970,3,FALSE)</f>
        <v>7165.9727253214105</v>
      </c>
      <c r="F387" s="15" t="s">
        <v>161</v>
      </c>
      <c r="G387" s="14" t="str">
        <f t="shared" si="34"/>
        <v>41486.436</v>
      </c>
      <c r="H387" s="12">
        <f t="shared" si="35"/>
        <v>7166</v>
      </c>
      <c r="I387" s="42" t="s">
        <v>921</v>
      </c>
      <c r="J387" s="43" t="s">
        <v>922</v>
      </c>
      <c r="K387" s="42">
        <v>7166</v>
      </c>
      <c r="L387" s="42" t="s">
        <v>226</v>
      </c>
      <c r="M387" s="43" t="s">
        <v>708</v>
      </c>
      <c r="N387" s="43" t="s">
        <v>140</v>
      </c>
      <c r="O387" s="44" t="s">
        <v>919</v>
      </c>
      <c r="P387" s="45" t="s">
        <v>920</v>
      </c>
    </row>
    <row r="388" spans="1:16" ht="13.5" thickBot="1">
      <c r="A388" s="12" t="str">
        <f t="shared" si="30"/>
        <v>IBVS 731 </v>
      </c>
      <c r="B388" s="15" t="str">
        <f t="shared" si="31"/>
        <v>I</v>
      </c>
      <c r="C388" s="12">
        <f t="shared" si="32"/>
        <v>41493.341</v>
      </c>
      <c r="D388" s="14" t="str">
        <f t="shared" si="33"/>
        <v>vis</v>
      </c>
      <c r="E388" s="41">
        <f>VLOOKUP(C388,Active!C$21:E$970,3,FALSE)</f>
        <v>7167.9728915915675</v>
      </c>
      <c r="F388" s="15" t="s">
        <v>161</v>
      </c>
      <c r="G388" s="14" t="str">
        <f t="shared" si="34"/>
        <v>41493.341</v>
      </c>
      <c r="H388" s="12">
        <f t="shared" si="35"/>
        <v>7168</v>
      </c>
      <c r="I388" s="42" t="s">
        <v>923</v>
      </c>
      <c r="J388" s="43" t="s">
        <v>924</v>
      </c>
      <c r="K388" s="42">
        <v>7168</v>
      </c>
      <c r="L388" s="42" t="s">
        <v>215</v>
      </c>
      <c r="M388" s="43" t="s">
        <v>708</v>
      </c>
      <c r="N388" s="43" t="s">
        <v>140</v>
      </c>
      <c r="O388" s="44" t="s">
        <v>919</v>
      </c>
      <c r="P388" s="45" t="s">
        <v>920</v>
      </c>
    </row>
    <row r="389" spans="1:16" ht="13.5" thickBot="1">
      <c r="A389" s="12" t="str">
        <f t="shared" si="30"/>
        <v> AVSJ 5.34 </v>
      </c>
      <c r="B389" s="15" t="str">
        <f t="shared" si="31"/>
        <v>I</v>
      </c>
      <c r="C389" s="12">
        <f t="shared" si="32"/>
        <v>41541.637000000002</v>
      </c>
      <c r="D389" s="14" t="str">
        <f t="shared" si="33"/>
        <v>vis</v>
      </c>
      <c r="E389" s="41">
        <f>VLOOKUP(C389,Active!C$21:E$970,3,FALSE)</f>
        <v>7181.9627583813635</v>
      </c>
      <c r="F389" s="15" t="s">
        <v>161</v>
      </c>
      <c r="G389" s="14" t="str">
        <f t="shared" si="34"/>
        <v>41541.637</v>
      </c>
      <c r="H389" s="12">
        <f t="shared" si="35"/>
        <v>7182</v>
      </c>
      <c r="I389" s="42" t="s">
        <v>925</v>
      </c>
      <c r="J389" s="43" t="s">
        <v>926</v>
      </c>
      <c r="K389" s="42">
        <v>7182</v>
      </c>
      <c r="L389" s="42" t="s">
        <v>386</v>
      </c>
      <c r="M389" s="43" t="s">
        <v>167</v>
      </c>
      <c r="N389" s="43"/>
      <c r="O389" s="44" t="s">
        <v>927</v>
      </c>
      <c r="P389" s="44" t="s">
        <v>893</v>
      </c>
    </row>
    <row r="390" spans="1:16" ht="13.5" thickBot="1">
      <c r="A390" s="12" t="str">
        <f t="shared" si="30"/>
        <v>BAVM 28 </v>
      </c>
      <c r="B390" s="15" t="str">
        <f t="shared" si="31"/>
        <v>I</v>
      </c>
      <c r="C390" s="12">
        <f t="shared" si="32"/>
        <v>41776.421000000002</v>
      </c>
      <c r="D390" s="14" t="str">
        <f t="shared" si="33"/>
        <v>vis</v>
      </c>
      <c r="E390" s="41">
        <f>VLOOKUP(C390,Active!C$21:E$970,3,FALSE)</f>
        <v>7249.9724669364268</v>
      </c>
      <c r="F390" s="15" t="s">
        <v>161</v>
      </c>
      <c r="G390" s="14" t="str">
        <f t="shared" si="34"/>
        <v>41776.421</v>
      </c>
      <c r="H390" s="12">
        <f t="shared" si="35"/>
        <v>7250</v>
      </c>
      <c r="I390" s="42" t="s">
        <v>933</v>
      </c>
      <c r="J390" s="43" t="s">
        <v>934</v>
      </c>
      <c r="K390" s="42">
        <v>7250</v>
      </c>
      <c r="L390" s="42" t="s">
        <v>215</v>
      </c>
      <c r="M390" s="43" t="s">
        <v>167</v>
      </c>
      <c r="N390" s="43"/>
      <c r="O390" s="44" t="s">
        <v>795</v>
      </c>
      <c r="P390" s="45" t="s">
        <v>935</v>
      </c>
    </row>
    <row r="391" spans="1:16" ht="13.5" thickBot="1">
      <c r="A391" s="12" t="str">
        <f t="shared" si="30"/>
        <v>BAVM 28 </v>
      </c>
      <c r="B391" s="15" t="str">
        <f t="shared" si="31"/>
        <v>I</v>
      </c>
      <c r="C391" s="12">
        <f t="shared" si="32"/>
        <v>41814.394</v>
      </c>
      <c r="D391" s="14" t="str">
        <f t="shared" si="33"/>
        <v>vis</v>
      </c>
      <c r="E391" s="41">
        <f>VLOOKUP(C391,Active!C$21:E$970,3,FALSE)</f>
        <v>7260.9720779106046</v>
      </c>
      <c r="F391" s="15" t="s">
        <v>161</v>
      </c>
      <c r="G391" s="14" t="str">
        <f t="shared" si="34"/>
        <v>41814.394</v>
      </c>
      <c r="H391" s="12">
        <f t="shared" si="35"/>
        <v>7261</v>
      </c>
      <c r="I391" s="42" t="s">
        <v>942</v>
      </c>
      <c r="J391" s="43" t="s">
        <v>943</v>
      </c>
      <c r="K391" s="42">
        <v>7261</v>
      </c>
      <c r="L391" s="42" t="s">
        <v>470</v>
      </c>
      <c r="M391" s="43" t="s">
        <v>167</v>
      </c>
      <c r="N391" s="43"/>
      <c r="O391" s="44" t="s">
        <v>795</v>
      </c>
      <c r="P391" s="45" t="s">
        <v>935</v>
      </c>
    </row>
    <row r="392" spans="1:16" ht="13.5" thickBot="1">
      <c r="A392" s="12" t="str">
        <f t="shared" si="30"/>
        <v> AVSJ 5.86 </v>
      </c>
      <c r="B392" s="15" t="str">
        <f t="shared" si="31"/>
        <v>I</v>
      </c>
      <c r="C392" s="12">
        <f t="shared" si="32"/>
        <v>41824.758999999998</v>
      </c>
      <c r="D392" s="14" t="str">
        <f t="shared" si="33"/>
        <v>vis</v>
      </c>
      <c r="E392" s="41">
        <f>VLOOKUP(C392,Active!C$21:E$970,3,FALSE)</f>
        <v>7263.9744998353226</v>
      </c>
      <c r="F392" s="15" t="s">
        <v>161</v>
      </c>
      <c r="G392" s="14" t="str">
        <f t="shared" si="34"/>
        <v>41824.759</v>
      </c>
      <c r="H392" s="12">
        <f t="shared" si="35"/>
        <v>7264</v>
      </c>
      <c r="I392" s="42" t="s">
        <v>944</v>
      </c>
      <c r="J392" s="43" t="s">
        <v>945</v>
      </c>
      <c r="K392" s="42">
        <v>7264</v>
      </c>
      <c r="L392" s="42" t="s">
        <v>162</v>
      </c>
      <c r="M392" s="43" t="s">
        <v>167</v>
      </c>
      <c r="N392" s="43"/>
      <c r="O392" s="44" t="s">
        <v>946</v>
      </c>
      <c r="P392" s="44" t="s">
        <v>947</v>
      </c>
    </row>
    <row r="393" spans="1:16" ht="13.5" thickBot="1">
      <c r="A393" s="12" t="str">
        <f t="shared" si="30"/>
        <v> JRAC 75.129 </v>
      </c>
      <c r="B393" s="15" t="str">
        <f t="shared" si="31"/>
        <v>I</v>
      </c>
      <c r="C393" s="12">
        <f t="shared" si="32"/>
        <v>41845.466200000003</v>
      </c>
      <c r="D393" s="14" t="str">
        <f t="shared" si="33"/>
        <v>vis</v>
      </c>
      <c r="E393" s="41">
        <f>VLOOKUP(C393,Active!C$21:E$970,3,FALSE)</f>
        <v>7269.9727392255354</v>
      </c>
      <c r="F393" s="15" t="s">
        <v>161</v>
      </c>
      <c r="G393" s="14" t="str">
        <f t="shared" si="34"/>
        <v>41845.4662</v>
      </c>
      <c r="H393" s="12">
        <f t="shared" si="35"/>
        <v>7270</v>
      </c>
      <c r="I393" s="42" t="s">
        <v>948</v>
      </c>
      <c r="J393" s="43" t="s">
        <v>949</v>
      </c>
      <c r="K393" s="42">
        <v>7270</v>
      </c>
      <c r="L393" s="42" t="s">
        <v>950</v>
      </c>
      <c r="M393" s="43" t="s">
        <v>708</v>
      </c>
      <c r="N393" s="43" t="s">
        <v>140</v>
      </c>
      <c r="O393" s="44" t="s">
        <v>820</v>
      </c>
      <c r="P393" s="44" t="s">
        <v>821</v>
      </c>
    </row>
    <row r="394" spans="1:16" ht="13.5" thickBot="1">
      <c r="A394" s="12" t="str">
        <f t="shared" si="30"/>
        <v>IBVS 1009 </v>
      </c>
      <c r="B394" s="15" t="str">
        <f t="shared" si="31"/>
        <v>I</v>
      </c>
      <c r="C394" s="12">
        <f t="shared" si="32"/>
        <v>42245.922700000003</v>
      </c>
      <c r="D394" s="14" t="str">
        <f t="shared" si="33"/>
        <v>vis</v>
      </c>
      <c r="E394" s="41" t="e">
        <f>VLOOKUP(C394,Active!C$21:E$970,3,FALSE)</f>
        <v>#N/A</v>
      </c>
      <c r="F394" s="15" t="s">
        <v>161</v>
      </c>
      <c r="G394" s="14" t="str">
        <f t="shared" si="34"/>
        <v>42245.9227</v>
      </c>
      <c r="H394" s="12">
        <f t="shared" si="35"/>
        <v>7386</v>
      </c>
      <c r="I394" s="42" t="s">
        <v>957</v>
      </c>
      <c r="J394" s="43" t="s">
        <v>958</v>
      </c>
      <c r="K394" s="42">
        <v>7386</v>
      </c>
      <c r="L394" s="42" t="s">
        <v>959</v>
      </c>
      <c r="M394" s="43" t="s">
        <v>708</v>
      </c>
      <c r="N394" s="43" t="s">
        <v>140</v>
      </c>
      <c r="O394" s="44" t="s">
        <v>960</v>
      </c>
      <c r="P394" s="45" t="s">
        <v>961</v>
      </c>
    </row>
    <row r="395" spans="1:16" ht="13.5" thickBot="1">
      <c r="A395" s="12" t="str">
        <f t="shared" ref="A395:A428" si="36">P395</f>
        <v> ALGL 34 </v>
      </c>
      <c r="B395" s="15" t="str">
        <f t="shared" ref="B395:B428" si="37">IF(H395=INT(H395),"I","II")</f>
        <v>I</v>
      </c>
      <c r="C395" s="12">
        <f t="shared" ref="C395:C428" si="38">1*G395</f>
        <v>42608.415999999997</v>
      </c>
      <c r="D395" s="14" t="str">
        <f t="shared" ref="D395:D428" si="39">VLOOKUP(F395,I$1:J$5,2,FALSE)</f>
        <v>vis</v>
      </c>
      <c r="E395" s="41">
        <f>VLOOKUP(C395,Active!C$21:E$970,3,FALSE)</f>
        <v>7490.9758465077321</v>
      </c>
      <c r="F395" s="15" t="s">
        <v>161</v>
      </c>
      <c r="G395" s="14" t="str">
        <f t="shared" ref="G395:G428" si="40">MID(I395,3,LEN(I395)-3)</f>
        <v>42608.416</v>
      </c>
      <c r="H395" s="12">
        <f t="shared" ref="H395:H428" si="41">1*K395</f>
        <v>7491</v>
      </c>
      <c r="I395" s="42" t="s">
        <v>1001</v>
      </c>
      <c r="J395" s="43" t="s">
        <v>1002</v>
      </c>
      <c r="K395" s="42">
        <v>7491</v>
      </c>
      <c r="L395" s="42" t="s">
        <v>196</v>
      </c>
      <c r="M395" s="43" t="s">
        <v>167</v>
      </c>
      <c r="N395" s="43"/>
      <c r="O395" s="44" t="s">
        <v>1003</v>
      </c>
      <c r="P395" s="44" t="s">
        <v>1004</v>
      </c>
    </row>
    <row r="396" spans="1:16" ht="13.5" thickBot="1">
      <c r="A396" s="12" t="str">
        <f t="shared" si="36"/>
        <v> JRAC 75.129 </v>
      </c>
      <c r="B396" s="15" t="str">
        <f t="shared" si="37"/>
        <v>I</v>
      </c>
      <c r="C396" s="12">
        <f t="shared" si="38"/>
        <v>42936.364999999998</v>
      </c>
      <c r="D396" s="14" t="str">
        <f t="shared" si="39"/>
        <v>vis</v>
      </c>
      <c r="E396" s="41">
        <f>VLOOKUP(C396,Active!C$21:E$970,3,FALSE)</f>
        <v>7585.9725920735482</v>
      </c>
      <c r="F396" s="15" t="s">
        <v>161</v>
      </c>
      <c r="G396" s="14" t="str">
        <f t="shared" si="40"/>
        <v>42936.3650</v>
      </c>
      <c r="H396" s="12">
        <f t="shared" si="41"/>
        <v>7586</v>
      </c>
      <c r="I396" s="42" t="s">
        <v>1008</v>
      </c>
      <c r="J396" s="43" t="s">
        <v>1009</v>
      </c>
      <c r="K396" s="42">
        <v>7586</v>
      </c>
      <c r="L396" s="42" t="s">
        <v>1010</v>
      </c>
      <c r="M396" s="43" t="s">
        <v>708</v>
      </c>
      <c r="N396" s="43" t="s">
        <v>140</v>
      </c>
      <c r="O396" s="44" t="s">
        <v>820</v>
      </c>
      <c r="P396" s="44" t="s">
        <v>821</v>
      </c>
    </row>
    <row r="397" spans="1:16" ht="13.5" thickBot="1">
      <c r="A397" s="12" t="str">
        <f t="shared" si="36"/>
        <v> JRAC 75.129 </v>
      </c>
      <c r="B397" s="15" t="str">
        <f t="shared" si="37"/>
        <v>I</v>
      </c>
      <c r="C397" s="12">
        <f t="shared" si="38"/>
        <v>43288.496500000001</v>
      </c>
      <c r="D397" s="14" t="str">
        <f t="shared" si="39"/>
        <v>vis</v>
      </c>
      <c r="E397" s="41">
        <f>VLOOKUP(C397,Active!C$21:E$970,3,FALSE)</f>
        <v>7687.974264623881</v>
      </c>
      <c r="F397" s="15" t="s">
        <v>161</v>
      </c>
      <c r="G397" s="14" t="str">
        <f t="shared" si="40"/>
        <v>43288.4965</v>
      </c>
      <c r="H397" s="12">
        <f t="shared" si="41"/>
        <v>7688</v>
      </c>
      <c r="I397" s="42" t="s">
        <v>1043</v>
      </c>
      <c r="J397" s="43" t="s">
        <v>1044</v>
      </c>
      <c r="K397" s="42">
        <v>7688</v>
      </c>
      <c r="L397" s="42" t="s">
        <v>1045</v>
      </c>
      <c r="M397" s="43" t="s">
        <v>708</v>
      </c>
      <c r="N397" s="43" t="s">
        <v>140</v>
      </c>
      <c r="O397" s="44" t="s">
        <v>820</v>
      </c>
      <c r="P397" s="44" t="s">
        <v>821</v>
      </c>
    </row>
    <row r="398" spans="1:16" ht="13.5" thickBot="1">
      <c r="A398" s="12" t="str">
        <f t="shared" si="36"/>
        <v> JRAC 75.129 </v>
      </c>
      <c r="B398" s="15" t="str">
        <f t="shared" si="37"/>
        <v>I</v>
      </c>
      <c r="C398" s="12">
        <f t="shared" si="38"/>
        <v>43571.575299999997</v>
      </c>
      <c r="D398" s="14" t="str">
        <f t="shared" si="39"/>
        <v>vis</v>
      </c>
      <c r="E398" s="41">
        <f>VLOOKUP(C398,Active!C$21:E$970,3,FALSE)</f>
        <v>7769.9734923656206</v>
      </c>
      <c r="F398" s="15" t="s">
        <v>161</v>
      </c>
      <c r="G398" s="14" t="str">
        <f t="shared" si="40"/>
        <v>43571.5753</v>
      </c>
      <c r="H398" s="12">
        <f t="shared" si="41"/>
        <v>7770</v>
      </c>
      <c r="I398" s="42" t="s">
        <v>1050</v>
      </c>
      <c r="J398" s="43" t="s">
        <v>1051</v>
      </c>
      <c r="K398" s="42">
        <v>7770</v>
      </c>
      <c r="L398" s="42" t="s">
        <v>1052</v>
      </c>
      <c r="M398" s="43" t="s">
        <v>708</v>
      </c>
      <c r="N398" s="43" t="s">
        <v>140</v>
      </c>
      <c r="O398" s="44" t="s">
        <v>820</v>
      </c>
      <c r="P398" s="44" t="s">
        <v>821</v>
      </c>
    </row>
    <row r="399" spans="1:16" ht="13.5" thickBot="1">
      <c r="A399" s="12" t="str">
        <f t="shared" si="36"/>
        <v> JRAC 75.129 </v>
      </c>
      <c r="B399" s="15" t="str">
        <f t="shared" si="37"/>
        <v>I</v>
      </c>
      <c r="C399" s="12">
        <f t="shared" si="38"/>
        <v>44289.639499999997</v>
      </c>
      <c r="D399" s="14" t="str">
        <f t="shared" si="39"/>
        <v>vis</v>
      </c>
      <c r="E399" s="41">
        <f>VLOOKUP(C399,Active!C$21:E$970,3,FALSE)</f>
        <v>7977.9746209170753</v>
      </c>
      <c r="F399" s="15" t="s">
        <v>161</v>
      </c>
      <c r="G399" s="14" t="str">
        <f t="shared" si="40"/>
        <v>44289.6395</v>
      </c>
      <c r="H399" s="12">
        <f t="shared" si="41"/>
        <v>7978</v>
      </c>
      <c r="I399" s="42" t="s">
        <v>1082</v>
      </c>
      <c r="J399" s="43" t="s">
        <v>1083</v>
      </c>
      <c r="K399" s="42">
        <v>7978</v>
      </c>
      <c r="L399" s="42" t="s">
        <v>1084</v>
      </c>
      <c r="M399" s="43" t="s">
        <v>708</v>
      </c>
      <c r="N399" s="43" t="s">
        <v>140</v>
      </c>
      <c r="O399" s="44" t="s">
        <v>820</v>
      </c>
      <c r="P399" s="44" t="s">
        <v>821</v>
      </c>
    </row>
    <row r="400" spans="1:16" ht="13.5" thickBot="1">
      <c r="A400" s="12" t="str">
        <f t="shared" si="36"/>
        <v> JRAC 75.129 </v>
      </c>
      <c r="B400" s="15" t="str">
        <f t="shared" si="37"/>
        <v>I</v>
      </c>
      <c r="C400" s="12">
        <f t="shared" si="38"/>
        <v>44372.491999999998</v>
      </c>
      <c r="D400" s="14" t="str">
        <f t="shared" si="39"/>
        <v>vis</v>
      </c>
      <c r="E400" s="41">
        <f>VLOOKUP(C400,Active!C$21:E$970,3,FALSE)</f>
        <v>8001.9744436394858</v>
      </c>
      <c r="F400" s="15" t="s">
        <v>161</v>
      </c>
      <c r="G400" s="14" t="str">
        <f t="shared" si="40"/>
        <v>44372.4920</v>
      </c>
      <c r="H400" s="12">
        <f t="shared" si="41"/>
        <v>8002</v>
      </c>
      <c r="I400" s="42" t="s">
        <v>1093</v>
      </c>
      <c r="J400" s="43" t="s">
        <v>1094</v>
      </c>
      <c r="K400" s="42">
        <v>8002</v>
      </c>
      <c r="L400" s="42" t="s">
        <v>1095</v>
      </c>
      <c r="M400" s="43" t="s">
        <v>708</v>
      </c>
      <c r="N400" s="43" t="s">
        <v>140</v>
      </c>
      <c r="O400" s="44" t="s">
        <v>820</v>
      </c>
      <c r="P400" s="44" t="s">
        <v>821</v>
      </c>
    </row>
    <row r="401" spans="1:16" ht="13.5" thickBot="1">
      <c r="A401" s="12" t="str">
        <f t="shared" si="36"/>
        <v> ALGL 37 </v>
      </c>
      <c r="B401" s="15" t="str">
        <f t="shared" si="37"/>
        <v>I</v>
      </c>
      <c r="C401" s="12">
        <f t="shared" si="38"/>
        <v>45936.358</v>
      </c>
      <c r="D401" s="14" t="str">
        <f t="shared" si="39"/>
        <v>vis</v>
      </c>
      <c r="E401" s="41">
        <f>VLOOKUP(C401,Active!C$21:E$970,3,FALSE)</f>
        <v>8454.9783573609166</v>
      </c>
      <c r="F401" s="15" t="s">
        <v>161</v>
      </c>
      <c r="G401" s="14" t="str">
        <f t="shared" si="40"/>
        <v>45936.358</v>
      </c>
      <c r="H401" s="12">
        <f t="shared" si="41"/>
        <v>8455</v>
      </c>
      <c r="I401" s="42" t="s">
        <v>1159</v>
      </c>
      <c r="J401" s="43" t="s">
        <v>1160</v>
      </c>
      <c r="K401" s="42">
        <v>8455</v>
      </c>
      <c r="L401" s="42" t="s">
        <v>590</v>
      </c>
      <c r="M401" s="43" t="s">
        <v>167</v>
      </c>
      <c r="N401" s="43"/>
      <c r="O401" s="44" t="s">
        <v>1161</v>
      </c>
      <c r="P401" s="44" t="s">
        <v>1162</v>
      </c>
    </row>
    <row r="402" spans="1:16" ht="13.5" thickBot="1">
      <c r="A402" s="12" t="str">
        <f t="shared" si="36"/>
        <v> BRNO 31 </v>
      </c>
      <c r="B402" s="15" t="str">
        <f t="shared" si="37"/>
        <v>I</v>
      </c>
      <c r="C402" s="12">
        <f t="shared" si="38"/>
        <v>49540.449000000001</v>
      </c>
      <c r="D402" s="14" t="str">
        <f t="shared" si="39"/>
        <v>vis</v>
      </c>
      <c r="E402" s="41">
        <f>VLOOKUP(C402,Active!C$21:E$970,3,FALSE)</f>
        <v>9498.9727458879279</v>
      </c>
      <c r="F402" s="15" t="s">
        <v>161</v>
      </c>
      <c r="G402" s="14" t="str">
        <f t="shared" si="40"/>
        <v>49540.449</v>
      </c>
      <c r="H402" s="12">
        <f t="shared" si="41"/>
        <v>9499</v>
      </c>
      <c r="I402" s="42" t="s">
        <v>1294</v>
      </c>
      <c r="J402" s="43" t="s">
        <v>1295</v>
      </c>
      <c r="K402" s="42">
        <v>9499</v>
      </c>
      <c r="L402" s="42" t="s">
        <v>339</v>
      </c>
      <c r="M402" s="43" t="s">
        <v>167</v>
      </c>
      <c r="N402" s="43"/>
      <c r="O402" s="44" t="s">
        <v>1296</v>
      </c>
      <c r="P402" s="44" t="s">
        <v>1246</v>
      </c>
    </row>
    <row r="403" spans="1:16" ht="13.5" thickBot="1">
      <c r="A403" s="12" t="str">
        <f t="shared" si="36"/>
        <v>VSB 47 </v>
      </c>
      <c r="B403" s="15" t="str">
        <f t="shared" si="37"/>
        <v>I</v>
      </c>
      <c r="C403" s="12">
        <f t="shared" si="38"/>
        <v>49820.112000000001</v>
      </c>
      <c r="D403" s="14" t="str">
        <f t="shared" si="39"/>
        <v>vis</v>
      </c>
      <c r="E403" s="41">
        <f>VLOOKUP(C403,Active!C$21:E$970,3,FALSE)</f>
        <v>9579.982521356591</v>
      </c>
      <c r="F403" s="15" t="s">
        <v>161</v>
      </c>
      <c r="G403" s="14" t="str">
        <f t="shared" si="40"/>
        <v>49820.112</v>
      </c>
      <c r="H403" s="12">
        <f t="shared" si="41"/>
        <v>9580</v>
      </c>
      <c r="I403" s="42" t="s">
        <v>1309</v>
      </c>
      <c r="J403" s="43" t="s">
        <v>1310</v>
      </c>
      <c r="K403" s="42">
        <v>9580</v>
      </c>
      <c r="L403" s="42" t="s">
        <v>1311</v>
      </c>
      <c r="M403" s="43" t="s">
        <v>167</v>
      </c>
      <c r="N403" s="43"/>
      <c r="O403" s="44" t="s">
        <v>1312</v>
      </c>
      <c r="P403" s="45" t="s">
        <v>1313</v>
      </c>
    </row>
    <row r="404" spans="1:16" ht="13.5" thickBot="1">
      <c r="A404" s="12" t="str">
        <f t="shared" si="36"/>
        <v> BRNO 32 </v>
      </c>
      <c r="B404" s="15" t="str">
        <f t="shared" si="37"/>
        <v>I</v>
      </c>
      <c r="C404" s="12">
        <f t="shared" si="38"/>
        <v>49830.455300000001</v>
      </c>
      <c r="D404" s="14" t="str">
        <f t="shared" si="39"/>
        <v>vis</v>
      </c>
      <c r="E404" s="41">
        <f>VLOOKUP(C404,Active!C$21:E$970,3,FALSE)</f>
        <v>9582.978657458274</v>
      </c>
      <c r="F404" s="15" t="s">
        <v>161</v>
      </c>
      <c r="G404" s="14" t="str">
        <f t="shared" si="40"/>
        <v>49830.4553</v>
      </c>
      <c r="H404" s="12">
        <f t="shared" si="41"/>
        <v>9583</v>
      </c>
      <c r="I404" s="42" t="s">
        <v>1314</v>
      </c>
      <c r="J404" s="43" t="s">
        <v>1315</v>
      </c>
      <c r="K404" s="42">
        <v>9583</v>
      </c>
      <c r="L404" s="42" t="s">
        <v>1316</v>
      </c>
      <c r="M404" s="43" t="s">
        <v>167</v>
      </c>
      <c r="N404" s="43"/>
      <c r="O404" s="44" t="s">
        <v>1317</v>
      </c>
      <c r="P404" s="44" t="s">
        <v>1318</v>
      </c>
    </row>
    <row r="405" spans="1:16" ht="13.5" thickBot="1">
      <c r="A405" s="12" t="str">
        <f t="shared" si="36"/>
        <v> BRNO 32 </v>
      </c>
      <c r="B405" s="15" t="str">
        <f t="shared" si="37"/>
        <v>I</v>
      </c>
      <c r="C405" s="12">
        <f t="shared" si="38"/>
        <v>49830.467100000002</v>
      </c>
      <c r="D405" s="14" t="str">
        <f t="shared" si="39"/>
        <v>vis</v>
      </c>
      <c r="E405" s="41">
        <f>VLOOKUP(C405,Active!C$21:E$970,3,FALSE)</f>
        <v>9582.9820755555938</v>
      </c>
      <c r="F405" s="15" t="s">
        <v>161</v>
      </c>
      <c r="G405" s="14" t="str">
        <f t="shared" si="40"/>
        <v>49830.4671</v>
      </c>
      <c r="H405" s="12">
        <f t="shared" si="41"/>
        <v>9583</v>
      </c>
      <c r="I405" s="42" t="s">
        <v>1319</v>
      </c>
      <c r="J405" s="43" t="s">
        <v>1320</v>
      </c>
      <c r="K405" s="42">
        <v>9583</v>
      </c>
      <c r="L405" s="42" t="s">
        <v>1321</v>
      </c>
      <c r="M405" s="43" t="s">
        <v>167</v>
      </c>
      <c r="N405" s="43"/>
      <c r="O405" s="44" t="s">
        <v>1322</v>
      </c>
      <c r="P405" s="44" t="s">
        <v>1318</v>
      </c>
    </row>
    <row r="406" spans="1:16" ht="13.5" thickBot="1">
      <c r="A406" s="12" t="str">
        <f t="shared" si="36"/>
        <v> BRNO 32 </v>
      </c>
      <c r="B406" s="15" t="str">
        <f t="shared" si="37"/>
        <v>I</v>
      </c>
      <c r="C406" s="12">
        <f t="shared" si="38"/>
        <v>49830.469899999996</v>
      </c>
      <c r="D406" s="14" t="str">
        <f t="shared" si="39"/>
        <v>vis</v>
      </c>
      <c r="E406" s="41">
        <f>VLOOKUP(C406,Active!C$21:E$970,3,FALSE)</f>
        <v>9582.982886629532</v>
      </c>
      <c r="F406" s="15" t="s">
        <v>161</v>
      </c>
      <c r="G406" s="14" t="str">
        <f t="shared" si="40"/>
        <v>49830.4699</v>
      </c>
      <c r="H406" s="12">
        <f t="shared" si="41"/>
        <v>9583</v>
      </c>
      <c r="I406" s="42" t="s">
        <v>1323</v>
      </c>
      <c r="J406" s="43" t="s">
        <v>1324</v>
      </c>
      <c r="K406" s="42">
        <v>9583</v>
      </c>
      <c r="L406" s="42" t="s">
        <v>1325</v>
      </c>
      <c r="M406" s="43" t="s">
        <v>167</v>
      </c>
      <c r="N406" s="43"/>
      <c r="O406" s="44" t="s">
        <v>1326</v>
      </c>
      <c r="P406" s="44" t="s">
        <v>1318</v>
      </c>
    </row>
    <row r="407" spans="1:16" ht="13.5" thickBot="1">
      <c r="A407" s="12" t="str">
        <f t="shared" si="36"/>
        <v> BRNO 32 </v>
      </c>
      <c r="B407" s="15" t="str">
        <f t="shared" si="37"/>
        <v>I</v>
      </c>
      <c r="C407" s="12">
        <f t="shared" si="38"/>
        <v>49830.474699999999</v>
      </c>
      <c r="D407" s="14" t="str">
        <f t="shared" si="39"/>
        <v>vis</v>
      </c>
      <c r="E407" s="41">
        <f>VLOOKUP(C407,Active!C$21:E$970,3,FALSE)</f>
        <v>9582.9842770420018</v>
      </c>
      <c r="F407" s="15" t="s">
        <v>161</v>
      </c>
      <c r="G407" s="14" t="str">
        <f t="shared" si="40"/>
        <v>49830.4747</v>
      </c>
      <c r="H407" s="12">
        <f t="shared" si="41"/>
        <v>9583</v>
      </c>
      <c r="I407" s="42" t="s">
        <v>1327</v>
      </c>
      <c r="J407" s="43" t="s">
        <v>1328</v>
      </c>
      <c r="K407" s="42">
        <v>9583</v>
      </c>
      <c r="L407" s="42" t="s">
        <v>1329</v>
      </c>
      <c r="M407" s="43" t="s">
        <v>167</v>
      </c>
      <c r="N407" s="43"/>
      <c r="O407" s="44" t="s">
        <v>1330</v>
      </c>
      <c r="P407" s="44" t="s">
        <v>1318</v>
      </c>
    </row>
    <row r="408" spans="1:16" ht="13.5" thickBot="1">
      <c r="A408" s="12" t="str">
        <f t="shared" si="36"/>
        <v> AOEB 10 </v>
      </c>
      <c r="B408" s="15" t="str">
        <f t="shared" si="37"/>
        <v>I</v>
      </c>
      <c r="C408" s="12">
        <f t="shared" si="38"/>
        <v>49878.771999999997</v>
      </c>
      <c r="D408" s="14" t="str">
        <f t="shared" si="39"/>
        <v>vis</v>
      </c>
      <c r="E408" s="41">
        <f>VLOOKUP(C408,Active!C$21:E$970,3,FALSE)</f>
        <v>9596.97452040184</v>
      </c>
      <c r="F408" s="15" t="s">
        <v>161</v>
      </c>
      <c r="G408" s="14" t="str">
        <f t="shared" si="40"/>
        <v>49878.772</v>
      </c>
      <c r="H408" s="12">
        <f t="shared" si="41"/>
        <v>9597</v>
      </c>
      <c r="I408" s="42" t="s">
        <v>1331</v>
      </c>
      <c r="J408" s="43" t="s">
        <v>1332</v>
      </c>
      <c r="K408" s="42">
        <v>9597</v>
      </c>
      <c r="L408" s="42" t="s">
        <v>590</v>
      </c>
      <c r="M408" s="43" t="s">
        <v>167</v>
      </c>
      <c r="N408" s="43"/>
      <c r="O408" s="44" t="s">
        <v>1242</v>
      </c>
      <c r="P408" s="44" t="s">
        <v>1333</v>
      </c>
    </row>
    <row r="409" spans="1:16" ht="13.5" thickBot="1">
      <c r="A409" s="12" t="str">
        <f t="shared" si="36"/>
        <v> BRNO 32 </v>
      </c>
      <c r="B409" s="15" t="str">
        <f t="shared" si="37"/>
        <v>I</v>
      </c>
      <c r="C409" s="12">
        <f t="shared" si="38"/>
        <v>49899.475400000003</v>
      </c>
      <c r="D409" s="14" t="str">
        <f t="shared" si="39"/>
        <v>vis</v>
      </c>
      <c r="E409" s="41">
        <f>VLOOKUP(C409,Active!C$21:E$970,3,FALSE)</f>
        <v>9602.9716590488497</v>
      </c>
      <c r="F409" s="15" t="s">
        <v>161</v>
      </c>
      <c r="G409" s="14" t="str">
        <f t="shared" si="40"/>
        <v>49899.4754</v>
      </c>
      <c r="H409" s="12">
        <f t="shared" si="41"/>
        <v>9603</v>
      </c>
      <c r="I409" s="42" t="s">
        <v>1334</v>
      </c>
      <c r="J409" s="43" t="s">
        <v>1335</v>
      </c>
      <c r="K409" s="42">
        <v>9603</v>
      </c>
      <c r="L409" s="42" t="s">
        <v>1336</v>
      </c>
      <c r="M409" s="43" t="s">
        <v>167</v>
      </c>
      <c r="N409" s="43"/>
      <c r="O409" s="44" t="s">
        <v>1317</v>
      </c>
      <c r="P409" s="44" t="s">
        <v>1318</v>
      </c>
    </row>
    <row r="410" spans="1:16" ht="13.5" thickBot="1">
      <c r="A410" s="12" t="str">
        <f t="shared" si="36"/>
        <v> BRNO 32 </v>
      </c>
      <c r="B410" s="15" t="str">
        <f t="shared" si="37"/>
        <v>I</v>
      </c>
      <c r="C410" s="12">
        <f t="shared" si="38"/>
        <v>49899.483699999997</v>
      </c>
      <c r="D410" s="14" t="str">
        <f t="shared" si="39"/>
        <v>vis</v>
      </c>
      <c r="E410" s="41">
        <f>VLOOKUP(C410,Active!C$21:E$970,3,FALSE)</f>
        <v>9602.9740633037418</v>
      </c>
      <c r="F410" s="15" t="s">
        <v>161</v>
      </c>
      <c r="G410" s="14" t="str">
        <f t="shared" si="40"/>
        <v>49899.4837</v>
      </c>
      <c r="H410" s="12">
        <f t="shared" si="41"/>
        <v>9603</v>
      </c>
      <c r="I410" s="42" t="s">
        <v>1337</v>
      </c>
      <c r="J410" s="43" t="s">
        <v>1338</v>
      </c>
      <c r="K410" s="42">
        <v>9603</v>
      </c>
      <c r="L410" s="42" t="s">
        <v>1339</v>
      </c>
      <c r="M410" s="43" t="s">
        <v>167</v>
      </c>
      <c r="N410" s="43"/>
      <c r="O410" s="44" t="s">
        <v>1322</v>
      </c>
      <c r="P410" s="44" t="s">
        <v>1318</v>
      </c>
    </row>
    <row r="411" spans="1:16" ht="13.5" thickBot="1">
      <c r="A411" s="12" t="str">
        <f t="shared" si="36"/>
        <v> AOEB 10 </v>
      </c>
      <c r="B411" s="15" t="str">
        <f t="shared" si="37"/>
        <v>I</v>
      </c>
      <c r="C411" s="12">
        <f t="shared" si="38"/>
        <v>50230.949000000001</v>
      </c>
      <c r="D411" s="14" t="str">
        <f t="shared" si="39"/>
        <v>vis</v>
      </c>
      <c r="E411" s="41">
        <f>VLOOKUP(C411,Active!C$21:E$970,3,FALSE)</f>
        <v>9698.9893729036994</v>
      </c>
      <c r="F411" s="15" t="s">
        <v>161</v>
      </c>
      <c r="G411" s="14" t="str">
        <f t="shared" si="40"/>
        <v>50230.949</v>
      </c>
      <c r="H411" s="12">
        <f t="shared" si="41"/>
        <v>9699</v>
      </c>
      <c r="I411" s="42" t="s">
        <v>1340</v>
      </c>
      <c r="J411" s="43" t="s">
        <v>1341</v>
      </c>
      <c r="K411" s="42">
        <v>9699</v>
      </c>
      <c r="L411" s="42" t="s">
        <v>1342</v>
      </c>
      <c r="M411" s="43" t="s">
        <v>1343</v>
      </c>
      <c r="N411" s="43" t="s">
        <v>1344</v>
      </c>
      <c r="O411" s="44" t="s">
        <v>1174</v>
      </c>
      <c r="P411" s="44" t="s">
        <v>1333</v>
      </c>
    </row>
    <row r="412" spans="1:16" ht="13.5" thickBot="1">
      <c r="A412" s="12" t="str">
        <f t="shared" si="36"/>
        <v> AOEB 10 </v>
      </c>
      <c r="B412" s="15" t="str">
        <f t="shared" si="37"/>
        <v>I</v>
      </c>
      <c r="C412" s="12">
        <f t="shared" si="38"/>
        <v>50320.671999999999</v>
      </c>
      <c r="D412" s="14" t="str">
        <f t="shared" si="39"/>
        <v>vis</v>
      </c>
      <c r="E412" s="41">
        <f>VLOOKUP(C412,Active!C$21:E$970,3,FALSE)</f>
        <v>9724.9793683066491</v>
      </c>
      <c r="F412" s="15" t="s">
        <v>161</v>
      </c>
      <c r="G412" s="14" t="str">
        <f t="shared" si="40"/>
        <v>50320.672</v>
      </c>
      <c r="H412" s="12">
        <f t="shared" si="41"/>
        <v>9725</v>
      </c>
      <c r="I412" s="42" t="s">
        <v>1345</v>
      </c>
      <c r="J412" s="43" t="s">
        <v>1346</v>
      </c>
      <c r="K412" s="42">
        <v>9725</v>
      </c>
      <c r="L412" s="42" t="s">
        <v>618</v>
      </c>
      <c r="M412" s="43" t="s">
        <v>167</v>
      </c>
      <c r="N412" s="43"/>
      <c r="O412" s="44" t="s">
        <v>1266</v>
      </c>
      <c r="P412" s="44" t="s">
        <v>1333</v>
      </c>
    </row>
    <row r="413" spans="1:16" ht="13.5" thickBot="1">
      <c r="A413" s="12" t="str">
        <f t="shared" si="36"/>
        <v> AOEB 10 </v>
      </c>
      <c r="B413" s="15" t="str">
        <f t="shared" si="37"/>
        <v>I</v>
      </c>
      <c r="C413" s="12">
        <f t="shared" si="38"/>
        <v>50365.563000000002</v>
      </c>
      <c r="D413" s="14" t="str">
        <f t="shared" si="39"/>
        <v>vis</v>
      </c>
      <c r="E413" s="41">
        <f>VLOOKUP(C413,Active!C$21:E$970,3,FALSE)</f>
        <v>9737.9829112514217</v>
      </c>
      <c r="F413" s="15" t="s">
        <v>161</v>
      </c>
      <c r="G413" s="14" t="str">
        <f t="shared" si="40"/>
        <v>50365.563</v>
      </c>
      <c r="H413" s="12">
        <f t="shared" si="41"/>
        <v>9738</v>
      </c>
      <c r="I413" s="42" t="s">
        <v>1347</v>
      </c>
      <c r="J413" s="43" t="s">
        <v>1348</v>
      </c>
      <c r="K413" s="42">
        <v>9738</v>
      </c>
      <c r="L413" s="42" t="s">
        <v>1241</v>
      </c>
      <c r="M413" s="43" t="s">
        <v>167</v>
      </c>
      <c r="N413" s="43"/>
      <c r="O413" s="44" t="s">
        <v>1349</v>
      </c>
      <c r="P413" s="44" t="s">
        <v>1333</v>
      </c>
    </row>
    <row r="414" spans="1:16" ht="13.5" thickBot="1">
      <c r="A414" s="12" t="str">
        <f t="shared" si="36"/>
        <v> AOEB 10 </v>
      </c>
      <c r="B414" s="15" t="str">
        <f t="shared" si="37"/>
        <v>I</v>
      </c>
      <c r="C414" s="12">
        <f t="shared" si="38"/>
        <v>50572.714</v>
      </c>
      <c r="D414" s="14" t="str">
        <f t="shared" si="39"/>
        <v>vis</v>
      </c>
      <c r="E414" s="41">
        <f>VLOOKUP(C414,Active!C$21:E$970,3,FALSE)</f>
        <v>9797.9881890254164</v>
      </c>
      <c r="F414" s="15" t="s">
        <v>161</v>
      </c>
      <c r="G414" s="14" t="str">
        <f t="shared" si="40"/>
        <v>50572.714</v>
      </c>
      <c r="H414" s="12">
        <f t="shared" si="41"/>
        <v>9798</v>
      </c>
      <c r="I414" s="42" t="s">
        <v>1350</v>
      </c>
      <c r="J414" s="43" t="s">
        <v>1351</v>
      </c>
      <c r="K414" s="42">
        <v>9798</v>
      </c>
      <c r="L414" s="42" t="s">
        <v>1139</v>
      </c>
      <c r="M414" s="43" t="s">
        <v>167</v>
      </c>
      <c r="N414" s="43"/>
      <c r="O414" s="44" t="s">
        <v>968</v>
      </c>
      <c r="P414" s="44" t="s">
        <v>1333</v>
      </c>
    </row>
    <row r="415" spans="1:16" ht="13.5" thickBot="1">
      <c r="A415" s="12" t="str">
        <f t="shared" si="36"/>
        <v> AOEB 10 </v>
      </c>
      <c r="B415" s="15" t="str">
        <f t="shared" si="37"/>
        <v>I</v>
      </c>
      <c r="C415" s="12">
        <f t="shared" si="38"/>
        <v>50572.735999999997</v>
      </c>
      <c r="D415" s="14" t="str">
        <f t="shared" si="39"/>
        <v>vis</v>
      </c>
      <c r="E415" s="41">
        <f>VLOOKUP(C415,Active!C$21:E$970,3,FALSE)</f>
        <v>9797.9945617492303</v>
      </c>
      <c r="F415" s="15" t="s">
        <v>161</v>
      </c>
      <c r="G415" s="14" t="str">
        <f t="shared" si="40"/>
        <v>50572.736</v>
      </c>
      <c r="H415" s="12">
        <f t="shared" si="41"/>
        <v>9798</v>
      </c>
      <c r="I415" s="42" t="s">
        <v>1352</v>
      </c>
      <c r="J415" s="43" t="s">
        <v>1353</v>
      </c>
      <c r="K415" s="42">
        <v>9798</v>
      </c>
      <c r="L415" s="42" t="s">
        <v>1354</v>
      </c>
      <c r="M415" s="43" t="s">
        <v>1343</v>
      </c>
      <c r="N415" s="43" t="s">
        <v>1344</v>
      </c>
      <c r="O415" s="44" t="s">
        <v>1174</v>
      </c>
      <c r="P415" s="44" t="s">
        <v>1333</v>
      </c>
    </row>
    <row r="416" spans="1:16" ht="13.5" thickBot="1">
      <c r="A416" s="12" t="str">
        <f t="shared" si="36"/>
        <v> AOEB 10 </v>
      </c>
      <c r="B416" s="15" t="str">
        <f t="shared" si="37"/>
        <v>I</v>
      </c>
      <c r="C416" s="12">
        <f t="shared" si="38"/>
        <v>50938.667999999998</v>
      </c>
      <c r="D416" s="14" t="str">
        <f t="shared" si="39"/>
        <v>vis</v>
      </c>
      <c r="E416" s="41">
        <f>VLOOKUP(C416,Active!C$21:E$970,3,FALSE)</f>
        <v>9903.9938149818681</v>
      </c>
      <c r="F416" s="15" t="s">
        <v>161</v>
      </c>
      <c r="G416" s="14" t="str">
        <f t="shared" si="40"/>
        <v>50938.668</v>
      </c>
      <c r="H416" s="12">
        <f t="shared" si="41"/>
        <v>9904</v>
      </c>
      <c r="I416" s="42" t="s">
        <v>1355</v>
      </c>
      <c r="J416" s="43" t="s">
        <v>1356</v>
      </c>
      <c r="K416" s="42">
        <v>9904</v>
      </c>
      <c r="L416" s="42" t="s">
        <v>1357</v>
      </c>
      <c r="M416" s="43" t="s">
        <v>167</v>
      </c>
      <c r="N416" s="43"/>
      <c r="O416" s="44" t="s">
        <v>1358</v>
      </c>
      <c r="P416" s="44" t="s">
        <v>1333</v>
      </c>
    </row>
    <row r="417" spans="1:16" ht="13.5" thickBot="1">
      <c r="A417" s="12" t="str">
        <f t="shared" si="36"/>
        <v>BAVM 131 </v>
      </c>
      <c r="B417" s="15" t="str">
        <f t="shared" si="37"/>
        <v>I</v>
      </c>
      <c r="C417" s="12">
        <f t="shared" si="38"/>
        <v>51349.466</v>
      </c>
      <c r="D417" s="14" t="str">
        <f t="shared" si="39"/>
        <v>vis</v>
      </c>
      <c r="E417" s="41">
        <f>VLOOKUP(C417,Active!C$21:E$970,3,FALSE)</f>
        <v>10022.989369427669</v>
      </c>
      <c r="F417" s="15" t="s">
        <v>161</v>
      </c>
      <c r="G417" s="14" t="str">
        <f t="shared" si="40"/>
        <v>51349.466</v>
      </c>
      <c r="H417" s="12">
        <f t="shared" si="41"/>
        <v>10023</v>
      </c>
      <c r="I417" s="42" t="s">
        <v>1359</v>
      </c>
      <c r="J417" s="43" t="s">
        <v>1360</v>
      </c>
      <c r="K417" s="42">
        <v>10023</v>
      </c>
      <c r="L417" s="42" t="s">
        <v>1361</v>
      </c>
      <c r="M417" s="43" t="s">
        <v>167</v>
      </c>
      <c r="N417" s="43"/>
      <c r="O417" s="44" t="s">
        <v>1362</v>
      </c>
      <c r="P417" s="45" t="s">
        <v>1363</v>
      </c>
    </row>
    <row r="418" spans="1:16" ht="13.5" thickBot="1">
      <c r="A418" s="12" t="str">
        <f t="shared" si="36"/>
        <v> BBS 122 </v>
      </c>
      <c r="B418" s="15" t="str">
        <f t="shared" si="37"/>
        <v>I</v>
      </c>
      <c r="C418" s="12">
        <f t="shared" si="38"/>
        <v>51432.322999999997</v>
      </c>
      <c r="D418" s="14" t="str">
        <f t="shared" si="39"/>
        <v>vis</v>
      </c>
      <c r="E418" s="41">
        <f>VLOOKUP(C418,Active!C$21:E$970,3,FALSE)</f>
        <v>10046.990495661768</v>
      </c>
      <c r="F418" s="15" t="s">
        <v>161</v>
      </c>
      <c r="G418" s="14" t="str">
        <f t="shared" si="40"/>
        <v>51432.323</v>
      </c>
      <c r="H418" s="12">
        <f t="shared" si="41"/>
        <v>10047</v>
      </c>
      <c r="I418" s="42" t="s">
        <v>1364</v>
      </c>
      <c r="J418" s="43" t="s">
        <v>1365</v>
      </c>
      <c r="K418" s="42">
        <v>10047</v>
      </c>
      <c r="L418" s="42" t="s">
        <v>1366</v>
      </c>
      <c r="M418" s="43" t="s">
        <v>167</v>
      </c>
      <c r="N418" s="43"/>
      <c r="O418" s="44" t="s">
        <v>1367</v>
      </c>
      <c r="P418" s="44" t="s">
        <v>1368</v>
      </c>
    </row>
    <row r="419" spans="1:16" ht="13.5" thickBot="1">
      <c r="A419" s="12" t="str">
        <f t="shared" si="36"/>
        <v> AOEB 10 </v>
      </c>
      <c r="B419" s="15" t="str">
        <f t="shared" si="37"/>
        <v>I</v>
      </c>
      <c r="C419" s="12">
        <f t="shared" si="38"/>
        <v>51663.63</v>
      </c>
      <c r="D419" s="14" t="str">
        <f t="shared" si="39"/>
        <v>vis</v>
      </c>
      <c r="E419" s="41">
        <f>VLOOKUP(C419,Active!C$21:E$970,3,FALSE)</f>
        <v>10113.993024184776</v>
      </c>
      <c r="F419" s="15" t="s">
        <v>161</v>
      </c>
      <c r="G419" s="14" t="str">
        <f t="shared" si="40"/>
        <v>51663.630</v>
      </c>
      <c r="H419" s="12">
        <f t="shared" si="41"/>
        <v>10114</v>
      </c>
      <c r="I419" s="42" t="s">
        <v>1369</v>
      </c>
      <c r="J419" s="43" t="s">
        <v>1370</v>
      </c>
      <c r="K419" s="42">
        <v>10114</v>
      </c>
      <c r="L419" s="42" t="s">
        <v>1357</v>
      </c>
      <c r="M419" s="43" t="s">
        <v>167</v>
      </c>
      <c r="N419" s="43"/>
      <c r="O419" s="44" t="s">
        <v>1026</v>
      </c>
      <c r="P419" s="44" t="s">
        <v>1333</v>
      </c>
    </row>
    <row r="420" spans="1:16" ht="13.5" thickBot="1">
      <c r="A420" s="12" t="str">
        <f t="shared" si="36"/>
        <v> BBS 128 </v>
      </c>
      <c r="B420" s="15" t="str">
        <f t="shared" si="37"/>
        <v>I</v>
      </c>
      <c r="C420" s="12">
        <f t="shared" si="38"/>
        <v>52395.501400000001</v>
      </c>
      <c r="D420" s="14" t="str">
        <f t="shared" si="39"/>
        <v>vis</v>
      </c>
      <c r="E420" s="41">
        <f>VLOOKUP(C420,Active!C$21:E$970,3,FALSE)</f>
        <v>10325.993674202606</v>
      </c>
      <c r="F420" s="15" t="s">
        <v>161</v>
      </c>
      <c r="G420" s="14" t="str">
        <f t="shared" si="40"/>
        <v>52395.5014</v>
      </c>
      <c r="H420" s="12">
        <f t="shared" si="41"/>
        <v>10326</v>
      </c>
      <c r="I420" s="42" t="s">
        <v>1371</v>
      </c>
      <c r="J420" s="43" t="s">
        <v>1372</v>
      </c>
      <c r="K420" s="42">
        <v>10326</v>
      </c>
      <c r="L420" s="42" t="s">
        <v>1373</v>
      </c>
      <c r="M420" s="43" t="s">
        <v>708</v>
      </c>
      <c r="N420" s="43" t="s">
        <v>140</v>
      </c>
      <c r="O420" s="44" t="s">
        <v>1262</v>
      </c>
      <c r="P420" s="44" t="s">
        <v>1374</v>
      </c>
    </row>
    <row r="421" spans="1:16" ht="13.5" thickBot="1">
      <c r="A421" s="12" t="str">
        <f t="shared" si="36"/>
        <v>BAVM 157 </v>
      </c>
      <c r="B421" s="15" t="str">
        <f t="shared" si="37"/>
        <v>I</v>
      </c>
      <c r="C421" s="12">
        <f t="shared" si="38"/>
        <v>52426.550999999999</v>
      </c>
      <c r="D421" s="14" t="str">
        <f t="shared" si="39"/>
        <v>vis</v>
      </c>
      <c r="E421" s="41">
        <f>VLOOKUP(C421,Active!C$21:E$970,3,FALSE)</f>
        <v>10334.987788992163</v>
      </c>
      <c r="F421" s="15" t="s">
        <v>161</v>
      </c>
      <c r="G421" s="14" t="str">
        <f t="shared" si="40"/>
        <v>52426.551</v>
      </c>
      <c r="H421" s="12">
        <f t="shared" si="41"/>
        <v>10335</v>
      </c>
      <c r="I421" s="42" t="s">
        <v>1375</v>
      </c>
      <c r="J421" s="43" t="s">
        <v>1376</v>
      </c>
      <c r="K421" s="42">
        <v>10335</v>
      </c>
      <c r="L421" s="42" t="s">
        <v>1377</v>
      </c>
      <c r="M421" s="43" t="s">
        <v>167</v>
      </c>
      <c r="N421" s="43"/>
      <c r="O421" s="44" t="s">
        <v>1362</v>
      </c>
      <c r="P421" s="45" t="s">
        <v>1378</v>
      </c>
    </row>
    <row r="422" spans="1:16" ht="13.5" thickBot="1">
      <c r="A422" s="12" t="str">
        <f t="shared" si="36"/>
        <v>VSB 42 </v>
      </c>
      <c r="B422" s="15" t="str">
        <f t="shared" si="37"/>
        <v>I</v>
      </c>
      <c r="C422" s="12">
        <f t="shared" si="38"/>
        <v>52706.203000000001</v>
      </c>
      <c r="D422" s="14" t="str">
        <f t="shared" si="39"/>
        <v>vis</v>
      </c>
      <c r="E422" s="41">
        <f>VLOOKUP(C422,Active!C$21:E$970,3,FALSE)</f>
        <v>10415.994378098918</v>
      </c>
      <c r="F422" s="15" t="s">
        <v>161</v>
      </c>
      <c r="G422" s="14" t="str">
        <f t="shared" si="40"/>
        <v>52706.203</v>
      </c>
      <c r="H422" s="12">
        <f t="shared" si="41"/>
        <v>10416</v>
      </c>
      <c r="I422" s="42" t="s">
        <v>1379</v>
      </c>
      <c r="J422" s="43" t="s">
        <v>1380</v>
      </c>
      <c r="K422" s="42">
        <v>10416</v>
      </c>
      <c r="L422" s="42" t="s">
        <v>1381</v>
      </c>
      <c r="M422" s="43" t="s">
        <v>167</v>
      </c>
      <c r="N422" s="43"/>
      <c r="O422" s="44" t="s">
        <v>1382</v>
      </c>
      <c r="P422" s="45" t="s">
        <v>1383</v>
      </c>
    </row>
    <row r="423" spans="1:16" ht="13.5" thickBot="1">
      <c r="A423" s="12" t="str">
        <f t="shared" si="36"/>
        <v> AOEB 10 </v>
      </c>
      <c r="B423" s="15" t="str">
        <f t="shared" si="37"/>
        <v>I</v>
      </c>
      <c r="C423" s="12">
        <f t="shared" si="38"/>
        <v>52816.654999999999</v>
      </c>
      <c r="D423" s="14" t="str">
        <f t="shared" si="39"/>
        <v>vis</v>
      </c>
      <c r="E423" s="41">
        <f>VLOOKUP(C423,Active!C$21:E$970,3,FALSE)</f>
        <v>10447.98892768204</v>
      </c>
      <c r="F423" s="15" t="s">
        <v>161</v>
      </c>
      <c r="G423" s="14" t="str">
        <f t="shared" si="40"/>
        <v>52816.655</v>
      </c>
      <c r="H423" s="12">
        <f t="shared" si="41"/>
        <v>10448</v>
      </c>
      <c r="I423" s="42" t="s">
        <v>1384</v>
      </c>
      <c r="J423" s="43" t="s">
        <v>1385</v>
      </c>
      <c r="K423" s="42">
        <v>10448</v>
      </c>
      <c r="L423" s="42" t="s">
        <v>1366</v>
      </c>
      <c r="M423" s="43" t="s">
        <v>167</v>
      </c>
      <c r="N423" s="43"/>
      <c r="O423" s="44" t="s">
        <v>1026</v>
      </c>
      <c r="P423" s="44" t="s">
        <v>1333</v>
      </c>
    </row>
    <row r="424" spans="1:16" ht="13.5" thickBot="1">
      <c r="A424" s="12" t="str">
        <f t="shared" si="36"/>
        <v>VSB 43 </v>
      </c>
      <c r="B424" s="15" t="str">
        <f t="shared" si="37"/>
        <v>I</v>
      </c>
      <c r="C424" s="12">
        <f t="shared" si="38"/>
        <v>53179.154399999999</v>
      </c>
      <c r="D424" s="14" t="str">
        <f t="shared" si="39"/>
        <v>vis</v>
      </c>
      <c r="E424" s="41">
        <f>VLOOKUP(C424,Active!C$21:E$970,3,FALSE)</f>
        <v>10552.993862197958</v>
      </c>
      <c r="F424" s="15" t="s">
        <v>161</v>
      </c>
      <c r="G424" s="14" t="str">
        <f t="shared" si="40"/>
        <v>53179.1544</v>
      </c>
      <c r="H424" s="12">
        <f t="shared" si="41"/>
        <v>10553</v>
      </c>
      <c r="I424" s="42" t="s">
        <v>1396</v>
      </c>
      <c r="J424" s="43" t="s">
        <v>1397</v>
      </c>
      <c r="K424" s="42" t="s">
        <v>1398</v>
      </c>
      <c r="L424" s="42" t="s">
        <v>1399</v>
      </c>
      <c r="M424" s="43" t="s">
        <v>708</v>
      </c>
      <c r="N424" s="43" t="s">
        <v>140</v>
      </c>
      <c r="O424" s="44" t="s">
        <v>1400</v>
      </c>
      <c r="P424" s="45" t="s">
        <v>1401</v>
      </c>
    </row>
    <row r="425" spans="1:16" ht="13.5" thickBot="1">
      <c r="A425" s="12" t="str">
        <f t="shared" si="36"/>
        <v> AOEB 10 </v>
      </c>
      <c r="B425" s="15" t="str">
        <f t="shared" si="37"/>
        <v>I</v>
      </c>
      <c r="C425" s="12">
        <f t="shared" si="38"/>
        <v>53503.625999999997</v>
      </c>
      <c r="D425" s="14" t="str">
        <f t="shared" si="39"/>
        <v>vis</v>
      </c>
      <c r="E425" s="41">
        <f>VLOOKUP(C425,Active!C$21:E$970,3,FALSE)</f>
        <v>10646.983311864013</v>
      </c>
      <c r="F425" s="15" t="s">
        <v>161</v>
      </c>
      <c r="G425" s="14" t="str">
        <f t="shared" si="40"/>
        <v>53503.626</v>
      </c>
      <c r="H425" s="12">
        <f t="shared" si="41"/>
        <v>10647</v>
      </c>
      <c r="I425" s="42" t="s">
        <v>1402</v>
      </c>
      <c r="J425" s="43" t="s">
        <v>1403</v>
      </c>
      <c r="K425" s="42" t="s">
        <v>1404</v>
      </c>
      <c r="L425" s="42" t="s">
        <v>1405</v>
      </c>
      <c r="M425" s="43" t="s">
        <v>1343</v>
      </c>
      <c r="N425" s="43" t="s">
        <v>1344</v>
      </c>
      <c r="O425" s="44" t="s">
        <v>1174</v>
      </c>
      <c r="P425" s="44" t="s">
        <v>1333</v>
      </c>
    </row>
    <row r="426" spans="1:16" ht="13.5" thickBot="1">
      <c r="A426" s="12" t="str">
        <f t="shared" si="36"/>
        <v> AOEB 10 </v>
      </c>
      <c r="B426" s="15" t="str">
        <f t="shared" si="37"/>
        <v>I</v>
      </c>
      <c r="C426" s="12">
        <f t="shared" si="38"/>
        <v>53610.686300000001</v>
      </c>
      <c r="D426" s="14" t="str">
        <f t="shared" si="39"/>
        <v>vis</v>
      </c>
      <c r="E426" s="41">
        <f>VLOOKUP(C426,Active!C$21:E$970,3,FALSE)</f>
        <v>10677.995390203328</v>
      </c>
      <c r="F426" s="15" t="s">
        <v>161</v>
      </c>
      <c r="G426" s="14" t="str">
        <f t="shared" si="40"/>
        <v>53610.6863</v>
      </c>
      <c r="H426" s="12">
        <f t="shared" si="41"/>
        <v>10678</v>
      </c>
      <c r="I426" s="42" t="s">
        <v>1406</v>
      </c>
      <c r="J426" s="43" t="s">
        <v>1407</v>
      </c>
      <c r="K426" s="42" t="s">
        <v>1408</v>
      </c>
      <c r="L426" s="42" t="s">
        <v>1409</v>
      </c>
      <c r="M426" s="43" t="s">
        <v>1343</v>
      </c>
      <c r="N426" s="43" t="s">
        <v>1344</v>
      </c>
      <c r="O426" s="44" t="s">
        <v>968</v>
      </c>
      <c r="P426" s="44" t="s">
        <v>1333</v>
      </c>
    </row>
    <row r="427" spans="1:16" ht="13.5" thickBot="1">
      <c r="A427" s="12" t="str">
        <f t="shared" si="36"/>
        <v>VSB 48 </v>
      </c>
      <c r="B427" s="15" t="str">
        <f t="shared" si="37"/>
        <v>I</v>
      </c>
      <c r="C427" s="12">
        <f t="shared" si="38"/>
        <v>54515.17</v>
      </c>
      <c r="D427" s="14" t="str">
        <f t="shared" si="39"/>
        <v>vis</v>
      </c>
      <c r="E427" s="41">
        <f>VLOOKUP(C427,Active!C$21:E$970,3,FALSE)</f>
        <v>10939.996518175443</v>
      </c>
      <c r="F427" s="15" t="s">
        <v>161</v>
      </c>
      <c r="G427" s="14" t="str">
        <f t="shared" si="40"/>
        <v>54515.170</v>
      </c>
      <c r="H427" s="12">
        <f t="shared" si="41"/>
        <v>10940</v>
      </c>
      <c r="I427" s="42" t="s">
        <v>1410</v>
      </c>
      <c r="J427" s="43" t="s">
        <v>1411</v>
      </c>
      <c r="K427" s="42" t="s">
        <v>1412</v>
      </c>
      <c r="L427" s="42" t="s">
        <v>1413</v>
      </c>
      <c r="M427" s="43" t="s">
        <v>167</v>
      </c>
      <c r="N427" s="43"/>
      <c r="O427" s="44" t="s">
        <v>1414</v>
      </c>
      <c r="P427" s="45" t="s">
        <v>1415</v>
      </c>
    </row>
    <row r="428" spans="1:16" ht="13.5" thickBot="1">
      <c r="A428" s="12" t="str">
        <f t="shared" si="36"/>
        <v>OEJV 0137 </v>
      </c>
      <c r="B428" s="15" t="str">
        <f t="shared" si="37"/>
        <v>I</v>
      </c>
      <c r="C428" s="12">
        <f t="shared" si="38"/>
        <v>55364.420100000003</v>
      </c>
      <c r="D428" s="14" t="str">
        <f t="shared" si="39"/>
        <v>vis</v>
      </c>
      <c r="E428" s="41" t="e">
        <f>VLOOKUP(C428,Active!C$21:E$970,3,FALSE)</f>
        <v>#N/A</v>
      </c>
      <c r="F428" s="15" t="s">
        <v>161</v>
      </c>
      <c r="G428" s="14" t="str">
        <f t="shared" si="40"/>
        <v>55364.4201</v>
      </c>
      <c r="H428" s="12">
        <f t="shared" si="41"/>
        <v>11186</v>
      </c>
      <c r="I428" s="42" t="s">
        <v>1452</v>
      </c>
      <c r="J428" s="43" t="s">
        <v>1453</v>
      </c>
      <c r="K428" s="42" t="s">
        <v>1454</v>
      </c>
      <c r="L428" s="42" t="s">
        <v>1455</v>
      </c>
      <c r="M428" s="43" t="s">
        <v>1343</v>
      </c>
      <c r="N428" s="43" t="s">
        <v>154</v>
      </c>
      <c r="O428" s="44" t="s">
        <v>1456</v>
      </c>
      <c r="P428" s="45" t="s">
        <v>1457</v>
      </c>
    </row>
    <row r="429" spans="1:16">
      <c r="B429" s="15"/>
      <c r="F429" s="15"/>
    </row>
    <row r="430" spans="1:16">
      <c r="B430" s="15"/>
      <c r="F430" s="15"/>
    </row>
    <row r="431" spans="1:16">
      <c r="B431" s="15"/>
      <c r="F431" s="15"/>
    </row>
    <row r="432" spans="1:1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P366" r:id="rId1" display="http://www.bav-astro.de/sfs/BAVM_link.php?BAVMnr=13" xr:uid="{00000000-0004-0000-0100-000000000000}"/>
    <hyperlink ref="P372" r:id="rId2" display="http://www.bav-astro.de/sfs/BAVM_link.php?BAVMnr=18" xr:uid="{00000000-0004-0000-0100-000001000000}"/>
    <hyperlink ref="P373" r:id="rId3" display="http://www.bav-astro.de/sfs/BAVM_link.php?BAVMnr=18" xr:uid="{00000000-0004-0000-0100-000002000000}"/>
    <hyperlink ref="P374" r:id="rId4" display="http://www.bav-astro.de/sfs/BAVM_link.php?BAVMnr=18" xr:uid="{00000000-0004-0000-0100-000003000000}"/>
    <hyperlink ref="P375" r:id="rId5" display="http://www.bav-astro.de/sfs/BAVM_link.php?BAVMnr=18" xr:uid="{00000000-0004-0000-0100-000004000000}"/>
    <hyperlink ref="P376" r:id="rId6" display="http://www.bav-astro.de/sfs/BAVM_link.php?BAVMnr=18" xr:uid="{00000000-0004-0000-0100-000005000000}"/>
    <hyperlink ref="P377" r:id="rId7" display="http://www.bav-astro.de/sfs/BAVM_link.php?BAVMnr=18" xr:uid="{00000000-0004-0000-0100-000006000000}"/>
    <hyperlink ref="P12" r:id="rId8" display="http://www.konkoly.hu/cgi-bin/IBVS?111" xr:uid="{00000000-0004-0000-0100-000007000000}"/>
    <hyperlink ref="P13" r:id="rId9" display="http://www.konkoly.hu/cgi-bin/IBVS?111" xr:uid="{00000000-0004-0000-0100-000008000000}"/>
    <hyperlink ref="P19" r:id="rId10" display="http://www.konkoly.hu/cgi-bin/IBVS?1507" xr:uid="{00000000-0004-0000-0100-000009000000}"/>
    <hyperlink ref="P20" r:id="rId11" display="http://www.konkoly.hu/cgi-bin/IBVS?456" xr:uid="{00000000-0004-0000-0100-00000A000000}"/>
    <hyperlink ref="P34" r:id="rId12" display="http://www.konkoly.hu/cgi-bin/IBVS?573" xr:uid="{00000000-0004-0000-0100-00000B000000}"/>
    <hyperlink ref="P35" r:id="rId13" display="http://www.konkoly.hu/cgi-bin/IBVS?844" xr:uid="{00000000-0004-0000-0100-00000C000000}"/>
    <hyperlink ref="P386" r:id="rId14" display="http://www.konkoly.hu/cgi-bin/IBVS?731" xr:uid="{00000000-0004-0000-0100-00000D000000}"/>
    <hyperlink ref="P387" r:id="rId15" display="http://www.konkoly.hu/cgi-bin/IBVS?731" xr:uid="{00000000-0004-0000-0100-00000E000000}"/>
    <hyperlink ref="P388" r:id="rId16" display="http://www.konkoly.hu/cgi-bin/IBVS?731" xr:uid="{00000000-0004-0000-0100-00000F000000}"/>
    <hyperlink ref="P390" r:id="rId17" display="http://www.bav-astro.de/sfs/BAVM_link.php?BAVMnr=28" xr:uid="{00000000-0004-0000-0100-000010000000}"/>
    <hyperlink ref="P391" r:id="rId18" display="http://www.bav-astro.de/sfs/BAVM_link.php?BAVMnr=28" xr:uid="{00000000-0004-0000-0100-000011000000}"/>
    <hyperlink ref="P394" r:id="rId19" display="http://www.konkoly.hu/cgi-bin/IBVS?1009" xr:uid="{00000000-0004-0000-0100-000012000000}"/>
    <hyperlink ref="P49" r:id="rId20" display="http://www.bav-astro.de/sfs/BAVM_link.php?BAVMnr=29" xr:uid="{00000000-0004-0000-0100-000013000000}"/>
    <hyperlink ref="P51" r:id="rId21" display="http://www.konkoly.hu/cgi-bin/IBVS?1065" xr:uid="{00000000-0004-0000-0100-000014000000}"/>
    <hyperlink ref="P62" r:id="rId22" display="http://www.konkoly.hu/cgi-bin/IBVS?1350" xr:uid="{00000000-0004-0000-0100-000015000000}"/>
    <hyperlink ref="P64" r:id="rId23" display="http://www.konkoly.hu/cgi-bin/IBVS?1502" xr:uid="{00000000-0004-0000-0100-000016000000}"/>
    <hyperlink ref="P66" r:id="rId24" display="http://www.bav-astro.de/sfs/BAVM_link.php?BAVMnr=31" xr:uid="{00000000-0004-0000-0100-000017000000}"/>
    <hyperlink ref="P68" r:id="rId25" display="http://www.konkoly.hu/cgi-bin/IBVS?1502" xr:uid="{00000000-0004-0000-0100-000018000000}"/>
    <hyperlink ref="P69" r:id="rId26" display="http://www.konkoly.hu/cgi-bin/IBVS?1840" xr:uid="{00000000-0004-0000-0100-000019000000}"/>
    <hyperlink ref="P76" r:id="rId27" display="http://www.konkoly.hu/cgi-bin/IBVS?1777" xr:uid="{00000000-0004-0000-0100-00001A000000}"/>
    <hyperlink ref="P77" r:id="rId28" display="http://www.konkoly.hu/cgi-bin/IBVS?1840" xr:uid="{00000000-0004-0000-0100-00001B000000}"/>
    <hyperlink ref="P79" r:id="rId29" display="http://www.konkoly.hu/cgi-bin/IBVS?1840" xr:uid="{00000000-0004-0000-0100-00001C000000}"/>
    <hyperlink ref="P80" r:id="rId30" display="http://www.konkoly.hu/cgi-bin/IBVS?1840" xr:uid="{00000000-0004-0000-0100-00001D000000}"/>
    <hyperlink ref="P95" r:id="rId31" display="http://www.bav-astro.de/sfs/BAVM_link.php?BAVMnr=38" xr:uid="{00000000-0004-0000-0100-00001E000000}"/>
    <hyperlink ref="P96" r:id="rId32" display="http://www.bav-astro.de/sfs/BAVM_link.php?BAVMnr=38" xr:uid="{00000000-0004-0000-0100-00001F000000}"/>
    <hyperlink ref="P97" r:id="rId33" display="http://www.bav-astro.de/sfs/BAVM_link.php?BAVMnr=39" xr:uid="{00000000-0004-0000-0100-000020000000}"/>
    <hyperlink ref="P104" r:id="rId34" display="http://www.bav-astro.de/sfs/BAVM_link.php?BAVMnr=43" xr:uid="{00000000-0004-0000-0100-000021000000}"/>
    <hyperlink ref="P121" r:id="rId35" display="http://www.bav-astro.de/sfs/BAVM_link.php?BAVMnr=50" xr:uid="{00000000-0004-0000-0100-000022000000}"/>
    <hyperlink ref="P127" r:id="rId36" display="http://www.bav-astro.de/sfs/BAVM_link.php?BAVMnr=59" xr:uid="{00000000-0004-0000-0100-000023000000}"/>
    <hyperlink ref="P128" r:id="rId37" display="http://www.bav-astro.de/sfs/BAVM_link.php?BAVMnr=60" xr:uid="{00000000-0004-0000-0100-000024000000}"/>
    <hyperlink ref="P129" r:id="rId38" display="http://www.bav-astro.de/sfs/BAVM_link.php?BAVMnr=62" xr:uid="{00000000-0004-0000-0100-000025000000}"/>
    <hyperlink ref="P135" r:id="rId39" display="http://www.bav-astro.de/sfs/BAVM_link.php?BAVMnr=68" xr:uid="{00000000-0004-0000-0100-000026000000}"/>
    <hyperlink ref="P136" r:id="rId40" display="http://var.astro.cz/oejv/issues/oejv0060.pdf" xr:uid="{00000000-0004-0000-0100-000027000000}"/>
    <hyperlink ref="P403" r:id="rId41" display="http://vsolj.cetus-net.org/no47.pdf" xr:uid="{00000000-0004-0000-0100-000028000000}"/>
    <hyperlink ref="P417" r:id="rId42" display="http://www.bav-astro.de/sfs/BAVM_link.php?BAVMnr=131" xr:uid="{00000000-0004-0000-0100-000029000000}"/>
    <hyperlink ref="P421" r:id="rId43" display="http://www.bav-astro.de/sfs/BAVM_link.php?BAVMnr=157" xr:uid="{00000000-0004-0000-0100-00002A000000}"/>
    <hyperlink ref="P422" r:id="rId44" display="http://vsolj.cetus-net.org/no42.pdf" xr:uid="{00000000-0004-0000-0100-00002B000000}"/>
    <hyperlink ref="P145" r:id="rId45" display="http://www.bav-astro.de/sfs/BAVM_link.php?BAVMnr=174" xr:uid="{00000000-0004-0000-0100-00002C000000}"/>
    <hyperlink ref="P146" r:id="rId46" display="http://www.bav-astro.de/sfs/BAVM_link.php?BAVMnr=173" xr:uid="{00000000-0004-0000-0100-00002D000000}"/>
    <hyperlink ref="P424" r:id="rId47" display="http://vsolj.cetus-net.org/no43.pdf" xr:uid="{00000000-0004-0000-0100-00002E000000}"/>
    <hyperlink ref="P427" r:id="rId48" display="http://vsolj.cetus-net.org/no48.pdf" xr:uid="{00000000-0004-0000-0100-00002F000000}"/>
    <hyperlink ref="P147" r:id="rId49" display="http://www.aavso.org/sites/default/files/jaavso/v36n2/186.pdf" xr:uid="{00000000-0004-0000-0100-000030000000}"/>
    <hyperlink ref="P148" r:id="rId50" display="http://www.aavso.org/sites/default/files/jaavso/v36n2/186.pdf" xr:uid="{00000000-0004-0000-0100-000031000000}"/>
    <hyperlink ref="P149" r:id="rId51" display="http://www.bav-astro.de/sfs/BAVM_link.php?BAVMnr=209" xr:uid="{00000000-0004-0000-0100-000032000000}"/>
    <hyperlink ref="P151" r:id="rId52" display="http://www.bav-astro.de/sfs/BAVM_link.php?BAVMnr=214" xr:uid="{00000000-0004-0000-0100-000033000000}"/>
    <hyperlink ref="P152" r:id="rId53" display="http://www.bav-astro.de/sfs/BAVM_link.php?BAVMnr=214" xr:uid="{00000000-0004-0000-0100-000034000000}"/>
    <hyperlink ref="P153" r:id="rId54" display="http://www.bav-astro.de/sfs/BAVM_link.php?BAVMnr=214" xr:uid="{00000000-0004-0000-0100-000035000000}"/>
    <hyperlink ref="P428" r:id="rId55" display="http://var.astro.cz/oejv/issues/oejv0137.pdf" xr:uid="{00000000-0004-0000-0100-000036000000}"/>
    <hyperlink ref="P155" r:id="rId56" display="http://www.bav-astro.de/sfs/BAVM_link.php?BAVMnr=220" xr:uid="{00000000-0004-0000-0100-00003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2025-01-04T07:37:49Z</dcterms:modified>
</cp:coreProperties>
</file>