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D99815E-E0DA-48B0-8ABC-C88441B60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/>
  <c r="G37" i="1" s="1"/>
  <c r="K37" i="1" s="1"/>
  <c r="Q37" i="1"/>
  <c r="F14" i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K34" i="1" s="1"/>
  <c r="E35" i="1"/>
  <c r="F35" i="1" s="1"/>
  <c r="G35" i="1" s="1"/>
  <c r="K35" i="1" s="1"/>
  <c r="E36" i="1"/>
  <c r="F36" i="1" s="1"/>
  <c r="G36" i="1" s="1"/>
  <c r="K36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Q25" i="1"/>
  <c r="Q26" i="1"/>
  <c r="Q27" i="1"/>
  <c r="Q28" i="1"/>
  <c r="Q29" i="1"/>
  <c r="Q30" i="1"/>
  <c r="Q31" i="1"/>
  <c r="Q32" i="1"/>
  <c r="Q33" i="1"/>
  <c r="Q34" i="1"/>
  <c r="Q35" i="1"/>
  <c r="Q36" i="1"/>
  <c r="Q23" i="1"/>
  <c r="Q24" i="1"/>
  <c r="Q22" i="1"/>
  <c r="C9" i="1"/>
  <c r="E21" i="1"/>
  <c r="F21" i="1" s="1"/>
  <c r="G21" i="1" s="1"/>
  <c r="I21" i="1" s="1"/>
  <c r="D9" i="1"/>
  <c r="C17" i="1"/>
  <c r="Q21" i="1"/>
  <c r="C11" i="1"/>
  <c r="C12" i="1"/>
  <c r="O37" i="1" l="1"/>
  <c r="F15" i="1"/>
  <c r="O25" i="1"/>
  <c r="O28" i="1"/>
  <c r="O32" i="1"/>
  <c r="O36" i="1"/>
  <c r="O23" i="1"/>
  <c r="O34" i="1"/>
  <c r="O22" i="1"/>
  <c r="C15" i="1"/>
  <c r="O27" i="1"/>
  <c r="O33" i="1"/>
  <c r="O31" i="1"/>
  <c r="O21" i="1"/>
  <c r="O30" i="1"/>
  <c r="O26" i="1"/>
  <c r="O35" i="1"/>
  <c r="O29" i="1"/>
  <c r="O24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<sst xmlns="http://schemas.openxmlformats.org/spreadsheetml/2006/main" count="86" uniqueCount="55">
  <si>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</si>
  <si>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</si>
  <si>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</si>
  <si>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</si>
  <si>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</si>
  <si>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</si>
  <si>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</si>
  <si>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</si>
  <si>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</si>
  <si>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</si>
  <si>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</si>
  <si>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</si>
  <si>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</si>
  <si>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</si>
  <si>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</si>
  <si>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</si>
  <si>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</si>
  <si>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</si>
  <si>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</si>
  <si>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</si>
  <si>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</si>
  <si>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</si>
  <si>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</si>
  <si>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</si>
  <si>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</si>
  <si>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</si>
  <si>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</si>
  <si>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</si>
  <si>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</si>
  <si>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</si>
  <si>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</si>
  <si>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</si>
  <si>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IBVS 5674</t>
  </si>
  <si>
    <t>not avail.</t>
  </si>
  <si>
    <t>EW/KW</t>
  </si>
  <si>
    <t>OEJV 0137</t>
  </si>
  <si>
    <t>I</t>
  </si>
  <si>
    <t>JAVSO..45..121</t>
  </si>
  <si>
    <t>II</t>
  </si>
  <si>
    <t>pg</t>
  </si>
  <si>
    <t>vis</t>
  </si>
  <si>
    <t>PE</t>
  </si>
  <si>
    <t>CCD</t>
  </si>
  <si>
    <t>s5</t>
  </si>
  <si>
    <t>s6</t>
  </si>
  <si>
    <t>s7</t>
  </si>
  <si>
    <t>OEJV 0211</t>
  </si>
  <si>
    <t>JAAVSO, 52, 243</t>
  </si>
  <si>
    <t xml:space="preserve">Mag </t>
  </si>
  <si>
    <t>Next ToM-P</t>
  </si>
  <si>
    <t>Next ToM-S</t>
  </si>
  <si>
    <t>V0348 Cyg / GSC 3179-1206</t>
  </si>
  <si>
    <t>13.73-14.71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</si>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</sst>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165" fontId="0" fillId="0" borderId="0" xfId="0" applyNumberFormat="1" applyAlignment="1"/>
    <xf numFmtId="1" fontId="0" fillId="0" borderId="0" xfId="0" applyNumberFormat="1" applyAlignment="1"/>
    <xf numFmtId="1" fontId="0" fillId="2" borderId="0" xfId="0" applyNumberFormat="1" applyFill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horizontal="left"/>
      <protection locked="0"/>
    </xf>
    <xf numFmtId="0" fontId="0" fillId="0" borderId="6" xfId="0" applyBorder="1">
      <alignment vertical="top"/>
    </xf>
    <xf numFmtId="0" fontId="19" fillId="0" borderId="9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12" xfId="0" applyNumberFormat="1" applyFont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V0348 Cyg - O-C Diagr.</a:t>
            </a:r>
          </a:p>
        </c:rich>
      </c:tx>
      <c:layout>
        <c:manualLayout>
          <c:xMode val="edge"/>
          <c:yMode val="edge"/>
          <c:x val="0.37293233082706767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D-4982-9E07-8D3AF6825F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-0.14212155999848619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D-4982-9E07-8D3AF6825F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8D-4982-9E07-8D3AF6825F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-1.0321560002921615E-2</c:v>
                </c:pt>
                <c:pt idx="2">
                  <c:v>0.12250811999547295</c:v>
                </c:pt>
                <c:pt idx="3">
                  <c:v>0.12218043999746442</c:v>
                </c:pt>
                <c:pt idx="4">
                  <c:v>0.12238227989291772</c:v>
                </c:pt>
                <c:pt idx="5">
                  <c:v>0.1225722799426876</c:v>
                </c:pt>
                <c:pt idx="6">
                  <c:v>0.12264228001004085</c:v>
                </c:pt>
                <c:pt idx="7">
                  <c:v>0.12284859981446061</c:v>
                </c:pt>
                <c:pt idx="8">
                  <c:v>0.12309859985543881</c:v>
                </c:pt>
                <c:pt idx="9">
                  <c:v>0.12317859999893699</c:v>
                </c:pt>
                <c:pt idx="10">
                  <c:v>0.1220470402186038</c:v>
                </c:pt>
                <c:pt idx="11">
                  <c:v>0.12211703982029576</c:v>
                </c:pt>
                <c:pt idx="12">
                  <c:v>0.12218703988764901</c:v>
                </c:pt>
                <c:pt idx="13">
                  <c:v>0.12144600012106821</c:v>
                </c:pt>
                <c:pt idx="14">
                  <c:v>0.12196599988965318</c:v>
                </c:pt>
                <c:pt idx="15">
                  <c:v>0.12201599980471656</c:v>
                </c:pt>
                <c:pt idx="16">
                  <c:v>0.11305991999688558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8D-4982-9E07-8D3AF6825F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8D-4982-9E07-8D3AF6825F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8D-4982-9E07-8D3AF6825F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8D-4982-9E07-8D3AF6825F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0</c:formatCode>
                <c:ptCount val="979"/>
                <c:pt idx="0">
                  <c:v>0.5</c:v>
                </c:pt>
                <c:pt idx="1">
                  <c:v>14250.5</c:v>
                </c:pt>
                <c:pt idx="2">
                  <c:v>22061.5</c:v>
                </c:pt>
                <c:pt idx="3">
                  <c:v>22275.5</c:v>
                </c:pt>
                <c:pt idx="4">
                  <c:v>23143.5</c:v>
                </c:pt>
                <c:pt idx="5">
                  <c:v>23143.5</c:v>
                </c:pt>
                <c:pt idx="6">
                  <c:v>23143.5</c:v>
                </c:pt>
                <c:pt idx="7">
                  <c:v>23157.5</c:v>
                </c:pt>
                <c:pt idx="8">
                  <c:v>23157.5</c:v>
                </c:pt>
                <c:pt idx="9">
                  <c:v>23157.5</c:v>
                </c:pt>
                <c:pt idx="10">
                  <c:v>23158</c:v>
                </c:pt>
                <c:pt idx="11">
                  <c:v>23158</c:v>
                </c:pt>
                <c:pt idx="12">
                  <c:v>23158</c:v>
                </c:pt>
                <c:pt idx="13">
                  <c:v>23200</c:v>
                </c:pt>
                <c:pt idx="14">
                  <c:v>23200</c:v>
                </c:pt>
                <c:pt idx="15">
                  <c:v>23200</c:v>
                </c:pt>
                <c:pt idx="16">
                  <c:v>32109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-0.11893608321340922</c:v>
                </c:pt>
                <c:pt idx="1">
                  <c:v>2.3914326189390822E-2</c:v>
                </c:pt>
                <c:pt idx="2">
                  <c:v>0.10221639972239233</c:v>
                </c:pt>
                <c:pt idx="3">
                  <c:v>0.10436166201096769</c:v>
                </c:pt>
                <c:pt idx="4">
                  <c:v>0.1130630062468716</c:v>
                </c:pt>
                <c:pt idx="5">
                  <c:v>0.1130630062468716</c:v>
                </c:pt>
                <c:pt idx="6">
                  <c:v>0.1130630062468716</c:v>
                </c:pt>
                <c:pt idx="7">
                  <c:v>0.113203350508741</c:v>
                </c:pt>
                <c:pt idx="8">
                  <c:v>0.113203350508741</c:v>
                </c:pt>
                <c:pt idx="9">
                  <c:v>0.113203350508741</c:v>
                </c:pt>
                <c:pt idx="10">
                  <c:v>0.11320836280380778</c:v>
                </c:pt>
                <c:pt idx="11">
                  <c:v>0.11320836280380778</c:v>
                </c:pt>
                <c:pt idx="12">
                  <c:v>0.11320836280380778</c:v>
                </c:pt>
                <c:pt idx="13">
                  <c:v>0.11362939558941604</c:v>
                </c:pt>
                <c:pt idx="14">
                  <c:v>0.11362939558941604</c:v>
                </c:pt>
                <c:pt idx="15">
                  <c:v>0.11362939558941604</c:v>
                </c:pt>
                <c:pt idx="16">
                  <c:v>0.20293846908903324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8D-4982-9E07-8D3AF682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809576"/>
        <c:axId val="1"/>
      </c:scatterChart>
      <c:valAx>
        <c:axId val="69280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80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74130865218"/>
          <c:w val="0.65563909774436091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0</xdr:rowOff>
    </xdr:from>
    <xdr:to>
      <xdr:col>18</xdr:col>
      <xdr:colOff>9525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DE412F-5C0C-0DE6-AEB0-D7F9F9269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" sqref="G3"/>
    </sheetView>
  </sheetViews>
  <sheetFormatPr defaultColWidth="10.28515625" defaultRowHeight="12.75" x14ac:dyDescent="0.2"/>
  <cols>
    <col min="1" max="1" width="17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ht="12.95" customHeight="1" x14ac:dyDescent="0.2">
      <c r="A2" t="s">
        <v>23</v>
      </c>
      <c r="B2" s="26" t="s">
        <v>34</v>
      </c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 t="s">
        <v>33</v>
      </c>
      <c r="D4" s="9" t="s">
        <v>33</v>
      </c>
    </row>
    <row r="5" spans="1:6" ht="12.95" customHeight="1" thickTop="1" x14ac:dyDescent="0.2">
      <c r="A5" s="11" t="s">
        <v>25</v>
      </c>
      <c r="B5" s="12"/>
      <c r="C5" s="13">
        <v>-9.5</v>
      </c>
      <c r="D5" s="12" t="s">
        <v>26</v>
      </c>
    </row>
    <row r="6" spans="1:6" ht="12.95" customHeight="1" x14ac:dyDescent="0.2">
      <c r="A6" s="5" t="s">
        <v>1</v>
      </c>
      <c r="E6" s="53" t="s">
        <v>54</v>
      </c>
      <c r="F6" s="54"/>
    </row>
    <row r="7" spans="1:6" ht="12.95" customHeight="1" x14ac:dyDescent="0.2">
      <c r="A7" t="s">
        <v>2</v>
      </c>
      <c r="C7">
        <v>51336.887000000002</v>
      </c>
      <c r="D7" s="52" t="s">
        <v>53</v>
      </c>
      <c r="E7" s="55">
        <v>51336.887000000002</v>
      </c>
      <c r="F7" s="56" t="s">
        <v>32</v>
      </c>
    </row>
    <row r="8" spans="1:6" ht="12.95" customHeight="1" x14ac:dyDescent="0.2">
      <c r="A8" t="s">
        <v>3</v>
      </c>
      <c r="C8">
        <v>0.28424312000000002</v>
      </c>
      <c r="D8" s="52" t="s">
        <v>53</v>
      </c>
      <c r="E8" s="57">
        <v>0.28422999999999998</v>
      </c>
      <c r="F8" s="58" t="s">
        <v>32</v>
      </c>
    </row>
    <row r="9" spans="1:6" ht="12.95" customHeight="1" x14ac:dyDescent="0.2">
      <c r="A9" s="24" t="s">
        <v>28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6" ht="12.95" customHeight="1" x14ac:dyDescent="0.2">
      <c r="A11" s="12" t="s">
        <v>15</v>
      </c>
      <c r="B11" s="12"/>
      <c r="C11" s="21">
        <f ca="1">INTERCEPT(INDIRECT($D$9):G992,INDIRECT($C$9):F992)</f>
        <v>-0.11894109550847598</v>
      </c>
      <c r="D11" s="3"/>
      <c r="E11" s="12"/>
    </row>
    <row r="12" spans="1:6" ht="12.95" customHeight="1" x14ac:dyDescent="0.2">
      <c r="A12" s="12" t="s">
        <v>16</v>
      </c>
      <c r="B12" s="12"/>
      <c r="C12" s="21">
        <f ca="1">SLOPE(INDIRECT($D$9):G992,INDIRECT($C$9):F992)</f>
        <v>1.0024590133529828E-5</v>
      </c>
      <c r="D12" s="3"/>
      <c r="E12" s="45" t="s">
        <v>48</v>
      </c>
      <c r="F12" s="50" t="s">
        <v>52</v>
      </c>
    </row>
    <row r="13" spans="1:6" ht="12.95" customHeight="1" x14ac:dyDescent="0.2">
      <c r="A13" s="12" t="s">
        <v>18</v>
      </c>
      <c r="B13" s="12"/>
      <c r="C13" s="3" t="s">
        <v>13</v>
      </c>
      <c r="E13" s="43" t="s">
        <v>29</v>
      </c>
      <c r="F13" s="46">
        <v>1</v>
      </c>
    </row>
    <row r="14" spans="1:6" ht="12.95" customHeight="1" x14ac:dyDescent="0.2">
      <c r="A14" s="12"/>
      <c r="B14" s="12"/>
      <c r="C14" s="12"/>
      <c r="E14" s="43" t="s">
        <v>27</v>
      </c>
      <c r="F14" s="47">
        <f ca="1">NOW()+15018.5+$C$5/24</f>
        <v>60680.690112268516</v>
      </c>
    </row>
    <row r="15" spans="1:6" ht="12.95" customHeight="1" x14ac:dyDescent="0.2">
      <c r="A15" s="14" t="s">
        <v>17</v>
      </c>
      <c r="B15" s="12"/>
      <c r="C15" s="15">
        <f ca="1">(C7+C11)+(C8+C12)*INT(MAX(F21:F3533))</f>
        <v>60463.852278549093</v>
      </c>
      <c r="E15" s="43" t="s">
        <v>30</v>
      </c>
      <c r="F15" s="47">
        <f ca="1">ROUND(2*($F$14-$C$7)/$C$8,0)/2+$F$13</f>
        <v>32873.5</v>
      </c>
    </row>
    <row r="16" spans="1:6" ht="12.95" customHeight="1" x14ac:dyDescent="0.2">
      <c r="A16" s="17" t="s">
        <v>4</v>
      </c>
      <c r="B16" s="12"/>
      <c r="C16" s="18">
        <f ca="1">+C8+C12</f>
        <v>0.28425314459013357</v>
      </c>
      <c r="E16" s="43" t="s">
        <v>31</v>
      </c>
      <c r="F16" s="47">
        <f ca="1">ROUND(2*($F$14-$C$15)/$C$16,0)/2+$F$13</f>
        <v>764</v>
      </c>
    </row>
    <row r="17" spans="1:17" ht="12.95" customHeight="1" thickBot="1" x14ac:dyDescent="0.25">
      <c r="A17" s="16" t="s">
        <v>24</v>
      </c>
      <c r="B17" s="12"/>
      <c r="C17" s="12">
        <f>COUNT(C21:C2191)</f>
        <v>17</v>
      </c>
      <c r="E17" s="43" t="s">
        <v>49</v>
      </c>
      <c r="F17" s="48">
        <f ca="1">+$C$15+$C$16*$F$16-15018.5-$C$5/24</f>
        <v>45662.91751434929</v>
      </c>
    </row>
    <row r="18" spans="1:17" ht="12.95" customHeight="1" thickTop="1" thickBot="1" x14ac:dyDescent="0.25">
      <c r="A18" s="17" t="s">
        <v>5</v>
      </c>
      <c r="B18" s="12"/>
      <c r="C18" s="20">
        <f ca="1">+C15</f>
        <v>60463.852278549093</v>
      </c>
      <c r="D18" s="42">
        <f ca="1">+C16</f>
        <v>0.28425314459013357</v>
      </c>
      <c r="E18" s="44" t="s">
        <v>50</v>
      </c>
      <c r="F18" s="49">
        <f ca="1">+($C$15+$C$16*$F$16)-($C$16/2)-15018.5-$C$5/24</f>
        <v>45662.775387776994</v>
      </c>
    </row>
    <row r="19" spans="1:17" ht="12.95" customHeight="1" thickTop="1" x14ac:dyDescent="0.2">
      <c r="E19" s="16"/>
      <c r="F19" s="19"/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43</v>
      </c>
      <c r="M20" s="7" t="s">
        <v>44</v>
      </c>
      <c r="N20" s="7" t="s">
        <v>45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s="26" t="s">
        <v>32</v>
      </c>
      <c r="C21" s="10">
        <v>51336.887000000002</v>
      </c>
      <c r="D21" s="10" t="s">
        <v>13</v>
      </c>
      <c r="E21">
        <f t="shared" ref="E21:E36" si="0">+(C21-C$7)/C$8</f>
        <v>0</v>
      </c>
      <c r="F21" s="37">
        <f>ROUND(2*E21,0)/2+0.5</f>
        <v>0.5</v>
      </c>
      <c r="G21">
        <f t="shared" ref="G21:G36" si="1">+C21-(C$7+F21*C$8)</f>
        <v>-0.14212155999848619</v>
      </c>
      <c r="I21">
        <f>+G21</f>
        <v>-0.14212155999848619</v>
      </c>
      <c r="O21">
        <f t="shared" ref="O21:O36" ca="1" si="2">+C$11+C$12*$F21</f>
        <v>-0.11893608321340922</v>
      </c>
      <c r="Q21" s="2">
        <f t="shared" ref="Q21:Q36" si="3">+C21-15018.5</f>
        <v>36318.387000000002</v>
      </c>
    </row>
    <row r="22" spans="1:17" ht="12.95" customHeight="1" x14ac:dyDescent="0.2">
      <c r="A22" s="30" t="s">
        <v>35</v>
      </c>
      <c r="B22" s="31" t="s">
        <v>36</v>
      </c>
      <c r="C22" s="32">
        <v>55387.483260000001</v>
      </c>
      <c r="D22" s="32">
        <v>1.6000000000000001E-3</v>
      </c>
      <c r="E22" s="36">
        <f t="shared" si="0"/>
        <v>14250.463687564357</v>
      </c>
      <c r="F22" s="37">
        <f>ROUND(2*E22,0)/2</f>
        <v>14250.5</v>
      </c>
      <c r="G22">
        <f t="shared" si="1"/>
        <v>-1.0321560002921615E-2</v>
      </c>
      <c r="K22">
        <f t="shared" ref="K22:K36" si="4">+G22</f>
        <v>-1.0321560002921615E-2</v>
      </c>
      <c r="O22">
        <f t="shared" ca="1" si="2"/>
        <v>2.3914326189390822E-2</v>
      </c>
      <c r="Q22" s="2">
        <f t="shared" si="3"/>
        <v>40368.983260000001</v>
      </c>
    </row>
    <row r="23" spans="1:17" ht="12.95" customHeight="1" x14ac:dyDescent="0.2">
      <c r="A23" s="27" t="s">
        <v>37</v>
      </c>
      <c r="B23" s="28" t="s">
        <v>38</v>
      </c>
      <c r="C23" s="29">
        <v>57607.839099999997</v>
      </c>
      <c r="D23" s="29">
        <v>1E-4</v>
      </c>
      <c r="E23" s="36">
        <f t="shared" si="0"/>
        <v>22061.93099766142</v>
      </c>
      <c r="F23" s="38">
        <f t="shared" ref="F23:F36" si="5">ROUND(2*E23,0)/2-0.5</f>
        <v>22061.5</v>
      </c>
      <c r="G23">
        <f t="shared" si="1"/>
        <v>0.12250811999547295</v>
      </c>
      <c r="K23">
        <f t="shared" si="4"/>
        <v>0.12250811999547295</v>
      </c>
      <c r="O23">
        <f t="shared" ca="1" si="2"/>
        <v>0.10221639972239233</v>
      </c>
      <c r="Q23" s="2">
        <f t="shared" si="3"/>
        <v>42589.339099999997</v>
      </c>
    </row>
    <row r="24" spans="1:17" ht="12.95" customHeight="1" x14ac:dyDescent="0.2">
      <c r="A24" s="27" t="s">
        <v>37</v>
      </c>
      <c r="B24" s="28" t="s">
        <v>38</v>
      </c>
      <c r="C24" s="29">
        <v>57668.666799999999</v>
      </c>
      <c r="D24" s="29">
        <v>1E-4</v>
      </c>
      <c r="E24" s="36">
        <f t="shared" si="0"/>
        <v>22275.929844845483</v>
      </c>
      <c r="F24" s="38">
        <f t="shared" si="5"/>
        <v>22275.5</v>
      </c>
      <c r="G24">
        <f t="shared" si="1"/>
        <v>0.12218043999746442</v>
      </c>
      <c r="K24">
        <f t="shared" si="4"/>
        <v>0.12218043999746442</v>
      </c>
      <c r="O24">
        <f t="shared" ca="1" si="2"/>
        <v>0.10436166201096769</v>
      </c>
      <c r="Q24" s="2">
        <f t="shared" si="3"/>
        <v>42650.166799999999</v>
      </c>
    </row>
    <row r="25" spans="1:17" ht="12.95" customHeight="1" x14ac:dyDescent="0.2">
      <c r="A25" s="33" t="s">
        <v>46</v>
      </c>
      <c r="B25" s="34" t="s">
        <v>36</v>
      </c>
      <c r="C25" s="35">
        <v>57915.390029999893</v>
      </c>
      <c r="D25" s="35">
        <v>2.0000000000000001E-4</v>
      </c>
      <c r="E25" s="36">
        <f t="shared" si="0"/>
        <v>23143.930554941453</v>
      </c>
      <c r="F25" s="38">
        <f t="shared" si="5"/>
        <v>23143.5</v>
      </c>
      <c r="G25">
        <f t="shared" si="1"/>
        <v>0.12238227989291772</v>
      </c>
      <c r="K25">
        <f t="shared" si="4"/>
        <v>0.12238227989291772</v>
      </c>
      <c r="O25">
        <f t="shared" ca="1" si="2"/>
        <v>0.1130630062468716</v>
      </c>
      <c r="Q25" s="2">
        <f t="shared" si="3"/>
        <v>42896.890029999893</v>
      </c>
    </row>
    <row r="26" spans="1:17" ht="12.95" customHeight="1" x14ac:dyDescent="0.2">
      <c r="A26" s="33" t="s">
        <v>46</v>
      </c>
      <c r="B26" s="34" t="s">
        <v>36</v>
      </c>
      <c r="C26" s="35">
        <v>57915.390219999943</v>
      </c>
      <c r="D26" s="35">
        <v>2.0000000000000001E-4</v>
      </c>
      <c r="E26" s="36">
        <f t="shared" si="0"/>
        <v>23143.93122338349</v>
      </c>
      <c r="F26" s="38">
        <f t="shared" si="5"/>
        <v>23143.5</v>
      </c>
      <c r="G26">
        <f t="shared" si="1"/>
        <v>0.1225722799426876</v>
      </c>
      <c r="K26">
        <f t="shared" si="4"/>
        <v>0.1225722799426876</v>
      </c>
      <c r="O26">
        <f t="shared" ca="1" si="2"/>
        <v>0.1130630062468716</v>
      </c>
      <c r="Q26" s="2">
        <f t="shared" si="3"/>
        <v>42896.890219999943</v>
      </c>
    </row>
    <row r="27" spans="1:17" ht="12.95" customHeight="1" x14ac:dyDescent="0.2">
      <c r="A27" s="33" t="s">
        <v>46</v>
      </c>
      <c r="B27" s="34" t="s">
        <v>36</v>
      </c>
      <c r="C27" s="35">
        <v>57915.39029000001</v>
      </c>
      <c r="D27" s="35">
        <v>1E-4</v>
      </c>
      <c r="E27" s="36">
        <f t="shared" si="0"/>
        <v>23143.931469651779</v>
      </c>
      <c r="F27" s="38">
        <f t="shared" si="5"/>
        <v>23143.5</v>
      </c>
      <c r="G27">
        <f t="shared" si="1"/>
        <v>0.12264228001004085</v>
      </c>
      <c r="K27">
        <f t="shared" si="4"/>
        <v>0.12264228001004085</v>
      </c>
      <c r="O27">
        <f t="shared" ca="1" si="2"/>
        <v>0.1130630062468716</v>
      </c>
      <c r="Q27" s="2">
        <f t="shared" si="3"/>
        <v>42896.89029000001</v>
      </c>
    </row>
    <row r="28" spans="1:17" ht="12.95" customHeight="1" x14ac:dyDescent="0.2">
      <c r="A28" s="33" t="s">
        <v>46</v>
      </c>
      <c r="B28" s="34" t="s">
        <v>36</v>
      </c>
      <c r="C28" s="35">
        <v>57919.369899999816</v>
      </c>
      <c r="D28" s="35">
        <v>1E-4</v>
      </c>
      <c r="E28" s="36">
        <f t="shared" si="0"/>
        <v>23157.932195508594</v>
      </c>
      <c r="F28" s="38">
        <f t="shared" si="5"/>
        <v>23157.5</v>
      </c>
      <c r="G28">
        <f t="shared" si="1"/>
        <v>0.12284859981446061</v>
      </c>
      <c r="K28">
        <f t="shared" si="4"/>
        <v>0.12284859981446061</v>
      </c>
      <c r="O28">
        <f t="shared" ca="1" si="2"/>
        <v>0.113203350508741</v>
      </c>
      <c r="Q28" s="2">
        <f t="shared" si="3"/>
        <v>42900.869899999816</v>
      </c>
    </row>
    <row r="29" spans="1:17" ht="12.95" customHeight="1" x14ac:dyDescent="0.2">
      <c r="A29" s="33" t="s">
        <v>46</v>
      </c>
      <c r="B29" s="34" t="s">
        <v>36</v>
      </c>
      <c r="C29" s="35">
        <v>57919.370149999857</v>
      </c>
      <c r="D29" s="35">
        <v>2.9999999999999997E-4</v>
      </c>
      <c r="E29" s="36">
        <f t="shared" si="0"/>
        <v>23157.933075037505</v>
      </c>
      <c r="F29" s="38">
        <f t="shared" si="5"/>
        <v>23157.5</v>
      </c>
      <c r="G29">
        <f t="shared" si="1"/>
        <v>0.12309859985543881</v>
      </c>
      <c r="K29">
        <f t="shared" si="4"/>
        <v>0.12309859985543881</v>
      </c>
      <c r="O29">
        <f t="shared" ca="1" si="2"/>
        <v>0.113203350508741</v>
      </c>
      <c r="Q29" s="2">
        <f t="shared" si="3"/>
        <v>42900.870149999857</v>
      </c>
    </row>
    <row r="30" spans="1:17" ht="12.95" customHeight="1" x14ac:dyDescent="0.2">
      <c r="A30" s="33" t="s">
        <v>46</v>
      </c>
      <c r="B30" s="34" t="s">
        <v>36</v>
      </c>
      <c r="C30" s="35">
        <v>57919.37023</v>
      </c>
      <c r="D30" s="35">
        <v>2.0000000000000001E-4</v>
      </c>
      <c r="E30" s="36">
        <f t="shared" si="0"/>
        <v>23157.933356487214</v>
      </c>
      <c r="F30" s="38">
        <f t="shared" si="5"/>
        <v>23157.5</v>
      </c>
      <c r="G30">
        <f t="shared" si="1"/>
        <v>0.12317859999893699</v>
      </c>
      <c r="K30">
        <f t="shared" si="4"/>
        <v>0.12317859999893699</v>
      </c>
      <c r="O30">
        <f t="shared" ca="1" si="2"/>
        <v>0.113203350508741</v>
      </c>
      <c r="Q30" s="2">
        <f t="shared" si="3"/>
        <v>42900.87023</v>
      </c>
    </row>
    <row r="31" spans="1:17" ht="12.95" customHeight="1" x14ac:dyDescent="0.2">
      <c r="A31" s="33" t="s">
        <v>46</v>
      </c>
      <c r="B31" s="34" t="s">
        <v>38</v>
      </c>
      <c r="C31" s="35">
        <v>57919.511220000219</v>
      </c>
      <c r="D31" s="35">
        <v>1E-4</v>
      </c>
      <c r="E31" s="36">
        <f t="shared" si="0"/>
        <v>23158.429375529708</v>
      </c>
      <c r="F31" s="38">
        <f t="shared" si="5"/>
        <v>23158</v>
      </c>
      <c r="G31">
        <f t="shared" si="1"/>
        <v>0.1220470402186038</v>
      </c>
      <c r="K31">
        <f t="shared" si="4"/>
        <v>0.1220470402186038</v>
      </c>
      <c r="O31">
        <f t="shared" ca="1" si="2"/>
        <v>0.11320836280380778</v>
      </c>
      <c r="Q31" s="2">
        <f t="shared" si="3"/>
        <v>42901.011220000219</v>
      </c>
    </row>
    <row r="32" spans="1:17" ht="12.95" customHeight="1" x14ac:dyDescent="0.2">
      <c r="A32" s="33" t="s">
        <v>46</v>
      </c>
      <c r="B32" s="34" t="s">
        <v>38</v>
      </c>
      <c r="C32" s="35">
        <v>57919.51128999982</v>
      </c>
      <c r="D32" s="35">
        <v>1E-4</v>
      </c>
      <c r="E32" s="36">
        <f t="shared" si="0"/>
        <v>23158.42962179636</v>
      </c>
      <c r="F32" s="38">
        <f t="shared" si="5"/>
        <v>23158</v>
      </c>
      <c r="G32">
        <f t="shared" si="1"/>
        <v>0.12211703982029576</v>
      </c>
      <c r="K32">
        <f t="shared" si="4"/>
        <v>0.12211703982029576</v>
      </c>
      <c r="O32">
        <f t="shared" ca="1" si="2"/>
        <v>0.11320836280380778</v>
      </c>
      <c r="Q32" s="2">
        <f t="shared" si="3"/>
        <v>42901.01128999982</v>
      </c>
    </row>
    <row r="33" spans="1:17" ht="12.95" customHeight="1" x14ac:dyDescent="0.2">
      <c r="A33" s="33" t="s">
        <v>46</v>
      </c>
      <c r="B33" s="34" t="s">
        <v>38</v>
      </c>
      <c r="C33" s="35">
        <v>57919.511359999888</v>
      </c>
      <c r="D33" s="35">
        <v>1E-4</v>
      </c>
      <c r="E33" s="36">
        <f t="shared" si="0"/>
        <v>23158.42986806465</v>
      </c>
      <c r="F33" s="38">
        <f t="shared" si="5"/>
        <v>23158</v>
      </c>
      <c r="G33">
        <f t="shared" si="1"/>
        <v>0.12218703988764901</v>
      </c>
      <c r="K33">
        <f t="shared" si="4"/>
        <v>0.12218703988764901</v>
      </c>
      <c r="O33">
        <f t="shared" ca="1" si="2"/>
        <v>0.11320836280380778</v>
      </c>
      <c r="Q33" s="2">
        <f t="shared" si="3"/>
        <v>42901.011359999888</v>
      </c>
    </row>
    <row r="34" spans="1:17" ht="12.95" customHeight="1" x14ac:dyDescent="0.2">
      <c r="A34" s="33" t="s">
        <v>46</v>
      </c>
      <c r="B34" s="34" t="s">
        <v>38</v>
      </c>
      <c r="C34" s="35">
        <v>57931.448830000125</v>
      </c>
      <c r="D34" s="35">
        <v>1E-4</v>
      </c>
      <c r="E34" s="36">
        <f t="shared" si="0"/>
        <v>23200.427261001503</v>
      </c>
      <c r="F34" s="38">
        <f t="shared" si="5"/>
        <v>23200</v>
      </c>
      <c r="G34">
        <f t="shared" si="1"/>
        <v>0.12144600012106821</v>
      </c>
      <c r="K34">
        <f t="shared" si="4"/>
        <v>0.12144600012106821</v>
      </c>
      <c r="O34">
        <f t="shared" ca="1" si="2"/>
        <v>0.11362939558941604</v>
      </c>
      <c r="Q34" s="2">
        <f t="shared" si="3"/>
        <v>42912.948830000125</v>
      </c>
    </row>
    <row r="35" spans="1:17" ht="12.95" customHeight="1" x14ac:dyDescent="0.2">
      <c r="A35" s="33" t="s">
        <v>46</v>
      </c>
      <c r="B35" s="34" t="s">
        <v>38</v>
      </c>
      <c r="C35" s="35">
        <v>57931.449349999893</v>
      </c>
      <c r="D35" s="35">
        <v>1E-4</v>
      </c>
      <c r="E35" s="36">
        <f t="shared" si="0"/>
        <v>23200.429090420519</v>
      </c>
      <c r="F35" s="38">
        <f t="shared" si="5"/>
        <v>23200</v>
      </c>
      <c r="G35">
        <f t="shared" si="1"/>
        <v>0.12196599988965318</v>
      </c>
      <c r="K35">
        <f t="shared" si="4"/>
        <v>0.12196599988965318</v>
      </c>
      <c r="O35">
        <f t="shared" ca="1" si="2"/>
        <v>0.11362939558941604</v>
      </c>
      <c r="Q35" s="2">
        <f t="shared" si="3"/>
        <v>42912.949349999893</v>
      </c>
    </row>
    <row r="36" spans="1:17" ht="12.95" customHeight="1" x14ac:dyDescent="0.2">
      <c r="A36" s="33" t="s">
        <v>46</v>
      </c>
      <c r="B36" s="34" t="s">
        <v>38</v>
      </c>
      <c r="C36" s="35">
        <v>57931.449399999809</v>
      </c>
      <c r="D36" s="35">
        <v>2.0000000000000001E-4</v>
      </c>
      <c r="E36" s="36">
        <f t="shared" si="0"/>
        <v>23200.429266325973</v>
      </c>
      <c r="F36" s="38">
        <f t="shared" si="5"/>
        <v>23200</v>
      </c>
      <c r="G36">
        <f t="shared" si="1"/>
        <v>0.12201599980471656</v>
      </c>
      <c r="K36">
        <f t="shared" si="4"/>
        <v>0.12201599980471656</v>
      </c>
      <c r="O36">
        <f t="shared" ca="1" si="2"/>
        <v>0.11362939558941604</v>
      </c>
      <c r="Q36" s="2">
        <f t="shared" si="3"/>
        <v>42912.949399999809</v>
      </c>
    </row>
    <row r="37" spans="1:17" ht="12.95" customHeight="1" x14ac:dyDescent="0.2">
      <c r="A37" s="39" t="s">
        <v>47</v>
      </c>
      <c r="B37" s="40" t="s">
        <v>36</v>
      </c>
      <c r="C37" s="51">
        <v>60463.7624</v>
      </c>
      <c r="D37" s="41">
        <v>2.9999999999999997E-4</v>
      </c>
      <c r="E37" s="36">
        <f t="shared" ref="E37" si="6">+(C37-C$7)/C$8</f>
        <v>32109.397757806757</v>
      </c>
      <c r="F37" s="38">
        <f t="shared" ref="F37" si="7">ROUND(2*E37,0)/2-0.5</f>
        <v>32109</v>
      </c>
      <c r="G37">
        <f t="shared" ref="G37" si="8">+C37-(C$7+F37*C$8)</f>
        <v>0.11305991999688558</v>
      </c>
      <c r="K37">
        <f t="shared" ref="K37" si="9">+G37</f>
        <v>0.11305991999688558</v>
      </c>
      <c r="O37">
        <f t="shared" ref="O37" ca="1" si="10">+C$11+C$12*$F37</f>
        <v>0.20293846908903324</v>
      </c>
      <c r="Q37" s="2">
        <f t="shared" ref="Q37" si="11">+C37-15018.5</f>
        <v>45445.2624</v>
      </c>
    </row>
    <row r="38" spans="1:17" ht="12.95" customHeight="1" x14ac:dyDescent="0.2">
      <c r="C38" s="10"/>
      <c r="D38" s="10"/>
      <c r="E38" s="36"/>
      <c r="F38" s="37"/>
    </row>
    <row r="39" spans="1:17" ht="12.95" customHeight="1" x14ac:dyDescent="0.2">
      <c r="C39" s="10"/>
      <c r="D39" s="10"/>
      <c r="E39" s="36"/>
      <c r="F39" s="37"/>
    </row>
    <row r="40" spans="1:17" ht="12.95" customHeight="1" x14ac:dyDescent="0.2">
      <c r="C40" s="10"/>
      <c r="D40" s="10"/>
      <c r="E40" s="36"/>
    </row>
    <row r="41" spans="1:17" ht="12.95" customHeight="1" x14ac:dyDescent="0.2">
      <c r="C41" s="10"/>
      <c r="D41" s="10"/>
    </row>
    <row r="42" spans="1:17" ht="12.95" customHeight="1" x14ac:dyDescent="0.2">
      <c r="C42" s="10"/>
      <c r="D42" s="10"/>
    </row>
    <row r="43" spans="1:17" ht="12.95" customHeight="1" x14ac:dyDescent="0.2">
      <c r="C43" s="10"/>
      <c r="D43" s="10"/>
    </row>
    <row r="44" spans="1:17" ht="12.95" customHeight="1" x14ac:dyDescent="0.2">
      <c r="C44" s="10"/>
      <c r="D44" s="10"/>
    </row>
    <row r="45" spans="1:17" ht="12.95" customHeight="1" x14ac:dyDescent="0.2">
      <c r="C45" s="10"/>
      <c r="D45" s="10"/>
    </row>
    <row r="46" spans="1:17" ht="12.95" customHeight="1" x14ac:dyDescent="0.2">
      <c r="C46" s="10"/>
      <c r="D46" s="10"/>
    </row>
    <row r="47" spans="1:17" ht="12.95" customHeight="1" x14ac:dyDescent="0.2">
      <c r="C47" s="10"/>
      <c r="D47" s="10"/>
    </row>
    <row r="48" spans="1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ht="12.95" customHeight="1" x14ac:dyDescent="0.2">
      <c r="C127" s="10"/>
      <c r="D127" s="10"/>
    </row>
    <row r="128" spans="3:4" ht="12.95" customHeight="1" x14ac:dyDescent="0.2">
      <c r="C128" s="10"/>
      <c r="D128" s="10"/>
    </row>
    <row r="129" spans="3:4" ht="12.95" customHeight="1" x14ac:dyDescent="0.2">
      <c r="C129" s="10"/>
      <c r="D129" s="10"/>
    </row>
    <row r="130" spans="3:4" ht="12.95" customHeight="1" x14ac:dyDescent="0.2">
      <c r="C130" s="10"/>
      <c r="D130" s="10"/>
    </row>
    <row r="131" spans="3:4" ht="12.95" customHeight="1" x14ac:dyDescent="0.2">
      <c r="C131" s="10"/>
      <c r="D131" s="10"/>
    </row>
    <row r="132" spans="3:4" ht="12.95" customHeight="1" x14ac:dyDescent="0.2">
      <c r="C132" s="10"/>
      <c r="D132" s="10"/>
    </row>
    <row r="133" spans="3:4" ht="12.95" customHeight="1" x14ac:dyDescent="0.2">
      <c r="C133" s="10"/>
      <c r="D133" s="10"/>
    </row>
    <row r="134" spans="3:4" ht="12.95" customHeight="1" x14ac:dyDescent="0.2">
      <c r="C134" s="10"/>
      <c r="D134" s="10"/>
    </row>
    <row r="135" spans="3:4" ht="12.95" customHeight="1" x14ac:dyDescent="0.2">
      <c r="C135" s="10"/>
      <c r="D135" s="10"/>
    </row>
    <row r="136" spans="3:4" ht="12.95" customHeight="1" x14ac:dyDescent="0.2">
      <c r="C136" s="10"/>
      <c r="D136" s="10"/>
    </row>
    <row r="137" spans="3:4" ht="12.95" customHeight="1" x14ac:dyDescent="0.2">
      <c r="C137" s="10"/>
      <c r="D137" s="10"/>
    </row>
    <row r="138" spans="3:4" ht="12.95" customHeight="1" x14ac:dyDescent="0.2">
      <c r="C138" s="10"/>
      <c r="D138" s="10"/>
    </row>
    <row r="139" spans="3:4" ht="12.95" customHeight="1" x14ac:dyDescent="0.2">
      <c r="C139" s="10"/>
      <c r="D139" s="10"/>
    </row>
    <row r="140" spans="3:4" ht="12.95" customHeight="1" x14ac:dyDescent="0.2">
      <c r="C140" s="10"/>
      <c r="D140" s="10"/>
    </row>
    <row r="141" spans="3:4" ht="12.95" customHeight="1" x14ac:dyDescent="0.2">
      <c r="C141" s="10"/>
      <c r="D141" s="10"/>
    </row>
    <row r="142" spans="3:4" ht="12.95" customHeight="1" x14ac:dyDescent="0.2">
      <c r="C142" s="10"/>
      <c r="D142" s="10"/>
    </row>
    <row r="143" spans="3:4" ht="12.95" customHeight="1" x14ac:dyDescent="0.2">
      <c r="C143" s="10"/>
      <c r="D143" s="10"/>
    </row>
    <row r="144" spans="3:4" ht="12.95" customHeight="1" x14ac:dyDescent="0.2">
      <c r="C144" s="10"/>
      <c r="D144" s="10"/>
    </row>
    <row r="145" spans="3:4" ht="12.95" customHeight="1" x14ac:dyDescent="0.2">
      <c r="C145" s="10"/>
      <c r="D145" s="10"/>
    </row>
    <row r="146" spans="3:4" ht="12.95" customHeight="1" x14ac:dyDescent="0.2">
      <c r="C146" s="10"/>
      <c r="D146" s="10"/>
    </row>
    <row r="147" spans="3:4" ht="12.95" customHeight="1" x14ac:dyDescent="0.2">
      <c r="C147" s="10"/>
      <c r="D147" s="10"/>
    </row>
    <row r="148" spans="3:4" ht="12.95" customHeight="1" x14ac:dyDescent="0.2">
      <c r="C148" s="10"/>
      <c r="D148" s="10"/>
    </row>
    <row r="149" spans="3:4" ht="12.95" customHeight="1" x14ac:dyDescent="0.2">
      <c r="C149" s="10"/>
      <c r="D149" s="10"/>
    </row>
    <row r="150" spans="3:4" ht="12.95" customHeight="1" x14ac:dyDescent="0.2">
      <c r="C150" s="10"/>
      <c r="D150" s="10"/>
    </row>
    <row r="151" spans="3:4" ht="12.95" customHeight="1" x14ac:dyDescent="0.2">
      <c r="C151" s="10"/>
      <c r="D151" s="10"/>
    </row>
    <row r="152" spans="3:4" ht="12.95" customHeight="1" x14ac:dyDescent="0.2">
      <c r="C152" s="10"/>
      <c r="D152" s="10"/>
    </row>
    <row r="153" spans="3:4" ht="12.95" customHeight="1" x14ac:dyDescent="0.2">
      <c r="C153" s="10"/>
      <c r="D153" s="10"/>
    </row>
    <row r="154" spans="3:4" ht="12.95" customHeight="1" x14ac:dyDescent="0.2">
      <c r="C154" s="10"/>
      <c r="D154" s="10"/>
    </row>
    <row r="155" spans="3:4" ht="12.95" customHeight="1" x14ac:dyDescent="0.2">
      <c r="C155" s="10"/>
      <c r="D155" s="10"/>
    </row>
    <row r="156" spans="3:4" ht="12.95" customHeight="1" x14ac:dyDescent="0.2">
      <c r="C156" s="10"/>
      <c r="D156" s="10"/>
    </row>
    <row r="157" spans="3:4" ht="12.95" customHeight="1" x14ac:dyDescent="0.2">
      <c r="C157" s="10"/>
      <c r="D157" s="10"/>
    </row>
    <row r="158" spans="3:4" ht="12.95" customHeight="1" x14ac:dyDescent="0.2">
      <c r="C158" s="10"/>
      <c r="D158" s="10"/>
    </row>
    <row r="159" spans="3:4" ht="12.95" customHeight="1" x14ac:dyDescent="0.2">
      <c r="C159" s="10"/>
      <c r="D159" s="10"/>
    </row>
    <row r="160" spans="3:4" ht="12.95" customHeight="1" x14ac:dyDescent="0.2">
      <c r="C160" s="10"/>
      <c r="D160" s="10"/>
    </row>
    <row r="161" spans="3:4" ht="12.95" customHeight="1" x14ac:dyDescent="0.2">
      <c r="C161" s="10"/>
      <c r="D161" s="10"/>
    </row>
    <row r="162" spans="3:4" ht="12.95" customHeight="1" x14ac:dyDescent="0.2">
      <c r="C162" s="10"/>
      <c r="D162" s="10"/>
    </row>
    <row r="163" spans="3:4" ht="12.95" customHeight="1" x14ac:dyDescent="0.2">
      <c r="C163" s="10"/>
      <c r="D163" s="10"/>
    </row>
    <row r="164" spans="3:4" ht="12.95" customHeight="1" x14ac:dyDescent="0.2">
      <c r="C164" s="10"/>
      <c r="D164" s="10"/>
    </row>
    <row r="165" spans="3:4" ht="12.95" customHeight="1" x14ac:dyDescent="0.2">
      <c r="C165" s="10"/>
      <c r="D165" s="10"/>
    </row>
    <row r="166" spans="3:4" ht="12.95" customHeight="1" x14ac:dyDescent="0.2">
      <c r="C166" s="10"/>
      <c r="D166" s="10"/>
    </row>
    <row r="167" spans="3:4" ht="12.95" customHeight="1" x14ac:dyDescent="0.2">
      <c r="C167" s="10"/>
      <c r="D167" s="10"/>
    </row>
    <row r="168" spans="3:4" ht="12.95" customHeight="1" x14ac:dyDescent="0.2">
      <c r="C168" s="10"/>
      <c r="D168" s="10"/>
    </row>
    <row r="169" spans="3:4" ht="12.95" customHeight="1" x14ac:dyDescent="0.2">
      <c r="C169" s="10"/>
      <c r="D169" s="10"/>
    </row>
    <row r="170" spans="3:4" ht="12.95" customHeight="1" x14ac:dyDescent="0.2">
      <c r="C170" s="10"/>
      <c r="D170" s="10"/>
    </row>
    <row r="171" spans="3:4" ht="12.95" customHeight="1" x14ac:dyDescent="0.2">
      <c r="C171" s="10"/>
      <c r="D171" s="10"/>
    </row>
    <row r="172" spans="3:4" ht="12.95" customHeight="1" x14ac:dyDescent="0.2">
      <c r="C172" s="10"/>
      <c r="D172" s="10"/>
    </row>
    <row r="173" spans="3:4" ht="12.95" customHeight="1" x14ac:dyDescent="0.2">
      <c r="C173" s="10"/>
      <c r="D173" s="10"/>
    </row>
    <row r="174" spans="3:4" ht="12.95" customHeight="1" x14ac:dyDescent="0.2">
      <c r="C174" s="10"/>
      <c r="D174" s="10"/>
    </row>
    <row r="175" spans="3:4" ht="12.95" customHeight="1" x14ac:dyDescent="0.2">
      <c r="C175" s="10"/>
      <c r="D175" s="10"/>
    </row>
    <row r="176" spans="3:4" ht="12.95" customHeight="1" x14ac:dyDescent="0.2">
      <c r="C176" s="10"/>
      <c r="D176" s="10"/>
    </row>
    <row r="177" spans="3:4" ht="12.95" customHeight="1" x14ac:dyDescent="0.2">
      <c r="C177" s="10"/>
      <c r="D177" s="10"/>
    </row>
    <row r="178" spans="3:4" ht="12.95" customHeight="1" x14ac:dyDescent="0.2">
      <c r="C178" s="10"/>
      <c r="D178" s="10"/>
    </row>
    <row r="179" spans="3:4" ht="12.95" customHeight="1" x14ac:dyDescent="0.2">
      <c r="C179" s="10"/>
      <c r="D179" s="10"/>
    </row>
    <row r="180" spans="3:4" ht="12.95" customHeight="1" x14ac:dyDescent="0.2">
      <c r="C180" s="10"/>
      <c r="D180" s="10"/>
    </row>
    <row r="181" spans="3:4" ht="12.95" customHeight="1" x14ac:dyDescent="0.2">
      <c r="C181" s="10"/>
      <c r="D181" s="10"/>
    </row>
    <row r="182" spans="3:4" ht="12.95" customHeight="1" x14ac:dyDescent="0.2">
      <c r="C182" s="10"/>
      <c r="D182" s="10"/>
    </row>
    <row r="183" spans="3:4" ht="12.95" customHeight="1" x14ac:dyDescent="0.2">
      <c r="C183" s="10"/>
      <c r="D183" s="10"/>
    </row>
    <row r="184" spans="3:4" ht="12.95" customHeight="1" x14ac:dyDescent="0.2">
      <c r="C184" s="10"/>
      <c r="D184" s="10"/>
    </row>
    <row r="185" spans="3:4" ht="12.95" customHeight="1" x14ac:dyDescent="0.2">
      <c r="C185" s="10"/>
      <c r="D185" s="10"/>
    </row>
    <row r="186" spans="3:4" ht="12.95" customHeight="1" x14ac:dyDescent="0.2">
      <c r="C186" s="10"/>
      <c r="D186" s="10"/>
    </row>
    <row r="187" spans="3:4" ht="12.95" customHeight="1" x14ac:dyDescent="0.2">
      <c r="C187" s="10"/>
      <c r="D187" s="10"/>
    </row>
    <row r="188" spans="3:4" ht="12.95" customHeight="1" x14ac:dyDescent="0.2">
      <c r="C188" s="10"/>
      <c r="D188" s="10"/>
    </row>
    <row r="189" spans="3:4" ht="12.95" customHeight="1" x14ac:dyDescent="0.2">
      <c r="C189" s="10"/>
      <c r="D189" s="10"/>
    </row>
    <row r="190" spans="3:4" ht="12.95" customHeight="1" x14ac:dyDescent="0.2">
      <c r="C190" s="10"/>
      <c r="D190" s="10"/>
    </row>
    <row r="191" spans="3:4" ht="12.95" customHeight="1" x14ac:dyDescent="0.2">
      <c r="C191" s="10"/>
      <c r="D191" s="10"/>
    </row>
    <row r="192" spans="3:4" ht="12.95" customHeight="1" x14ac:dyDescent="0.2">
      <c r="C192" s="10"/>
      <c r="D192" s="10"/>
    </row>
    <row r="193" spans="3:4" ht="12.95" customHeight="1" x14ac:dyDescent="0.2">
      <c r="C193" s="10"/>
      <c r="D193" s="10"/>
    </row>
    <row r="194" spans="3:4" ht="12.95" customHeight="1" x14ac:dyDescent="0.2">
      <c r="C194" s="10"/>
      <c r="D194" s="10"/>
    </row>
    <row r="195" spans="3:4" ht="12.95" customHeight="1" x14ac:dyDescent="0.2">
      <c r="C195" s="10"/>
      <c r="D195" s="10"/>
    </row>
    <row r="196" spans="3:4" ht="12.95" customHeight="1" x14ac:dyDescent="0.2">
      <c r="C196" s="10"/>
      <c r="D196" s="10"/>
    </row>
    <row r="197" spans="3:4" ht="12.95" customHeight="1" x14ac:dyDescent="0.2">
      <c r="C197" s="10"/>
      <c r="D197" s="10"/>
    </row>
    <row r="198" spans="3:4" ht="12.95" customHeight="1" x14ac:dyDescent="0.2">
      <c r="C198" s="10"/>
      <c r="D198" s="10"/>
    </row>
    <row r="199" spans="3:4" ht="12.95" customHeight="1" x14ac:dyDescent="0.2">
      <c r="C199" s="10"/>
      <c r="D199" s="10"/>
    </row>
    <row r="200" spans="3:4" ht="12.95" customHeight="1" x14ac:dyDescent="0.2">
      <c r="C200" s="10"/>
      <c r="D200" s="10"/>
    </row>
    <row r="201" spans="3:4" ht="12.95" customHeight="1" x14ac:dyDescent="0.2">
      <c r="C201" s="10"/>
      <c r="D201" s="10"/>
    </row>
    <row r="202" spans="3:4" ht="12.95" customHeight="1" x14ac:dyDescent="0.2">
      <c r="C202" s="10"/>
      <c r="D202" s="10"/>
    </row>
    <row r="203" spans="3:4" ht="12.95" customHeight="1" x14ac:dyDescent="0.2">
      <c r="C203" s="10"/>
      <c r="D203" s="10"/>
    </row>
    <row r="204" spans="3:4" ht="12.95" customHeight="1" x14ac:dyDescent="0.2">
      <c r="C204" s="10"/>
      <c r="D204" s="10"/>
    </row>
    <row r="205" spans="3:4" ht="12.95" customHeight="1" x14ac:dyDescent="0.2">
      <c r="C205" s="10"/>
      <c r="D205" s="10"/>
    </row>
    <row r="206" spans="3:4" ht="12.95" customHeight="1" x14ac:dyDescent="0.2">
      <c r="C206" s="10"/>
      <c r="D206" s="10"/>
    </row>
    <row r="207" spans="3:4" ht="12.95" customHeight="1" x14ac:dyDescent="0.2">
      <c r="C207" s="10"/>
      <c r="D207" s="10"/>
    </row>
    <row r="208" spans="3:4" ht="12.95" customHeight="1" x14ac:dyDescent="0.2">
      <c r="C208" s="10"/>
      <c r="D208" s="10"/>
    </row>
    <row r="209" spans="3:4" ht="12.95" customHeight="1" x14ac:dyDescent="0.2">
      <c r="C209" s="10"/>
      <c r="D209" s="10"/>
    </row>
    <row r="210" spans="3:4" ht="12.95" customHeight="1" x14ac:dyDescent="0.2">
      <c r="C210" s="10"/>
      <c r="D210" s="10"/>
    </row>
    <row r="211" spans="3:4" ht="12.95" customHeight="1" x14ac:dyDescent="0.2">
      <c r="C211" s="10"/>
      <c r="D211" s="10"/>
    </row>
    <row r="212" spans="3:4" ht="12.95" customHeight="1" x14ac:dyDescent="0.2">
      <c r="C212" s="10"/>
      <c r="D212" s="10"/>
    </row>
    <row r="213" spans="3:4" ht="12.95" customHeight="1" x14ac:dyDescent="0.2">
      <c r="C213" s="10"/>
      <c r="D213" s="10"/>
    </row>
    <row r="214" spans="3:4" ht="12.95" customHeight="1" x14ac:dyDescent="0.2">
      <c r="C214" s="10"/>
      <c r="D214" s="10"/>
    </row>
    <row r="215" spans="3:4" ht="12.95" customHeight="1" x14ac:dyDescent="0.2">
      <c r="C215" s="10"/>
      <c r="D215" s="10"/>
    </row>
    <row r="216" spans="3:4" ht="12.95" customHeight="1" x14ac:dyDescent="0.2">
      <c r="C216" s="10"/>
      <c r="D216" s="10"/>
    </row>
    <row r="217" spans="3:4" ht="12.95" customHeight="1" x14ac:dyDescent="0.2">
      <c r="C217" s="10"/>
      <c r="D217" s="10"/>
    </row>
    <row r="218" spans="3:4" ht="12.95" customHeight="1" x14ac:dyDescent="0.2">
      <c r="C218" s="10"/>
      <c r="D218" s="10"/>
    </row>
    <row r="219" spans="3:4" ht="12.95" customHeight="1" x14ac:dyDescent="0.2">
      <c r="C219" s="10"/>
      <c r="D219" s="10"/>
    </row>
    <row r="220" spans="3:4" ht="12.95" customHeight="1" x14ac:dyDescent="0.2">
      <c r="C220" s="10"/>
      <c r="D220" s="10"/>
    </row>
    <row r="221" spans="3:4" ht="12.95" customHeight="1" x14ac:dyDescent="0.2">
      <c r="C221" s="10"/>
      <c r="D221" s="10"/>
    </row>
    <row r="222" spans="3:4" ht="12.95" customHeight="1" x14ac:dyDescent="0.2">
      <c r="C222" s="10"/>
      <c r="D222" s="10"/>
    </row>
    <row r="223" spans="3:4" ht="12.95" customHeight="1" x14ac:dyDescent="0.2">
      <c r="C223" s="10"/>
      <c r="D223" s="10"/>
    </row>
    <row r="224" spans="3:4" ht="12.95" customHeight="1" x14ac:dyDescent="0.2">
      <c r="C224" s="10"/>
      <c r="D224" s="10"/>
    </row>
    <row r="225" spans="3:4" ht="12.95" customHeight="1" x14ac:dyDescent="0.2">
      <c r="C225" s="10"/>
      <c r="D225" s="10"/>
    </row>
    <row r="226" spans="3:4" ht="12.95" customHeight="1" x14ac:dyDescent="0.2">
      <c r="C226" s="10"/>
      <c r="D226" s="10"/>
    </row>
    <row r="227" spans="3:4" ht="12.95" customHeight="1" x14ac:dyDescent="0.2">
      <c r="C227" s="10"/>
      <c r="D227" s="10"/>
    </row>
    <row r="228" spans="3:4" ht="12.95" customHeight="1" x14ac:dyDescent="0.2">
      <c r="C228" s="10"/>
      <c r="D228" s="10"/>
    </row>
    <row r="229" spans="3:4" ht="12.95" customHeight="1" x14ac:dyDescent="0.2">
      <c r="C229" s="10"/>
      <c r="D229" s="10"/>
    </row>
    <row r="230" spans="3:4" ht="12.95" customHeight="1" x14ac:dyDescent="0.2">
      <c r="C230" s="10"/>
      <c r="D230" s="10"/>
    </row>
    <row r="231" spans="3:4" ht="12.95" customHeight="1" x14ac:dyDescent="0.2">
      <c r="C231" s="10"/>
      <c r="D231" s="10"/>
    </row>
    <row r="232" spans="3:4" ht="12.95" customHeight="1" x14ac:dyDescent="0.2">
      <c r="C232" s="10"/>
      <c r="D232" s="10"/>
    </row>
    <row r="233" spans="3:4" ht="12.95" customHeight="1" x14ac:dyDescent="0.2">
      <c r="C233" s="10"/>
      <c r="D233" s="10"/>
    </row>
    <row r="234" spans="3:4" ht="12.95" customHeight="1" x14ac:dyDescent="0.2">
      <c r="C234" s="10"/>
      <c r="D234" s="10"/>
    </row>
    <row r="235" spans="3:4" ht="12.95" customHeight="1" x14ac:dyDescent="0.2">
      <c r="C235" s="10"/>
      <c r="D235" s="10"/>
    </row>
    <row r="236" spans="3:4" ht="12.95" customHeight="1" x14ac:dyDescent="0.2">
      <c r="C236" s="10"/>
      <c r="D236" s="10"/>
    </row>
    <row r="237" spans="3:4" ht="12.95" customHeight="1" x14ac:dyDescent="0.2">
      <c r="C237" s="10"/>
      <c r="D237" s="10"/>
    </row>
    <row r="238" spans="3:4" ht="12.95" customHeight="1" x14ac:dyDescent="0.2">
      <c r="C238" s="10"/>
      <c r="D238" s="10"/>
    </row>
    <row r="239" spans="3:4" ht="12.95" customHeight="1" x14ac:dyDescent="0.2">
      <c r="C239" s="10"/>
      <c r="D239" s="10"/>
    </row>
    <row r="240" spans="3:4" ht="12.95" customHeight="1" x14ac:dyDescent="0.2">
      <c r="C240" s="10"/>
      <c r="D240" s="10"/>
    </row>
    <row r="241" spans="3:4" ht="12.95" customHeight="1" x14ac:dyDescent="0.2">
      <c r="C241" s="10"/>
      <c r="D241" s="10"/>
    </row>
    <row r="242" spans="3:4" ht="12.95" customHeight="1" x14ac:dyDescent="0.2">
      <c r="C242" s="10"/>
      <c r="D242" s="10"/>
    </row>
    <row r="243" spans="3:4" ht="12.95" customHeight="1" x14ac:dyDescent="0.2">
      <c r="C243" s="10"/>
      <c r="D243" s="10"/>
    </row>
    <row r="244" spans="3:4" ht="12.95" customHeight="1" x14ac:dyDescent="0.2">
      <c r="C244" s="10"/>
      <c r="D244" s="10"/>
    </row>
    <row r="245" spans="3:4" ht="12.95" customHeight="1" x14ac:dyDescent="0.2">
      <c r="C245" s="10"/>
      <c r="D245" s="10"/>
    </row>
    <row r="246" spans="3:4" ht="12.95" customHeight="1" x14ac:dyDescent="0.2">
      <c r="C246" s="10"/>
      <c r="D246" s="10"/>
    </row>
    <row r="247" spans="3:4" ht="12.95" customHeight="1" x14ac:dyDescent="0.2">
      <c r="C247" s="10"/>
      <c r="D247" s="10"/>
    </row>
    <row r="248" spans="3:4" ht="12.95" customHeight="1" x14ac:dyDescent="0.2">
      <c r="C248" s="10"/>
      <c r="D248" s="10"/>
    </row>
    <row r="249" spans="3:4" ht="12.95" customHeight="1" x14ac:dyDescent="0.2">
      <c r="C249" s="10"/>
      <c r="D249" s="10"/>
    </row>
    <row r="250" spans="3:4" ht="12.95" customHeight="1" x14ac:dyDescent="0.2">
      <c r="C250" s="10"/>
      <c r="D250" s="10"/>
    </row>
    <row r="251" spans="3:4" ht="12.95" customHeight="1" x14ac:dyDescent="0.2">
      <c r="C251" s="10"/>
      <c r="D251" s="10"/>
    </row>
    <row r="252" spans="3:4" ht="12.95" customHeight="1" x14ac:dyDescent="0.2">
      <c r="C252" s="10"/>
      <c r="D252" s="10"/>
    </row>
    <row r="253" spans="3:4" ht="12.95" customHeight="1" x14ac:dyDescent="0.2">
      <c r="C253" s="10"/>
      <c r="D253" s="10"/>
    </row>
    <row r="254" spans="3:4" ht="12.95" customHeight="1" x14ac:dyDescent="0.2">
      <c r="C254" s="10"/>
      <c r="D254" s="10"/>
    </row>
    <row r="255" spans="3:4" ht="12.95" customHeight="1" x14ac:dyDescent="0.2">
      <c r="C255" s="10"/>
      <c r="D255" s="10"/>
    </row>
    <row r="256" spans="3:4" ht="12.95" customHeight="1" x14ac:dyDescent="0.2">
      <c r="C256" s="10"/>
      <c r="D256" s="10"/>
    </row>
    <row r="257" spans="3:4" ht="12.95" customHeight="1" x14ac:dyDescent="0.2">
      <c r="C257" s="10"/>
      <c r="D257" s="10"/>
    </row>
    <row r="258" spans="3:4" ht="12.95" customHeight="1" x14ac:dyDescent="0.2">
      <c r="C258" s="10"/>
      <c r="D258" s="10"/>
    </row>
    <row r="259" spans="3:4" ht="12.95" customHeight="1" x14ac:dyDescent="0.2">
      <c r="C259" s="10"/>
      <c r="D259" s="10"/>
    </row>
    <row r="260" spans="3:4" ht="12.95" customHeight="1" x14ac:dyDescent="0.2">
      <c r="C260" s="10"/>
      <c r="D260" s="10"/>
    </row>
    <row r="261" spans="3:4" ht="12.95" customHeight="1" x14ac:dyDescent="0.2">
      <c r="C261" s="10"/>
      <c r="D261" s="10"/>
    </row>
    <row r="262" spans="3:4" ht="12.95" customHeight="1" x14ac:dyDescent="0.2">
      <c r="C262" s="10"/>
      <c r="D262" s="10"/>
    </row>
    <row r="263" spans="3:4" ht="12.95" customHeight="1" x14ac:dyDescent="0.2">
      <c r="C263" s="10"/>
      <c r="D263" s="10"/>
    </row>
    <row r="264" spans="3:4" ht="12.95" customHeight="1" x14ac:dyDescent="0.2">
      <c r="C264" s="10"/>
      <c r="D264" s="10"/>
    </row>
    <row r="265" spans="3:4" ht="12.95" customHeight="1" x14ac:dyDescent="0.2">
      <c r="C265" s="10"/>
      <c r="D265" s="10"/>
    </row>
    <row r="266" spans="3:4" ht="12.95" customHeight="1" x14ac:dyDescent="0.2">
      <c r="C266" s="10"/>
      <c r="D266" s="10"/>
    </row>
    <row r="267" spans="3:4" ht="12.95" customHeight="1" x14ac:dyDescent="0.2">
      <c r="C267" s="10"/>
      <c r="D267" s="10"/>
    </row>
    <row r="268" spans="3:4" ht="12.95" customHeight="1" x14ac:dyDescent="0.2">
      <c r="C268" s="10"/>
      <c r="D268" s="10"/>
    </row>
    <row r="269" spans="3:4" ht="12.95" customHeight="1" x14ac:dyDescent="0.2">
      <c r="C269" s="10"/>
      <c r="D269" s="10"/>
    </row>
    <row r="270" spans="3:4" ht="12.95" customHeight="1" x14ac:dyDescent="0.2">
      <c r="C270" s="10"/>
      <c r="D270" s="10"/>
    </row>
    <row r="271" spans="3:4" ht="12.95" customHeight="1" x14ac:dyDescent="0.2">
      <c r="C271" s="10"/>
      <c r="D271" s="10"/>
    </row>
    <row r="272" spans="3:4" ht="12.95" customHeight="1" x14ac:dyDescent="0.2">
      <c r="C272" s="10"/>
      <c r="D272" s="10"/>
    </row>
    <row r="273" spans="3:4" ht="12.95" customHeight="1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5:D36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2025-01-05T03:33:45Z</dcterms:modified>
</cp:coreProperties>
</file>