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EA14A6B-0729-4CE6-B533-F9995C4152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B" sheetId="2" r:id="rId3"/>
  </sheets>
  <calcPr calcId="181029"/>
</workbook>
</file>

<file path=xl/calcChain.xml><?xml version="1.0" encoding="utf-8"?>
<calcChain xmlns="http://schemas.openxmlformats.org/spreadsheetml/2006/main">
  <c r="E502" i="1" l="1"/>
  <c r="F502" i="1" s="1"/>
  <c r="G502" i="1" s="1"/>
  <c r="K502" i="1" s="1"/>
  <c r="Q502" i="1"/>
  <c r="E500" i="1"/>
  <c r="F500" i="1" s="1"/>
  <c r="G500" i="1" s="1"/>
  <c r="K500" i="1" s="1"/>
  <c r="Q500" i="1"/>
  <c r="E501" i="1"/>
  <c r="F501" i="1" s="1"/>
  <c r="G501" i="1" s="1"/>
  <c r="K501" i="1" s="1"/>
  <c r="Q501" i="1"/>
  <c r="E437" i="1"/>
  <c r="F437" i="1"/>
  <c r="G437" i="1"/>
  <c r="K437" i="1" s="1"/>
  <c r="Q437" i="1"/>
  <c r="F14" i="1"/>
  <c r="E494" i="1"/>
  <c r="F494" i="1" s="1"/>
  <c r="G494" i="1" s="1"/>
  <c r="S494" i="1" s="1"/>
  <c r="Q494" i="1"/>
  <c r="E498" i="1"/>
  <c r="F498" i="1" s="1"/>
  <c r="G498" i="1" s="1"/>
  <c r="K498" i="1" s="1"/>
  <c r="Q498" i="1"/>
  <c r="E499" i="1"/>
  <c r="F499" i="1" s="1"/>
  <c r="G499" i="1" s="1"/>
  <c r="K499" i="1" s="1"/>
  <c r="Q499" i="1"/>
  <c r="E488" i="1"/>
  <c r="F488" i="1" s="1"/>
  <c r="G488" i="1" s="1"/>
  <c r="K488" i="1" s="1"/>
  <c r="Q488" i="1"/>
  <c r="E493" i="1"/>
  <c r="F493" i="1" s="1"/>
  <c r="G493" i="1" s="1"/>
  <c r="K493" i="1" s="1"/>
  <c r="Q493" i="1"/>
  <c r="E496" i="1"/>
  <c r="F496" i="1" s="1"/>
  <c r="G496" i="1" s="1"/>
  <c r="K496" i="1" s="1"/>
  <c r="Q496" i="1"/>
  <c r="E497" i="1"/>
  <c r="F497" i="1" s="1"/>
  <c r="G497" i="1" s="1"/>
  <c r="K497" i="1" s="1"/>
  <c r="Q497" i="1"/>
  <c r="E487" i="1"/>
  <c r="F487" i="1" s="1"/>
  <c r="G487" i="1" s="1"/>
  <c r="K487" i="1" s="1"/>
  <c r="Q487" i="1"/>
  <c r="E489" i="1"/>
  <c r="F489" i="1" s="1"/>
  <c r="G489" i="1" s="1"/>
  <c r="K489" i="1" s="1"/>
  <c r="Q489" i="1"/>
  <c r="E490" i="1"/>
  <c r="F490" i="1" s="1"/>
  <c r="G490" i="1" s="1"/>
  <c r="K490" i="1" s="1"/>
  <c r="Q490" i="1"/>
  <c r="E491" i="1"/>
  <c r="F491" i="1" s="1"/>
  <c r="G491" i="1" s="1"/>
  <c r="K491" i="1" s="1"/>
  <c r="Q491" i="1"/>
  <c r="E495" i="1"/>
  <c r="F495" i="1" s="1"/>
  <c r="G495" i="1" s="1"/>
  <c r="K495" i="1" s="1"/>
  <c r="Q495" i="1"/>
  <c r="E492" i="1"/>
  <c r="F492" i="1" s="1"/>
  <c r="G492" i="1" s="1"/>
  <c r="K492" i="1" s="1"/>
  <c r="D9" i="1"/>
  <c r="C9" i="1"/>
  <c r="Q492" i="1"/>
  <c r="E480" i="1"/>
  <c r="F480" i="1" s="1"/>
  <c r="G480" i="1" s="1"/>
  <c r="K480" i="1" s="1"/>
  <c r="E481" i="1"/>
  <c r="F481" i="1" s="1"/>
  <c r="G481" i="1" s="1"/>
  <c r="K481" i="1" s="1"/>
  <c r="E484" i="1"/>
  <c r="F484" i="1" s="1"/>
  <c r="G484" i="1" s="1"/>
  <c r="K484" i="1" s="1"/>
  <c r="E485" i="1"/>
  <c r="F485" i="1" s="1"/>
  <c r="G485" i="1" s="1"/>
  <c r="K485" i="1" s="1"/>
  <c r="E486" i="1"/>
  <c r="F486" i="1" s="1"/>
  <c r="G486" i="1" s="1"/>
  <c r="K486" i="1" s="1"/>
  <c r="E464" i="1"/>
  <c r="F464" i="1" s="1"/>
  <c r="G464" i="1" s="1"/>
  <c r="E465" i="1"/>
  <c r="F465" i="1" s="1"/>
  <c r="G465" i="1" s="1"/>
  <c r="K465" i="1" s="1"/>
  <c r="E466" i="1"/>
  <c r="F466" i="1" s="1"/>
  <c r="G466" i="1" s="1"/>
  <c r="E467" i="1"/>
  <c r="F467" i="1" s="1"/>
  <c r="G467" i="1" s="1"/>
  <c r="K467" i="1" s="1"/>
  <c r="E468" i="1"/>
  <c r="F468" i="1" s="1"/>
  <c r="G468" i="1" s="1"/>
  <c r="K468" i="1" s="1"/>
  <c r="E469" i="1"/>
  <c r="F469" i="1" s="1"/>
  <c r="G469" i="1" s="1"/>
  <c r="J469" i="1" s="1"/>
  <c r="E470" i="1"/>
  <c r="F470" i="1" s="1"/>
  <c r="G470" i="1" s="1"/>
  <c r="K470" i="1" s="1"/>
  <c r="E471" i="1"/>
  <c r="F471" i="1" s="1"/>
  <c r="G471" i="1" s="1"/>
  <c r="K471" i="1" s="1"/>
  <c r="E472" i="1"/>
  <c r="F472" i="1" s="1"/>
  <c r="G472" i="1" s="1"/>
  <c r="K472" i="1" s="1"/>
  <c r="E473" i="1"/>
  <c r="F473" i="1" s="1"/>
  <c r="G473" i="1" s="1"/>
  <c r="K473" i="1" s="1"/>
  <c r="E474" i="1"/>
  <c r="F474" i="1" s="1"/>
  <c r="G474" i="1" s="1"/>
  <c r="K474" i="1" s="1"/>
  <c r="E475" i="1"/>
  <c r="F475" i="1" s="1"/>
  <c r="G475" i="1" s="1"/>
  <c r="K475" i="1" s="1"/>
  <c r="E476" i="1"/>
  <c r="F476" i="1" s="1"/>
  <c r="G476" i="1" s="1"/>
  <c r="K476" i="1" s="1"/>
  <c r="E477" i="1"/>
  <c r="F477" i="1" s="1"/>
  <c r="G477" i="1" s="1"/>
  <c r="K477" i="1" s="1"/>
  <c r="E478" i="1"/>
  <c r="F478" i="1" s="1"/>
  <c r="G478" i="1" s="1"/>
  <c r="K478" i="1" s="1"/>
  <c r="E479" i="1"/>
  <c r="F479" i="1" s="1"/>
  <c r="G479" i="1" s="1"/>
  <c r="K479" i="1" s="1"/>
  <c r="E482" i="1"/>
  <c r="F482" i="1" s="1"/>
  <c r="G482" i="1" s="1"/>
  <c r="K482" i="1" s="1"/>
  <c r="E483" i="1"/>
  <c r="F483" i="1" s="1"/>
  <c r="G483" i="1" s="1"/>
  <c r="K483" i="1" s="1"/>
  <c r="Q480" i="1"/>
  <c r="Q481" i="1"/>
  <c r="Q484" i="1"/>
  <c r="Q485" i="1"/>
  <c r="Q486" i="1"/>
  <c r="Q474" i="1"/>
  <c r="Q482" i="1"/>
  <c r="Q483" i="1"/>
  <c r="E459" i="1"/>
  <c r="F459" i="1" s="1"/>
  <c r="G459" i="1" s="1"/>
  <c r="K459" i="1" s="1"/>
  <c r="E460" i="1"/>
  <c r="F460" i="1" s="1"/>
  <c r="G460" i="1" s="1"/>
  <c r="E461" i="1"/>
  <c r="F461" i="1" s="1"/>
  <c r="G461" i="1" s="1"/>
  <c r="J461" i="1" s="1"/>
  <c r="E462" i="1"/>
  <c r="F462" i="1" s="1"/>
  <c r="G462" i="1" s="1"/>
  <c r="K462" i="1" s="1"/>
  <c r="E463" i="1"/>
  <c r="F463" i="1" s="1"/>
  <c r="G463" i="1" s="1"/>
  <c r="J463" i="1" s="1"/>
  <c r="Q476" i="1"/>
  <c r="Q478" i="1"/>
  <c r="Q467" i="1"/>
  <c r="Q468" i="1"/>
  <c r="Q471" i="1"/>
  <c r="Q473" i="1"/>
  <c r="Q475" i="1"/>
  <c r="Q477" i="1"/>
  <c r="Q479" i="1"/>
  <c r="Q472" i="1"/>
  <c r="E455" i="1"/>
  <c r="F455" i="1" s="1"/>
  <c r="G455" i="1" s="1"/>
  <c r="K455" i="1" s="1"/>
  <c r="E456" i="1"/>
  <c r="F456" i="1" s="1"/>
  <c r="G456" i="1" s="1"/>
  <c r="K456" i="1" s="1"/>
  <c r="E457" i="1"/>
  <c r="F457" i="1" s="1"/>
  <c r="G457" i="1" s="1"/>
  <c r="K457" i="1" s="1"/>
  <c r="E458" i="1"/>
  <c r="F458" i="1" s="1"/>
  <c r="G458" i="1" s="1"/>
  <c r="K458" i="1" s="1"/>
  <c r="E453" i="1"/>
  <c r="F453" i="1" s="1"/>
  <c r="G453" i="1" s="1"/>
  <c r="J453" i="1" s="1"/>
  <c r="E454" i="1"/>
  <c r="F454" i="1" s="1"/>
  <c r="G454" i="1" s="1"/>
  <c r="K454" i="1" s="1"/>
  <c r="Q470" i="1"/>
  <c r="E429" i="1"/>
  <c r="F429" i="1" s="1"/>
  <c r="G429" i="1" s="1"/>
  <c r="K429" i="1" s="1"/>
  <c r="E424" i="1"/>
  <c r="F424" i="1" s="1"/>
  <c r="G424" i="1" s="1"/>
  <c r="K424" i="1" s="1"/>
  <c r="E427" i="1"/>
  <c r="F427" i="1" s="1"/>
  <c r="G427" i="1" s="1"/>
  <c r="K427" i="1" s="1"/>
  <c r="E436" i="1"/>
  <c r="F436" i="1" s="1"/>
  <c r="G436" i="1" s="1"/>
  <c r="K436" i="1" s="1"/>
  <c r="E434" i="1"/>
  <c r="F434" i="1" s="1"/>
  <c r="G434" i="1" s="1"/>
  <c r="K434" i="1" s="1"/>
  <c r="E430" i="1"/>
  <c r="F430" i="1" s="1"/>
  <c r="G430" i="1" s="1"/>
  <c r="K430" i="1" s="1"/>
  <c r="E432" i="1"/>
  <c r="F432" i="1" s="1"/>
  <c r="G432" i="1" s="1"/>
  <c r="K432" i="1" s="1"/>
  <c r="E433" i="1"/>
  <c r="F433" i="1" s="1"/>
  <c r="G433" i="1" s="1"/>
  <c r="K433" i="1" s="1"/>
  <c r="E445" i="1"/>
  <c r="F445" i="1" s="1"/>
  <c r="G445" i="1" s="1"/>
  <c r="K445" i="1" s="1"/>
  <c r="E446" i="1"/>
  <c r="F446" i="1" s="1"/>
  <c r="G446" i="1" s="1"/>
  <c r="K446" i="1" s="1"/>
  <c r="E447" i="1"/>
  <c r="F447" i="1" s="1"/>
  <c r="G447" i="1" s="1"/>
  <c r="K447" i="1" s="1"/>
  <c r="E448" i="1"/>
  <c r="F448" i="1" s="1"/>
  <c r="G448" i="1" s="1"/>
  <c r="K448" i="1" s="1"/>
  <c r="E449" i="1"/>
  <c r="F449" i="1" s="1"/>
  <c r="G449" i="1" s="1"/>
  <c r="K449" i="1" s="1"/>
  <c r="E450" i="1"/>
  <c r="F450" i="1" s="1"/>
  <c r="G450" i="1" s="1"/>
  <c r="K450" i="1" s="1"/>
  <c r="E451" i="1"/>
  <c r="F451" i="1" s="1"/>
  <c r="G451" i="1" s="1"/>
  <c r="K451" i="1" s="1"/>
  <c r="E138" i="1"/>
  <c r="F138" i="1" s="1"/>
  <c r="G138" i="1" s="1"/>
  <c r="I138" i="1" s="1"/>
  <c r="E109" i="1"/>
  <c r="F109" i="1" s="1"/>
  <c r="G109" i="1" s="1"/>
  <c r="I109" i="1" s="1"/>
  <c r="E91" i="1"/>
  <c r="F91" i="1" s="1"/>
  <c r="G91" i="1" s="1"/>
  <c r="I91" i="1" s="1"/>
  <c r="E94" i="1"/>
  <c r="F94" i="1" s="1"/>
  <c r="G94" i="1" s="1"/>
  <c r="I94" i="1" s="1"/>
  <c r="E95" i="1"/>
  <c r="F95" i="1" s="1"/>
  <c r="G95" i="1" s="1"/>
  <c r="I95" i="1" s="1"/>
  <c r="E96" i="1"/>
  <c r="F96" i="1" s="1"/>
  <c r="G96" i="1" s="1"/>
  <c r="I96" i="1" s="1"/>
  <c r="E97" i="1"/>
  <c r="F97" i="1" s="1"/>
  <c r="G97" i="1" s="1"/>
  <c r="I97" i="1" s="1"/>
  <c r="E98" i="1"/>
  <c r="F98" i="1" s="1"/>
  <c r="G98" i="1" s="1"/>
  <c r="I98" i="1" s="1"/>
  <c r="E99" i="1"/>
  <c r="F99" i="1" s="1"/>
  <c r="G99" i="1" s="1"/>
  <c r="I99" i="1" s="1"/>
  <c r="E100" i="1"/>
  <c r="F100" i="1" s="1"/>
  <c r="G100" i="1" s="1"/>
  <c r="I100" i="1" s="1"/>
  <c r="E101" i="1"/>
  <c r="F101" i="1" s="1"/>
  <c r="G101" i="1" s="1"/>
  <c r="I101" i="1" s="1"/>
  <c r="E102" i="1"/>
  <c r="F102" i="1" s="1"/>
  <c r="G102" i="1" s="1"/>
  <c r="I102" i="1" s="1"/>
  <c r="E103" i="1"/>
  <c r="F103" i="1" s="1"/>
  <c r="G103" i="1" s="1"/>
  <c r="I103" i="1" s="1"/>
  <c r="E104" i="1"/>
  <c r="F104" i="1" s="1"/>
  <c r="G104" i="1" s="1"/>
  <c r="I104" i="1" s="1"/>
  <c r="E105" i="1"/>
  <c r="F105" i="1" s="1"/>
  <c r="G105" i="1" s="1"/>
  <c r="I105" i="1" s="1"/>
  <c r="E106" i="1"/>
  <c r="F106" i="1" s="1"/>
  <c r="G106" i="1" s="1"/>
  <c r="I106" i="1" s="1"/>
  <c r="E108" i="1"/>
  <c r="F108" i="1" s="1"/>
  <c r="G108" i="1" s="1"/>
  <c r="I108" i="1" s="1"/>
  <c r="E107" i="1"/>
  <c r="F107" i="1" s="1"/>
  <c r="G107" i="1" s="1"/>
  <c r="I107" i="1" s="1"/>
  <c r="E324" i="1"/>
  <c r="F324" i="1" s="1"/>
  <c r="G324" i="1" s="1"/>
  <c r="I324" i="1" s="1"/>
  <c r="E325" i="1"/>
  <c r="F325" i="1" s="1"/>
  <c r="G325" i="1" s="1"/>
  <c r="I325" i="1" s="1"/>
  <c r="E326" i="1"/>
  <c r="F326" i="1" s="1"/>
  <c r="G326" i="1" s="1"/>
  <c r="I326" i="1" s="1"/>
  <c r="E327" i="1"/>
  <c r="F327" i="1" s="1"/>
  <c r="G327" i="1" s="1"/>
  <c r="I327" i="1" s="1"/>
  <c r="E328" i="1"/>
  <c r="F328" i="1" s="1"/>
  <c r="G328" i="1" s="1"/>
  <c r="I328" i="1" s="1"/>
  <c r="E333" i="1"/>
  <c r="F333" i="1" s="1"/>
  <c r="G333" i="1" s="1"/>
  <c r="I333" i="1" s="1"/>
  <c r="E334" i="1"/>
  <c r="F334" i="1" s="1"/>
  <c r="G334" i="1" s="1"/>
  <c r="I334" i="1" s="1"/>
  <c r="E335" i="1"/>
  <c r="F335" i="1" s="1"/>
  <c r="G335" i="1" s="1"/>
  <c r="I335" i="1" s="1"/>
  <c r="E336" i="1"/>
  <c r="F336" i="1" s="1"/>
  <c r="G336" i="1" s="1"/>
  <c r="I336" i="1" s="1"/>
  <c r="E338" i="1"/>
  <c r="F338" i="1" s="1"/>
  <c r="G338" i="1" s="1"/>
  <c r="I338" i="1" s="1"/>
  <c r="E340" i="1"/>
  <c r="F340" i="1" s="1"/>
  <c r="G340" i="1" s="1"/>
  <c r="I340" i="1" s="1"/>
  <c r="E341" i="1"/>
  <c r="F341" i="1" s="1"/>
  <c r="G341" i="1" s="1"/>
  <c r="I341" i="1" s="1"/>
  <c r="E342" i="1"/>
  <c r="F342" i="1" s="1"/>
  <c r="G342" i="1" s="1"/>
  <c r="I342" i="1" s="1"/>
  <c r="E344" i="1"/>
  <c r="F344" i="1" s="1"/>
  <c r="G344" i="1" s="1"/>
  <c r="I344" i="1" s="1"/>
  <c r="E345" i="1"/>
  <c r="F345" i="1" s="1"/>
  <c r="G345" i="1" s="1"/>
  <c r="I345" i="1" s="1"/>
  <c r="E346" i="1"/>
  <c r="F346" i="1" s="1"/>
  <c r="G346" i="1" s="1"/>
  <c r="I346" i="1" s="1"/>
  <c r="E352" i="1"/>
  <c r="F352" i="1" s="1"/>
  <c r="G352" i="1" s="1"/>
  <c r="I352" i="1" s="1"/>
  <c r="E356" i="1"/>
  <c r="F356" i="1" s="1"/>
  <c r="G356" i="1" s="1"/>
  <c r="I356" i="1" s="1"/>
  <c r="E357" i="1"/>
  <c r="F357" i="1" s="1"/>
  <c r="G357" i="1" s="1"/>
  <c r="I357" i="1" s="1"/>
  <c r="E126" i="1"/>
  <c r="F126" i="1" s="1"/>
  <c r="G126" i="1" s="1"/>
  <c r="I126" i="1" s="1"/>
  <c r="E360" i="1"/>
  <c r="F360" i="1" s="1"/>
  <c r="G360" i="1" s="1"/>
  <c r="I360" i="1" s="1"/>
  <c r="E364" i="1"/>
  <c r="F364" i="1" s="1"/>
  <c r="G364" i="1" s="1"/>
  <c r="I364" i="1" s="1"/>
  <c r="E365" i="1"/>
  <c r="F365" i="1" s="1"/>
  <c r="G365" i="1" s="1"/>
  <c r="I365" i="1" s="1"/>
  <c r="E366" i="1"/>
  <c r="F366" i="1" s="1"/>
  <c r="G366" i="1" s="1"/>
  <c r="I366" i="1" s="1"/>
  <c r="E367" i="1"/>
  <c r="F367" i="1" s="1"/>
  <c r="G367" i="1" s="1"/>
  <c r="I367" i="1" s="1"/>
  <c r="E369" i="1"/>
  <c r="F369" i="1" s="1"/>
  <c r="G369" i="1" s="1"/>
  <c r="I369" i="1" s="1"/>
  <c r="E370" i="1"/>
  <c r="F370" i="1" s="1"/>
  <c r="G370" i="1" s="1"/>
  <c r="I370" i="1" s="1"/>
  <c r="E371" i="1"/>
  <c r="F371" i="1" s="1"/>
  <c r="G371" i="1" s="1"/>
  <c r="I371" i="1" s="1"/>
  <c r="E372" i="1"/>
  <c r="F372" i="1" s="1"/>
  <c r="G372" i="1" s="1"/>
  <c r="I372" i="1" s="1"/>
  <c r="E373" i="1"/>
  <c r="F373" i="1" s="1"/>
  <c r="G373" i="1" s="1"/>
  <c r="I373" i="1" s="1"/>
  <c r="E374" i="1"/>
  <c r="F374" i="1" s="1"/>
  <c r="G374" i="1" s="1"/>
  <c r="I374" i="1" s="1"/>
  <c r="E127" i="1"/>
  <c r="F127" i="1" s="1"/>
  <c r="G127" i="1" s="1"/>
  <c r="I127" i="1" s="1"/>
  <c r="E128" i="1"/>
  <c r="F128" i="1" s="1"/>
  <c r="G128" i="1" s="1"/>
  <c r="I128" i="1" s="1"/>
  <c r="E129" i="1"/>
  <c r="F129" i="1" s="1"/>
  <c r="G129" i="1" s="1"/>
  <c r="I129" i="1" s="1"/>
  <c r="E131" i="1"/>
  <c r="F131" i="1" s="1"/>
  <c r="G131" i="1" s="1"/>
  <c r="I131" i="1" s="1"/>
  <c r="E133" i="1"/>
  <c r="F133" i="1" s="1"/>
  <c r="G133" i="1" s="1"/>
  <c r="I133" i="1" s="1"/>
  <c r="E136" i="1"/>
  <c r="F136" i="1" s="1"/>
  <c r="G136" i="1" s="1"/>
  <c r="I136" i="1" s="1"/>
  <c r="I137" i="1"/>
  <c r="I132" i="1"/>
  <c r="E139" i="1"/>
  <c r="F139" i="1" s="1"/>
  <c r="G139" i="1" s="1"/>
  <c r="I139" i="1" s="1"/>
  <c r="E140" i="1"/>
  <c r="F140" i="1" s="1"/>
  <c r="G140" i="1" s="1"/>
  <c r="I140" i="1" s="1"/>
  <c r="E141" i="1"/>
  <c r="F141" i="1" s="1"/>
  <c r="G141" i="1" s="1"/>
  <c r="I141" i="1" s="1"/>
  <c r="E142" i="1"/>
  <c r="F142" i="1" s="1"/>
  <c r="G142" i="1" s="1"/>
  <c r="I142" i="1" s="1"/>
  <c r="I144" i="1"/>
  <c r="E145" i="1"/>
  <c r="F145" i="1" s="1"/>
  <c r="G145" i="1" s="1"/>
  <c r="I145" i="1" s="1"/>
  <c r="E146" i="1"/>
  <c r="F146" i="1" s="1"/>
  <c r="G146" i="1" s="1"/>
  <c r="I146" i="1" s="1"/>
  <c r="E147" i="1"/>
  <c r="F147" i="1" s="1"/>
  <c r="G147" i="1" s="1"/>
  <c r="I147" i="1" s="1"/>
  <c r="E153" i="1"/>
  <c r="F153" i="1" s="1"/>
  <c r="G153" i="1" s="1"/>
  <c r="I153" i="1" s="1"/>
  <c r="E154" i="1"/>
  <c r="F154" i="1" s="1"/>
  <c r="G154" i="1" s="1"/>
  <c r="I154" i="1" s="1"/>
  <c r="E155" i="1"/>
  <c r="F155" i="1" s="1"/>
  <c r="G155" i="1" s="1"/>
  <c r="I155" i="1" s="1"/>
  <c r="E156" i="1"/>
  <c r="F156" i="1" s="1"/>
  <c r="G156" i="1" s="1"/>
  <c r="I156" i="1" s="1"/>
  <c r="E157" i="1"/>
  <c r="F157" i="1" s="1"/>
  <c r="G157" i="1" s="1"/>
  <c r="I157" i="1" s="1"/>
  <c r="E159" i="1"/>
  <c r="F159" i="1" s="1"/>
  <c r="G159" i="1" s="1"/>
  <c r="I159" i="1" s="1"/>
  <c r="E160" i="1"/>
  <c r="F160" i="1" s="1"/>
  <c r="G160" i="1" s="1"/>
  <c r="I160" i="1" s="1"/>
  <c r="E163" i="1"/>
  <c r="F163" i="1" s="1"/>
  <c r="G163" i="1" s="1"/>
  <c r="I163" i="1" s="1"/>
  <c r="E164" i="1"/>
  <c r="F164" i="1" s="1"/>
  <c r="G164" i="1" s="1"/>
  <c r="I164" i="1" s="1"/>
  <c r="E110" i="1"/>
  <c r="F110" i="1" s="1"/>
  <c r="G110" i="1" s="1"/>
  <c r="I110" i="1" s="1"/>
  <c r="E111" i="1"/>
  <c r="F111" i="1" s="1"/>
  <c r="G111" i="1" s="1"/>
  <c r="I111" i="1" s="1"/>
  <c r="I167" i="1"/>
  <c r="E168" i="1"/>
  <c r="F168" i="1" s="1"/>
  <c r="G168" i="1" s="1"/>
  <c r="I168" i="1" s="1"/>
  <c r="E169" i="1"/>
  <c r="F169" i="1" s="1"/>
  <c r="G169" i="1" s="1"/>
  <c r="I169" i="1" s="1"/>
  <c r="E170" i="1"/>
  <c r="F170" i="1" s="1"/>
  <c r="G170" i="1" s="1"/>
  <c r="I170" i="1" s="1"/>
  <c r="E174" i="1"/>
  <c r="F174" i="1" s="1"/>
  <c r="G174" i="1" s="1"/>
  <c r="I174" i="1" s="1"/>
  <c r="E176" i="1"/>
  <c r="F176" i="1" s="1"/>
  <c r="G176" i="1" s="1"/>
  <c r="I176" i="1" s="1"/>
  <c r="E177" i="1"/>
  <c r="F177" i="1"/>
  <c r="G177" i="1" s="1"/>
  <c r="I177" i="1" s="1"/>
  <c r="E178" i="1"/>
  <c r="F178" i="1" s="1"/>
  <c r="G178" i="1" s="1"/>
  <c r="I178" i="1" s="1"/>
  <c r="E179" i="1"/>
  <c r="F179" i="1" s="1"/>
  <c r="G179" i="1" s="1"/>
  <c r="I179" i="1" s="1"/>
  <c r="E181" i="1"/>
  <c r="F181" i="1" s="1"/>
  <c r="G181" i="1" s="1"/>
  <c r="I181" i="1" s="1"/>
  <c r="E183" i="1"/>
  <c r="F183" i="1" s="1"/>
  <c r="G183" i="1" s="1"/>
  <c r="I183" i="1" s="1"/>
  <c r="E184" i="1"/>
  <c r="F184" i="1" s="1"/>
  <c r="G184" i="1" s="1"/>
  <c r="I184" i="1" s="1"/>
  <c r="E187" i="1"/>
  <c r="E91" i="3" s="1"/>
  <c r="E188" i="1"/>
  <c r="F188" i="1" s="1"/>
  <c r="G188" i="1" s="1"/>
  <c r="I188" i="1" s="1"/>
  <c r="E190" i="1"/>
  <c r="F190" i="1" s="1"/>
  <c r="G190" i="1" s="1"/>
  <c r="I190" i="1" s="1"/>
  <c r="E193" i="1"/>
  <c r="F193" i="1" s="1"/>
  <c r="G193" i="1" s="1"/>
  <c r="I193" i="1" s="1"/>
  <c r="E194" i="1"/>
  <c r="F194" i="1" s="1"/>
  <c r="G194" i="1" s="1"/>
  <c r="I194" i="1" s="1"/>
  <c r="E195" i="1"/>
  <c r="F195" i="1" s="1"/>
  <c r="G195" i="1" s="1"/>
  <c r="I195" i="1" s="1"/>
  <c r="I197" i="1"/>
  <c r="E113" i="1"/>
  <c r="F113" i="1" s="1"/>
  <c r="G113" i="1" s="1"/>
  <c r="I113" i="1" s="1"/>
  <c r="E114" i="1"/>
  <c r="F114" i="1" s="1"/>
  <c r="G114" i="1" s="1"/>
  <c r="I114" i="1" s="1"/>
  <c r="E115" i="1"/>
  <c r="F115" i="1" s="1"/>
  <c r="G115" i="1" s="1"/>
  <c r="I115" i="1" s="1"/>
  <c r="E116" i="1"/>
  <c r="F116" i="1" s="1"/>
  <c r="G116" i="1" s="1"/>
  <c r="I116" i="1" s="1"/>
  <c r="E198" i="1"/>
  <c r="F198" i="1" s="1"/>
  <c r="G198" i="1" s="1"/>
  <c r="I198" i="1" s="1"/>
  <c r="E200" i="1"/>
  <c r="F200" i="1" s="1"/>
  <c r="G200" i="1" s="1"/>
  <c r="I200" i="1" s="1"/>
  <c r="E205" i="1"/>
  <c r="F205" i="1" s="1"/>
  <c r="G205" i="1" s="1"/>
  <c r="I205" i="1" s="1"/>
  <c r="E206" i="1"/>
  <c r="F206" i="1" s="1"/>
  <c r="G206" i="1" s="1"/>
  <c r="I206" i="1" s="1"/>
  <c r="E208" i="1"/>
  <c r="F208" i="1" s="1"/>
  <c r="G208" i="1" s="1"/>
  <c r="I208" i="1" s="1"/>
  <c r="E213" i="1"/>
  <c r="F213" i="1" s="1"/>
  <c r="G213" i="1" s="1"/>
  <c r="I213" i="1" s="1"/>
  <c r="E216" i="1"/>
  <c r="F216" i="1" s="1"/>
  <c r="G216" i="1" s="1"/>
  <c r="I216" i="1" s="1"/>
  <c r="E117" i="1"/>
  <c r="F117" i="1" s="1"/>
  <c r="G117" i="1" s="1"/>
  <c r="I117" i="1" s="1"/>
  <c r="E118" i="1"/>
  <c r="F118" i="1" s="1"/>
  <c r="G118" i="1" s="1"/>
  <c r="I118" i="1" s="1"/>
  <c r="E119" i="1"/>
  <c r="F119" i="1" s="1"/>
  <c r="G119" i="1" s="1"/>
  <c r="I119" i="1" s="1"/>
  <c r="E120" i="1"/>
  <c r="F120" i="1" s="1"/>
  <c r="G120" i="1" s="1"/>
  <c r="I120" i="1" s="1"/>
  <c r="E217" i="1"/>
  <c r="F217" i="1" s="1"/>
  <c r="G217" i="1" s="1"/>
  <c r="I217" i="1" s="1"/>
  <c r="E218" i="1"/>
  <c r="F218" i="1" s="1"/>
  <c r="G218" i="1" s="1"/>
  <c r="I218" i="1" s="1"/>
  <c r="E219" i="1"/>
  <c r="F219" i="1" s="1"/>
  <c r="G219" i="1" s="1"/>
  <c r="I219" i="1" s="1"/>
  <c r="E220" i="1"/>
  <c r="F220" i="1" s="1"/>
  <c r="G220" i="1" s="1"/>
  <c r="I220" i="1" s="1"/>
  <c r="E222" i="1"/>
  <c r="F222" i="1" s="1"/>
  <c r="G222" i="1" s="1"/>
  <c r="I222" i="1" s="1"/>
  <c r="E224" i="1"/>
  <c r="F224" i="1" s="1"/>
  <c r="G224" i="1" s="1"/>
  <c r="I224" i="1" s="1"/>
  <c r="E225" i="1"/>
  <c r="F225" i="1" s="1"/>
  <c r="G225" i="1" s="1"/>
  <c r="I225" i="1" s="1"/>
  <c r="E226" i="1"/>
  <c r="F226" i="1" s="1"/>
  <c r="G226" i="1" s="1"/>
  <c r="I226" i="1" s="1"/>
  <c r="E228" i="1"/>
  <c r="F228" i="1" s="1"/>
  <c r="G228" i="1" s="1"/>
  <c r="I228" i="1" s="1"/>
  <c r="E121" i="1"/>
  <c r="F121" i="1" s="1"/>
  <c r="G121" i="1" s="1"/>
  <c r="I121" i="1" s="1"/>
  <c r="E122" i="1"/>
  <c r="F122" i="1" s="1"/>
  <c r="G122" i="1" s="1"/>
  <c r="I122" i="1" s="1"/>
  <c r="E123" i="1"/>
  <c r="F123" i="1" s="1"/>
  <c r="G123" i="1" s="1"/>
  <c r="I123" i="1" s="1"/>
  <c r="E229" i="1"/>
  <c r="F229" i="1" s="1"/>
  <c r="G229" i="1" s="1"/>
  <c r="I229" i="1" s="1"/>
  <c r="E230" i="1"/>
  <c r="F230" i="1" s="1"/>
  <c r="G230" i="1" s="1"/>
  <c r="I230" i="1" s="1"/>
  <c r="E231" i="1"/>
  <c r="F231" i="1" s="1"/>
  <c r="G231" i="1" s="1"/>
  <c r="I231" i="1" s="1"/>
  <c r="E233" i="1"/>
  <c r="F233" i="1" s="1"/>
  <c r="G233" i="1" s="1"/>
  <c r="I233" i="1" s="1"/>
  <c r="E234" i="1"/>
  <c r="F234" i="1" s="1"/>
  <c r="G234" i="1" s="1"/>
  <c r="I234" i="1" s="1"/>
  <c r="E235" i="1"/>
  <c r="F235" i="1" s="1"/>
  <c r="G235" i="1" s="1"/>
  <c r="I235" i="1" s="1"/>
  <c r="E236" i="1"/>
  <c r="F236" i="1" s="1"/>
  <c r="G236" i="1" s="1"/>
  <c r="I236" i="1" s="1"/>
  <c r="E237" i="1"/>
  <c r="F237" i="1" s="1"/>
  <c r="G237" i="1" s="1"/>
  <c r="I237" i="1" s="1"/>
  <c r="E239" i="1"/>
  <c r="F239" i="1" s="1"/>
  <c r="G239" i="1" s="1"/>
  <c r="I239" i="1" s="1"/>
  <c r="E240" i="1"/>
  <c r="F240" i="1" s="1"/>
  <c r="G240" i="1" s="1"/>
  <c r="I240" i="1" s="1"/>
  <c r="E242" i="1"/>
  <c r="F242" i="1" s="1"/>
  <c r="G242" i="1" s="1"/>
  <c r="I242" i="1" s="1"/>
  <c r="E243" i="1"/>
  <c r="F243" i="1" s="1"/>
  <c r="G243" i="1" s="1"/>
  <c r="I243" i="1" s="1"/>
  <c r="E244" i="1"/>
  <c r="F244" i="1" s="1"/>
  <c r="G244" i="1" s="1"/>
  <c r="I244" i="1" s="1"/>
  <c r="E245" i="1"/>
  <c r="F245" i="1" s="1"/>
  <c r="G245" i="1" s="1"/>
  <c r="I245" i="1" s="1"/>
  <c r="E246" i="1"/>
  <c r="F246" i="1" s="1"/>
  <c r="G246" i="1" s="1"/>
  <c r="I246" i="1" s="1"/>
  <c r="E247" i="1"/>
  <c r="F247" i="1" s="1"/>
  <c r="G247" i="1" s="1"/>
  <c r="I247" i="1" s="1"/>
  <c r="E249" i="1"/>
  <c r="F249" i="1" s="1"/>
  <c r="G249" i="1" s="1"/>
  <c r="I249" i="1" s="1"/>
  <c r="E250" i="1"/>
  <c r="F250" i="1" s="1"/>
  <c r="G250" i="1" s="1"/>
  <c r="I250" i="1" s="1"/>
  <c r="E251" i="1"/>
  <c r="F251" i="1" s="1"/>
  <c r="G251" i="1" s="1"/>
  <c r="I251" i="1" s="1"/>
  <c r="E253" i="1"/>
  <c r="F253" i="1" s="1"/>
  <c r="G253" i="1" s="1"/>
  <c r="I253" i="1" s="1"/>
  <c r="E254" i="1"/>
  <c r="F254" i="1" s="1"/>
  <c r="G254" i="1" s="1"/>
  <c r="I254" i="1" s="1"/>
  <c r="E255" i="1"/>
  <c r="F255" i="1" s="1"/>
  <c r="G255" i="1" s="1"/>
  <c r="I255" i="1" s="1"/>
  <c r="E258" i="1"/>
  <c r="F258" i="1" s="1"/>
  <c r="G258" i="1" s="1"/>
  <c r="I258" i="1" s="1"/>
  <c r="E259" i="1"/>
  <c r="F259" i="1" s="1"/>
  <c r="G259" i="1" s="1"/>
  <c r="I259" i="1" s="1"/>
  <c r="E260" i="1"/>
  <c r="F260" i="1" s="1"/>
  <c r="G260" i="1" s="1"/>
  <c r="I260" i="1" s="1"/>
  <c r="E262" i="1"/>
  <c r="F262" i="1" s="1"/>
  <c r="G262" i="1" s="1"/>
  <c r="I262" i="1" s="1"/>
  <c r="E263" i="1"/>
  <c r="F263" i="1" s="1"/>
  <c r="G263" i="1" s="1"/>
  <c r="I263" i="1" s="1"/>
  <c r="E264" i="1"/>
  <c r="F264" i="1" s="1"/>
  <c r="G264" i="1" s="1"/>
  <c r="I264" i="1" s="1"/>
  <c r="E271" i="1"/>
  <c r="F271" i="1" s="1"/>
  <c r="G271" i="1" s="1"/>
  <c r="I271" i="1" s="1"/>
  <c r="E124" i="1"/>
  <c r="F124" i="1" s="1"/>
  <c r="G124" i="1" s="1"/>
  <c r="I124" i="1" s="1"/>
  <c r="E273" i="1"/>
  <c r="F273" i="1" s="1"/>
  <c r="G273" i="1" s="1"/>
  <c r="I273" i="1" s="1"/>
  <c r="E278" i="1"/>
  <c r="F278" i="1" s="1"/>
  <c r="G278" i="1" s="1"/>
  <c r="I278" i="1" s="1"/>
  <c r="E279" i="1"/>
  <c r="F279" i="1" s="1"/>
  <c r="G279" i="1" s="1"/>
  <c r="I279" i="1" s="1"/>
  <c r="E280" i="1"/>
  <c r="F280" i="1" s="1"/>
  <c r="G280" i="1" s="1"/>
  <c r="I280" i="1" s="1"/>
  <c r="E281" i="1"/>
  <c r="F281" i="1" s="1"/>
  <c r="G281" i="1" s="1"/>
  <c r="I281" i="1" s="1"/>
  <c r="E282" i="1"/>
  <c r="F282" i="1" s="1"/>
  <c r="G282" i="1" s="1"/>
  <c r="I282" i="1" s="1"/>
  <c r="E285" i="1"/>
  <c r="F285" i="1" s="1"/>
  <c r="G285" i="1" s="1"/>
  <c r="I285" i="1" s="1"/>
  <c r="E287" i="1"/>
  <c r="F287" i="1" s="1"/>
  <c r="G287" i="1" s="1"/>
  <c r="I287" i="1" s="1"/>
  <c r="E288" i="1"/>
  <c r="F288" i="1" s="1"/>
  <c r="G288" i="1" s="1"/>
  <c r="I288" i="1" s="1"/>
  <c r="E289" i="1"/>
  <c r="F289" i="1" s="1"/>
  <c r="G289" i="1" s="1"/>
  <c r="I289" i="1" s="1"/>
  <c r="E293" i="1"/>
  <c r="F293" i="1" s="1"/>
  <c r="G293" i="1" s="1"/>
  <c r="I293" i="1" s="1"/>
  <c r="E294" i="1"/>
  <c r="F294" i="1" s="1"/>
  <c r="G294" i="1" s="1"/>
  <c r="I294" i="1" s="1"/>
  <c r="E295" i="1"/>
  <c r="F295" i="1" s="1"/>
  <c r="G295" i="1" s="1"/>
  <c r="I295" i="1" s="1"/>
  <c r="E296" i="1"/>
  <c r="F296" i="1" s="1"/>
  <c r="G296" i="1" s="1"/>
  <c r="I296" i="1" s="1"/>
  <c r="E297" i="1"/>
  <c r="F297" i="1" s="1"/>
  <c r="G297" i="1" s="1"/>
  <c r="I297" i="1" s="1"/>
  <c r="E298" i="1"/>
  <c r="F298" i="1" s="1"/>
  <c r="G298" i="1" s="1"/>
  <c r="I298" i="1" s="1"/>
  <c r="E299" i="1"/>
  <c r="F299" i="1" s="1"/>
  <c r="G299" i="1" s="1"/>
  <c r="I299" i="1" s="1"/>
  <c r="E301" i="1"/>
  <c r="F301" i="1" s="1"/>
  <c r="G301" i="1" s="1"/>
  <c r="I301" i="1" s="1"/>
  <c r="E302" i="1"/>
  <c r="F302" i="1" s="1"/>
  <c r="G302" i="1" s="1"/>
  <c r="I302" i="1" s="1"/>
  <c r="E303" i="1"/>
  <c r="F303" i="1" s="1"/>
  <c r="G303" i="1" s="1"/>
  <c r="I303" i="1" s="1"/>
  <c r="E304" i="1"/>
  <c r="F304" i="1" s="1"/>
  <c r="G304" i="1" s="1"/>
  <c r="I304" i="1" s="1"/>
  <c r="E305" i="1"/>
  <c r="F305" i="1" s="1"/>
  <c r="G305" i="1" s="1"/>
  <c r="I305" i="1" s="1"/>
  <c r="E306" i="1"/>
  <c r="F306" i="1" s="1"/>
  <c r="G306" i="1" s="1"/>
  <c r="I306" i="1" s="1"/>
  <c r="E308" i="1"/>
  <c r="F308" i="1" s="1"/>
  <c r="G308" i="1" s="1"/>
  <c r="I308" i="1" s="1"/>
  <c r="E309" i="1"/>
  <c r="F309" i="1" s="1"/>
  <c r="G309" i="1" s="1"/>
  <c r="I309" i="1" s="1"/>
  <c r="E310" i="1"/>
  <c r="F310" i="1" s="1"/>
  <c r="G310" i="1" s="1"/>
  <c r="I310" i="1" s="1"/>
  <c r="E311" i="1"/>
  <c r="F311" i="1" s="1"/>
  <c r="G311" i="1" s="1"/>
  <c r="I311" i="1" s="1"/>
  <c r="E312" i="1"/>
  <c r="F312" i="1" s="1"/>
  <c r="G312" i="1" s="1"/>
  <c r="I312" i="1" s="1"/>
  <c r="E313" i="1"/>
  <c r="F313" i="1" s="1"/>
  <c r="G313" i="1" s="1"/>
  <c r="I313" i="1" s="1"/>
  <c r="E314" i="1"/>
  <c r="F314" i="1" s="1"/>
  <c r="G314" i="1" s="1"/>
  <c r="I314" i="1" s="1"/>
  <c r="E315" i="1"/>
  <c r="F315" i="1" s="1"/>
  <c r="G315" i="1" s="1"/>
  <c r="I315" i="1" s="1"/>
  <c r="E316" i="1"/>
  <c r="F316" i="1" s="1"/>
  <c r="G316" i="1" s="1"/>
  <c r="I316" i="1" s="1"/>
  <c r="E317" i="1"/>
  <c r="F317" i="1" s="1"/>
  <c r="G317" i="1" s="1"/>
  <c r="I317" i="1" s="1"/>
  <c r="E318" i="1"/>
  <c r="F318" i="1" s="1"/>
  <c r="G318" i="1" s="1"/>
  <c r="I318" i="1" s="1"/>
  <c r="E320" i="1"/>
  <c r="F320" i="1" s="1"/>
  <c r="G320" i="1" s="1"/>
  <c r="I320" i="1" s="1"/>
  <c r="E321" i="1"/>
  <c r="F321" i="1" s="1"/>
  <c r="G321" i="1" s="1"/>
  <c r="I321" i="1" s="1"/>
  <c r="E322" i="1"/>
  <c r="F322" i="1" s="1"/>
  <c r="G322" i="1" s="1"/>
  <c r="I322" i="1" s="1"/>
  <c r="E323" i="1"/>
  <c r="F323" i="1" s="1"/>
  <c r="G323" i="1" s="1"/>
  <c r="I323" i="1" s="1"/>
  <c r="E158" i="1"/>
  <c r="F158" i="1" s="1"/>
  <c r="G158" i="1" s="1"/>
  <c r="I158" i="1" s="1"/>
  <c r="E162" i="1"/>
  <c r="F162" i="1" s="1"/>
  <c r="G162" i="1" s="1"/>
  <c r="I162" i="1" s="1"/>
  <c r="E175" i="1"/>
  <c r="F175" i="1" s="1"/>
  <c r="G175" i="1" s="1"/>
  <c r="I175" i="1" s="1"/>
  <c r="E182" i="1"/>
  <c r="F182" i="1" s="1"/>
  <c r="G182" i="1" s="1"/>
  <c r="I182" i="1" s="1"/>
  <c r="E185" i="1"/>
  <c r="F185" i="1" s="1"/>
  <c r="G185" i="1" s="1"/>
  <c r="I185" i="1" s="1"/>
  <c r="E189" i="1"/>
  <c r="F189" i="1" s="1"/>
  <c r="G189" i="1" s="1"/>
  <c r="I189" i="1" s="1"/>
  <c r="E191" i="1"/>
  <c r="F191" i="1" s="1"/>
  <c r="G191" i="1" s="1"/>
  <c r="I191" i="1" s="1"/>
  <c r="E192" i="1"/>
  <c r="F192" i="1" s="1"/>
  <c r="G192" i="1" s="1"/>
  <c r="I192" i="1" s="1"/>
  <c r="E199" i="1"/>
  <c r="F199" i="1" s="1"/>
  <c r="G199" i="1" s="1"/>
  <c r="I199" i="1" s="1"/>
  <c r="E201" i="1"/>
  <c r="F201" i="1" s="1"/>
  <c r="G201" i="1" s="1"/>
  <c r="I201" i="1" s="1"/>
  <c r="E202" i="1"/>
  <c r="F202" i="1" s="1"/>
  <c r="G202" i="1" s="1"/>
  <c r="I202" i="1" s="1"/>
  <c r="E203" i="1"/>
  <c r="F203" i="1" s="1"/>
  <c r="G203" i="1" s="1"/>
  <c r="I203" i="1" s="1"/>
  <c r="E204" i="1"/>
  <c r="F204" i="1" s="1"/>
  <c r="G204" i="1" s="1"/>
  <c r="I204" i="1" s="1"/>
  <c r="E209" i="1"/>
  <c r="F209" i="1" s="1"/>
  <c r="G209" i="1" s="1"/>
  <c r="I209" i="1" s="1"/>
  <c r="E210" i="1"/>
  <c r="F210" i="1" s="1"/>
  <c r="G210" i="1" s="1"/>
  <c r="I210" i="1" s="1"/>
  <c r="E211" i="1"/>
  <c r="E113" i="3" s="1"/>
  <c r="E212" i="1"/>
  <c r="F212" i="1" s="1"/>
  <c r="G212" i="1" s="1"/>
  <c r="I212" i="1" s="1"/>
  <c r="E215" i="1"/>
  <c r="F215" i="1" s="1"/>
  <c r="G215" i="1" s="1"/>
  <c r="I215" i="1" s="1"/>
  <c r="E223" i="1"/>
  <c r="F223" i="1" s="1"/>
  <c r="G223" i="1" s="1"/>
  <c r="I223" i="1" s="1"/>
  <c r="I238" i="1"/>
  <c r="E241" i="1"/>
  <c r="F241" i="1" s="1"/>
  <c r="G241" i="1" s="1"/>
  <c r="I241" i="1" s="1"/>
  <c r="E252" i="1"/>
  <c r="F252" i="1" s="1"/>
  <c r="G252" i="1" s="1"/>
  <c r="I252" i="1" s="1"/>
  <c r="E256" i="1"/>
  <c r="F256" i="1" s="1"/>
  <c r="G256" i="1" s="1"/>
  <c r="I256" i="1" s="1"/>
  <c r="E257" i="1"/>
  <c r="F257" i="1" s="1"/>
  <c r="G257" i="1" s="1"/>
  <c r="I257" i="1" s="1"/>
  <c r="E261" i="1"/>
  <c r="F261" i="1" s="1"/>
  <c r="G261" i="1" s="1"/>
  <c r="I261" i="1" s="1"/>
  <c r="E265" i="1"/>
  <c r="F265" i="1" s="1"/>
  <c r="G265" i="1" s="1"/>
  <c r="I265" i="1" s="1"/>
  <c r="E266" i="1"/>
  <c r="F266" i="1" s="1"/>
  <c r="G266" i="1" s="1"/>
  <c r="I266" i="1" s="1"/>
  <c r="E267" i="1"/>
  <c r="F267" i="1" s="1"/>
  <c r="G267" i="1" s="1"/>
  <c r="I267" i="1" s="1"/>
  <c r="E268" i="1"/>
  <c r="F268" i="1" s="1"/>
  <c r="G268" i="1" s="1"/>
  <c r="I268" i="1" s="1"/>
  <c r="E269" i="1"/>
  <c r="F269" i="1" s="1"/>
  <c r="G269" i="1" s="1"/>
  <c r="I269" i="1" s="1"/>
  <c r="E270" i="1"/>
  <c r="F270" i="1" s="1"/>
  <c r="G270" i="1" s="1"/>
  <c r="I270" i="1" s="1"/>
  <c r="E272" i="1"/>
  <c r="F272" i="1" s="1"/>
  <c r="G272" i="1" s="1"/>
  <c r="I272" i="1" s="1"/>
  <c r="E274" i="1"/>
  <c r="F274" i="1" s="1"/>
  <c r="G274" i="1" s="1"/>
  <c r="I274" i="1" s="1"/>
  <c r="E275" i="1"/>
  <c r="F275" i="1" s="1"/>
  <c r="G275" i="1" s="1"/>
  <c r="I275" i="1" s="1"/>
  <c r="E276" i="1"/>
  <c r="F276" i="1" s="1"/>
  <c r="G276" i="1" s="1"/>
  <c r="I276" i="1" s="1"/>
  <c r="E277" i="1"/>
  <c r="F277" i="1" s="1"/>
  <c r="G277" i="1" s="1"/>
  <c r="I277" i="1" s="1"/>
  <c r="E283" i="1"/>
  <c r="F283" i="1" s="1"/>
  <c r="G283" i="1" s="1"/>
  <c r="I283" i="1" s="1"/>
  <c r="E284" i="1"/>
  <c r="F284" i="1" s="1"/>
  <c r="G284" i="1" s="1"/>
  <c r="I284" i="1" s="1"/>
  <c r="E290" i="1"/>
  <c r="F290" i="1" s="1"/>
  <c r="G290" i="1" s="1"/>
  <c r="I290" i="1" s="1"/>
  <c r="E291" i="1"/>
  <c r="F291" i="1" s="1"/>
  <c r="G291" i="1" s="1"/>
  <c r="I291" i="1" s="1"/>
  <c r="E292" i="1"/>
  <c r="F292" i="1" s="1"/>
  <c r="G292" i="1" s="1"/>
  <c r="I292" i="1" s="1"/>
  <c r="E307" i="1"/>
  <c r="F307" i="1" s="1"/>
  <c r="G307" i="1" s="1"/>
  <c r="I307" i="1" s="1"/>
  <c r="E329" i="1"/>
  <c r="F329" i="1" s="1"/>
  <c r="G329" i="1" s="1"/>
  <c r="I329" i="1" s="1"/>
  <c r="E330" i="1"/>
  <c r="F330" i="1" s="1"/>
  <c r="G330" i="1" s="1"/>
  <c r="I330" i="1" s="1"/>
  <c r="E331" i="1"/>
  <c r="F331" i="1" s="1"/>
  <c r="G331" i="1" s="1"/>
  <c r="I331" i="1" s="1"/>
  <c r="E332" i="1"/>
  <c r="F332" i="1" s="1"/>
  <c r="G332" i="1" s="1"/>
  <c r="I332" i="1" s="1"/>
  <c r="E339" i="1"/>
  <c r="F339" i="1" s="1"/>
  <c r="G339" i="1" s="1"/>
  <c r="I339" i="1" s="1"/>
  <c r="E348" i="1"/>
  <c r="F348" i="1" s="1"/>
  <c r="G348" i="1" s="1"/>
  <c r="I348" i="1" s="1"/>
  <c r="E349" i="1"/>
  <c r="F349" i="1" s="1"/>
  <c r="G349" i="1" s="1"/>
  <c r="I349" i="1" s="1"/>
  <c r="E350" i="1"/>
  <c r="F350" i="1" s="1"/>
  <c r="G350" i="1" s="1"/>
  <c r="I350" i="1" s="1"/>
  <c r="E351" i="1"/>
  <c r="F351" i="1" s="1"/>
  <c r="G351" i="1" s="1"/>
  <c r="I351" i="1" s="1"/>
  <c r="Q466" i="1"/>
  <c r="Q457" i="1"/>
  <c r="Q443" i="1"/>
  <c r="E443" i="1"/>
  <c r="F443" i="1" s="1"/>
  <c r="G443" i="1" s="1"/>
  <c r="Q441" i="1"/>
  <c r="E441" i="1"/>
  <c r="F441" i="1" s="1"/>
  <c r="G441" i="1" s="1"/>
  <c r="Q440" i="1"/>
  <c r="E440" i="1"/>
  <c r="F440" i="1" s="1"/>
  <c r="G440" i="1" s="1"/>
  <c r="Q431" i="1"/>
  <c r="E431" i="1"/>
  <c r="F431" i="1" s="1"/>
  <c r="G431" i="1" s="1"/>
  <c r="Q428" i="1"/>
  <c r="E428" i="1"/>
  <c r="F428" i="1" s="1"/>
  <c r="G428" i="1" s="1"/>
  <c r="Q426" i="1"/>
  <c r="E426" i="1"/>
  <c r="F426" i="1" s="1"/>
  <c r="G426" i="1" s="1"/>
  <c r="Q423" i="1"/>
  <c r="E423" i="1"/>
  <c r="F423" i="1" s="1"/>
  <c r="G423" i="1" s="1"/>
  <c r="I423" i="1" s="1"/>
  <c r="Q420" i="1"/>
  <c r="E420" i="1"/>
  <c r="F420" i="1" s="1"/>
  <c r="G420" i="1" s="1"/>
  <c r="K420" i="1" s="1"/>
  <c r="Q419" i="1"/>
  <c r="E419" i="1"/>
  <c r="F419" i="1" s="1"/>
  <c r="G419" i="1" s="1"/>
  <c r="Q416" i="1"/>
  <c r="E416" i="1"/>
  <c r="F416" i="1" s="1"/>
  <c r="G416" i="1" s="1"/>
  <c r="Q412" i="1"/>
  <c r="E412" i="1"/>
  <c r="F412" i="1" s="1"/>
  <c r="G412" i="1" s="1"/>
  <c r="Q411" i="1"/>
  <c r="E411" i="1"/>
  <c r="F411" i="1" s="1"/>
  <c r="G411" i="1" s="1"/>
  <c r="Q401" i="1"/>
  <c r="E401" i="1"/>
  <c r="F401" i="1" s="1"/>
  <c r="G401" i="1" s="1"/>
  <c r="Q390" i="1"/>
  <c r="E390" i="1"/>
  <c r="F390" i="1" s="1"/>
  <c r="G390" i="1" s="1"/>
  <c r="Q389" i="1"/>
  <c r="E389" i="1"/>
  <c r="F389" i="1" s="1"/>
  <c r="G389" i="1" s="1"/>
  <c r="Q388" i="1"/>
  <c r="E388" i="1"/>
  <c r="F388" i="1" s="1"/>
  <c r="G388" i="1" s="1"/>
  <c r="Q387" i="1"/>
  <c r="E387" i="1"/>
  <c r="F387" i="1" s="1"/>
  <c r="G387" i="1" s="1"/>
  <c r="Q386" i="1"/>
  <c r="E386" i="1"/>
  <c r="F386" i="1" s="1"/>
  <c r="G386" i="1" s="1"/>
  <c r="Q381" i="1"/>
  <c r="E381" i="1"/>
  <c r="F381" i="1" s="1"/>
  <c r="G381" i="1" s="1"/>
  <c r="Q380" i="1"/>
  <c r="E380" i="1"/>
  <c r="F380" i="1" s="1"/>
  <c r="G380" i="1" s="1"/>
  <c r="Q379" i="1"/>
  <c r="E379" i="1"/>
  <c r="F379" i="1" s="1"/>
  <c r="G379" i="1" s="1"/>
  <c r="Q378" i="1"/>
  <c r="E378" i="1"/>
  <c r="F378" i="1" s="1"/>
  <c r="G378" i="1" s="1"/>
  <c r="Q376" i="1"/>
  <c r="E376" i="1"/>
  <c r="F376" i="1" s="1"/>
  <c r="G376" i="1" s="1"/>
  <c r="Q375" i="1"/>
  <c r="E375" i="1"/>
  <c r="F375" i="1" s="1"/>
  <c r="G375" i="1" s="1"/>
  <c r="I375" i="1" s="1"/>
  <c r="Q363" i="1"/>
  <c r="E363" i="1"/>
  <c r="F363" i="1" s="1"/>
  <c r="G363" i="1" s="1"/>
  <c r="Q362" i="1"/>
  <c r="E362" i="1"/>
  <c r="F362" i="1" s="1"/>
  <c r="G362" i="1" s="1"/>
  <c r="Q361" i="1"/>
  <c r="E361" i="1"/>
  <c r="F361" i="1" s="1"/>
  <c r="G361" i="1" s="1"/>
  <c r="Q359" i="1"/>
  <c r="E359" i="1"/>
  <c r="F359" i="1" s="1"/>
  <c r="G359" i="1" s="1"/>
  <c r="Q358" i="1"/>
  <c r="E358" i="1"/>
  <c r="F358" i="1" s="1"/>
  <c r="G358" i="1" s="1"/>
  <c r="I358" i="1" s="1"/>
  <c r="Q355" i="1"/>
  <c r="E355" i="1"/>
  <c r="F355" i="1" s="1"/>
  <c r="G355" i="1" s="1"/>
  <c r="I355" i="1" s="1"/>
  <c r="Q354" i="1"/>
  <c r="E354" i="1"/>
  <c r="F354" i="1" s="1"/>
  <c r="G354" i="1" s="1"/>
  <c r="I354" i="1" s="1"/>
  <c r="Q196" i="1"/>
  <c r="E196" i="1"/>
  <c r="F196" i="1" s="1"/>
  <c r="G196" i="1" s="1"/>
  <c r="I196" i="1" s="1"/>
  <c r="Q152" i="1"/>
  <c r="E152" i="1"/>
  <c r="F152" i="1" s="1"/>
  <c r="G152" i="1" s="1"/>
  <c r="I152" i="1" s="1"/>
  <c r="Q151" i="1"/>
  <c r="E151" i="1"/>
  <c r="F151" i="1" s="1"/>
  <c r="G151" i="1" s="1"/>
  <c r="I151" i="1" s="1"/>
  <c r="Q150" i="1"/>
  <c r="E150" i="1"/>
  <c r="F150" i="1" s="1"/>
  <c r="G150" i="1" s="1"/>
  <c r="I150" i="1" s="1"/>
  <c r="Q149" i="1"/>
  <c r="E149" i="1"/>
  <c r="F149" i="1" s="1"/>
  <c r="G149" i="1" s="1"/>
  <c r="I149" i="1" s="1"/>
  <c r="Q148" i="1"/>
  <c r="E148" i="1"/>
  <c r="F148" i="1" s="1"/>
  <c r="G148" i="1" s="1"/>
  <c r="I148" i="1" s="1"/>
  <c r="Q135" i="1"/>
  <c r="E135" i="1"/>
  <c r="F135" i="1" s="1"/>
  <c r="G135" i="1" s="1"/>
  <c r="I135" i="1" s="1"/>
  <c r="Q134" i="1"/>
  <c r="E134" i="1"/>
  <c r="F134" i="1" s="1"/>
  <c r="G134" i="1" s="1"/>
  <c r="I134" i="1" s="1"/>
  <c r="Q93" i="1"/>
  <c r="E93" i="1"/>
  <c r="F93" i="1" s="1"/>
  <c r="G93" i="1" s="1"/>
  <c r="I93" i="1" s="1"/>
  <c r="Q92" i="1"/>
  <c r="E92" i="1"/>
  <c r="F92" i="1" s="1"/>
  <c r="G92" i="1" s="1"/>
  <c r="I92" i="1" s="1"/>
  <c r="Q90" i="1"/>
  <c r="E90" i="1"/>
  <c r="F90" i="1" s="1"/>
  <c r="G90" i="1" s="1"/>
  <c r="I90" i="1" s="1"/>
  <c r="Q89" i="1"/>
  <c r="E89" i="1"/>
  <c r="F89" i="1" s="1"/>
  <c r="G89" i="1" s="1"/>
  <c r="I89" i="1" s="1"/>
  <c r="Q88" i="1"/>
  <c r="E88" i="1"/>
  <c r="F88" i="1" s="1"/>
  <c r="G88" i="1" s="1"/>
  <c r="I88" i="1" s="1"/>
  <c r="Q87" i="1"/>
  <c r="E87" i="1"/>
  <c r="F87" i="1" s="1"/>
  <c r="G87" i="1" s="1"/>
  <c r="I87" i="1" s="1"/>
  <c r="Q86" i="1"/>
  <c r="E86" i="1"/>
  <c r="F86" i="1" s="1"/>
  <c r="G86" i="1" s="1"/>
  <c r="I86" i="1" s="1"/>
  <c r="Q85" i="1"/>
  <c r="E85" i="1"/>
  <c r="F85" i="1" s="1"/>
  <c r="G85" i="1" s="1"/>
  <c r="I85" i="1" s="1"/>
  <c r="Q83" i="1"/>
  <c r="E83" i="1"/>
  <c r="E379" i="3" s="1"/>
  <c r="Q82" i="1"/>
  <c r="E82" i="1"/>
  <c r="F82" i="1" s="1"/>
  <c r="G82" i="1" s="1"/>
  <c r="I82" i="1" s="1"/>
  <c r="Q81" i="1"/>
  <c r="E81" i="1"/>
  <c r="F81" i="1" s="1"/>
  <c r="G81" i="1" s="1"/>
  <c r="I81" i="1" s="1"/>
  <c r="Q80" i="1"/>
  <c r="E80" i="1"/>
  <c r="F80" i="1" s="1"/>
  <c r="G80" i="1" s="1"/>
  <c r="I80" i="1" s="1"/>
  <c r="Q79" i="1"/>
  <c r="E79" i="1"/>
  <c r="F79" i="1" s="1"/>
  <c r="G79" i="1" s="1"/>
  <c r="I79" i="1" s="1"/>
  <c r="Q78" i="1"/>
  <c r="E78" i="1"/>
  <c r="F78" i="1" s="1"/>
  <c r="G78" i="1" s="1"/>
  <c r="I78" i="1" s="1"/>
  <c r="Q77" i="1"/>
  <c r="E77" i="1"/>
  <c r="F77" i="1" s="1"/>
  <c r="G77" i="1" s="1"/>
  <c r="I77" i="1" s="1"/>
  <c r="Q76" i="1"/>
  <c r="E76" i="1"/>
  <c r="F76" i="1" s="1"/>
  <c r="G76" i="1" s="1"/>
  <c r="I76" i="1" s="1"/>
  <c r="Q75" i="1"/>
  <c r="E75" i="1"/>
  <c r="F75" i="1" s="1"/>
  <c r="G75" i="1" s="1"/>
  <c r="I75" i="1" s="1"/>
  <c r="Q74" i="1"/>
  <c r="E74" i="1"/>
  <c r="F74" i="1" s="1"/>
  <c r="G74" i="1" s="1"/>
  <c r="I74" i="1" s="1"/>
  <c r="Q73" i="1"/>
  <c r="E73" i="1"/>
  <c r="F73" i="1" s="1"/>
  <c r="G73" i="1" s="1"/>
  <c r="I73" i="1" s="1"/>
  <c r="Q72" i="1"/>
  <c r="E72" i="1"/>
  <c r="F72" i="1" s="1"/>
  <c r="G72" i="1" s="1"/>
  <c r="I72" i="1" s="1"/>
  <c r="Q71" i="1"/>
  <c r="E71" i="1"/>
  <c r="F71" i="1" s="1"/>
  <c r="G71" i="1" s="1"/>
  <c r="I71" i="1" s="1"/>
  <c r="Q70" i="1"/>
  <c r="E70" i="1"/>
  <c r="F70" i="1" s="1"/>
  <c r="G70" i="1" s="1"/>
  <c r="I70" i="1" s="1"/>
  <c r="Q69" i="1"/>
  <c r="E69" i="1"/>
  <c r="F69" i="1" s="1"/>
  <c r="G69" i="1" s="1"/>
  <c r="I69" i="1" s="1"/>
  <c r="Q68" i="1"/>
  <c r="E68" i="1"/>
  <c r="E364" i="3" s="1"/>
  <c r="Q67" i="1"/>
  <c r="E67" i="1"/>
  <c r="F67" i="1" s="1"/>
  <c r="G67" i="1" s="1"/>
  <c r="I67" i="1" s="1"/>
  <c r="Q66" i="1"/>
  <c r="E66" i="1"/>
  <c r="F66" i="1" s="1"/>
  <c r="G66" i="1" s="1"/>
  <c r="I66" i="1" s="1"/>
  <c r="Q65" i="1"/>
  <c r="E65" i="1"/>
  <c r="F65" i="1" s="1"/>
  <c r="G65" i="1" s="1"/>
  <c r="I65" i="1" s="1"/>
  <c r="Q64" i="1"/>
  <c r="E64" i="1"/>
  <c r="F64" i="1" s="1"/>
  <c r="G64" i="1" s="1"/>
  <c r="I64" i="1" s="1"/>
  <c r="Q63" i="1"/>
  <c r="E63" i="1"/>
  <c r="F63" i="1" s="1"/>
  <c r="G63" i="1" s="1"/>
  <c r="I63" i="1" s="1"/>
  <c r="Q62" i="1"/>
  <c r="E62" i="1"/>
  <c r="F62" i="1" s="1"/>
  <c r="G62" i="1" s="1"/>
  <c r="I62" i="1" s="1"/>
  <c r="Q61" i="1"/>
  <c r="E61" i="1"/>
  <c r="F61" i="1" s="1"/>
  <c r="G61" i="1" s="1"/>
  <c r="I61" i="1" s="1"/>
  <c r="Q60" i="1"/>
  <c r="E60" i="1"/>
  <c r="F60" i="1" s="1"/>
  <c r="G60" i="1" s="1"/>
  <c r="I60" i="1" s="1"/>
  <c r="Q59" i="1"/>
  <c r="E59" i="1"/>
  <c r="F59" i="1" s="1"/>
  <c r="G59" i="1" s="1"/>
  <c r="I59" i="1" s="1"/>
  <c r="Q58" i="1"/>
  <c r="E58" i="1"/>
  <c r="F58" i="1" s="1"/>
  <c r="G58" i="1" s="1"/>
  <c r="I58" i="1" s="1"/>
  <c r="Q57" i="1"/>
  <c r="E57" i="1"/>
  <c r="F57" i="1" s="1"/>
  <c r="G57" i="1" s="1"/>
  <c r="I57" i="1" s="1"/>
  <c r="Q56" i="1"/>
  <c r="E56" i="1"/>
  <c r="F56" i="1" s="1"/>
  <c r="G56" i="1" s="1"/>
  <c r="I56" i="1" s="1"/>
  <c r="Q55" i="1"/>
  <c r="E55" i="1"/>
  <c r="F55" i="1" s="1"/>
  <c r="G55" i="1" s="1"/>
  <c r="I55" i="1" s="1"/>
  <c r="Q54" i="1"/>
  <c r="E54" i="1"/>
  <c r="F54" i="1" s="1"/>
  <c r="G54" i="1" s="1"/>
  <c r="I54" i="1" s="1"/>
  <c r="Q53" i="1"/>
  <c r="E53" i="1"/>
  <c r="F53" i="1" s="1"/>
  <c r="G53" i="1" s="1"/>
  <c r="I53" i="1" s="1"/>
  <c r="Q52" i="1"/>
  <c r="E52" i="1"/>
  <c r="F52" i="1" s="1"/>
  <c r="G52" i="1" s="1"/>
  <c r="I52" i="1" s="1"/>
  <c r="Q51" i="1"/>
  <c r="E51" i="1"/>
  <c r="E347" i="3" s="1"/>
  <c r="Q50" i="1"/>
  <c r="E50" i="1"/>
  <c r="F50" i="1" s="1"/>
  <c r="G50" i="1" s="1"/>
  <c r="I50" i="1" s="1"/>
  <c r="Q49" i="1"/>
  <c r="E49" i="1"/>
  <c r="F49" i="1" s="1"/>
  <c r="G49" i="1" s="1"/>
  <c r="I49" i="1" s="1"/>
  <c r="Q48" i="1"/>
  <c r="E48" i="1"/>
  <c r="F48" i="1" s="1"/>
  <c r="G48" i="1" s="1"/>
  <c r="I48" i="1" s="1"/>
  <c r="Q46" i="1"/>
  <c r="E46" i="1"/>
  <c r="F46" i="1" s="1"/>
  <c r="G46" i="1" s="1"/>
  <c r="I46" i="1" s="1"/>
  <c r="Q45" i="1"/>
  <c r="E45" i="1"/>
  <c r="F45" i="1" s="1"/>
  <c r="G45" i="1" s="1"/>
  <c r="I45" i="1" s="1"/>
  <c r="Q44" i="1"/>
  <c r="E44" i="1"/>
  <c r="F44" i="1" s="1"/>
  <c r="G44" i="1" s="1"/>
  <c r="I44" i="1" s="1"/>
  <c r="Q43" i="1"/>
  <c r="E43" i="1"/>
  <c r="F43" i="1" s="1"/>
  <c r="G43" i="1" s="1"/>
  <c r="I43" i="1" s="1"/>
  <c r="Q42" i="1"/>
  <c r="E42" i="1"/>
  <c r="F42" i="1" s="1"/>
  <c r="G42" i="1" s="1"/>
  <c r="I42" i="1" s="1"/>
  <c r="Q41" i="1"/>
  <c r="E41" i="1"/>
  <c r="F41" i="1" s="1"/>
  <c r="G41" i="1" s="1"/>
  <c r="I41" i="1" s="1"/>
  <c r="Q40" i="1"/>
  <c r="E40" i="1"/>
  <c r="F40" i="1" s="1"/>
  <c r="G40" i="1" s="1"/>
  <c r="I40" i="1" s="1"/>
  <c r="Q39" i="1"/>
  <c r="E39" i="1"/>
  <c r="F39" i="1" s="1"/>
  <c r="G39" i="1" s="1"/>
  <c r="I39" i="1" s="1"/>
  <c r="Q38" i="1"/>
  <c r="E38" i="1"/>
  <c r="F38" i="1" s="1"/>
  <c r="G38" i="1" s="1"/>
  <c r="I38" i="1" s="1"/>
  <c r="Q37" i="1"/>
  <c r="E37" i="1"/>
  <c r="F37" i="1" s="1"/>
  <c r="G37" i="1" s="1"/>
  <c r="I37" i="1" s="1"/>
  <c r="Q36" i="1"/>
  <c r="E36" i="1"/>
  <c r="F36" i="1" s="1"/>
  <c r="G36" i="1" s="1"/>
  <c r="I36" i="1" s="1"/>
  <c r="Q35" i="1"/>
  <c r="E35" i="1"/>
  <c r="E332" i="3" s="1"/>
  <c r="Q34" i="1"/>
  <c r="E34" i="1"/>
  <c r="F34" i="1" s="1"/>
  <c r="G34" i="1" s="1"/>
  <c r="I34" i="1" s="1"/>
  <c r="Q33" i="1"/>
  <c r="E33" i="1"/>
  <c r="F33" i="1" s="1"/>
  <c r="G33" i="1" s="1"/>
  <c r="I33" i="1" s="1"/>
  <c r="Q32" i="1"/>
  <c r="E32" i="1"/>
  <c r="F32" i="1" s="1"/>
  <c r="G32" i="1" s="1"/>
  <c r="I32" i="1" s="1"/>
  <c r="Q31" i="1"/>
  <c r="E31" i="1"/>
  <c r="F31" i="1" s="1"/>
  <c r="G31" i="1" s="1"/>
  <c r="I31" i="1" s="1"/>
  <c r="Q30" i="1"/>
  <c r="E30" i="1"/>
  <c r="F30" i="1" s="1"/>
  <c r="G30" i="1" s="1"/>
  <c r="I30" i="1" s="1"/>
  <c r="Q29" i="1"/>
  <c r="E29" i="1"/>
  <c r="F29" i="1" s="1"/>
  <c r="G29" i="1" s="1"/>
  <c r="I29" i="1" s="1"/>
  <c r="Q28" i="1"/>
  <c r="E28" i="1"/>
  <c r="F28" i="1" s="1"/>
  <c r="G28" i="1" s="1"/>
  <c r="I28" i="1" s="1"/>
  <c r="Q27" i="1"/>
  <c r="E27" i="1"/>
  <c r="E324" i="3" s="1"/>
  <c r="F27" i="1"/>
  <c r="G27" i="1" s="1"/>
  <c r="I27" i="1" s="1"/>
  <c r="Q26" i="1"/>
  <c r="E26" i="1"/>
  <c r="F26" i="1" s="1"/>
  <c r="G26" i="1" s="1"/>
  <c r="I26" i="1" s="1"/>
  <c r="Q25" i="1"/>
  <c r="E25" i="1"/>
  <c r="F25" i="1" s="1"/>
  <c r="G25" i="1" s="1"/>
  <c r="I25" i="1" s="1"/>
  <c r="Q24" i="1"/>
  <c r="E24" i="1"/>
  <c r="F24" i="1" s="1"/>
  <c r="G24" i="1" s="1"/>
  <c r="I24" i="1" s="1"/>
  <c r="Q23" i="1"/>
  <c r="E23" i="1"/>
  <c r="F23" i="1" s="1"/>
  <c r="G23" i="1" s="1"/>
  <c r="I23" i="1" s="1"/>
  <c r="Q22" i="1"/>
  <c r="E22" i="1"/>
  <c r="F22" i="1" s="1"/>
  <c r="G22" i="1" s="1"/>
  <c r="I22" i="1" s="1"/>
  <c r="Q21" i="1"/>
  <c r="E21" i="1"/>
  <c r="F21" i="1" s="1"/>
  <c r="G21" i="1" s="1"/>
  <c r="I21" i="1" s="1"/>
  <c r="G317" i="3"/>
  <c r="C317" i="3"/>
  <c r="C227" i="1"/>
  <c r="E317" i="3" s="1"/>
  <c r="G446" i="3"/>
  <c r="C446" i="3"/>
  <c r="G316" i="3"/>
  <c r="C316" i="3"/>
  <c r="G315" i="3"/>
  <c r="C315" i="3"/>
  <c r="G314" i="3"/>
  <c r="C314" i="3"/>
  <c r="G313" i="3"/>
  <c r="C313" i="3"/>
  <c r="G312" i="3"/>
  <c r="C312" i="3"/>
  <c r="G311" i="3"/>
  <c r="C311" i="3"/>
  <c r="G310" i="3"/>
  <c r="C310" i="3"/>
  <c r="G445" i="3"/>
  <c r="C445" i="3"/>
  <c r="G309" i="3"/>
  <c r="C309" i="3"/>
  <c r="G308" i="3"/>
  <c r="C308" i="3"/>
  <c r="E308" i="3"/>
  <c r="G444" i="3"/>
  <c r="C444" i="3"/>
  <c r="G443" i="3"/>
  <c r="C443" i="3"/>
  <c r="G442" i="3"/>
  <c r="C442" i="3"/>
  <c r="G441" i="3"/>
  <c r="C441" i="3"/>
  <c r="G440" i="3"/>
  <c r="C440" i="3"/>
  <c r="G439" i="3"/>
  <c r="C439" i="3"/>
  <c r="G307" i="3"/>
  <c r="C307" i="3"/>
  <c r="G438" i="3"/>
  <c r="C438" i="3"/>
  <c r="G437" i="3"/>
  <c r="C437" i="3"/>
  <c r="G436" i="3"/>
  <c r="C436" i="3"/>
  <c r="G306" i="3"/>
  <c r="C306" i="3"/>
  <c r="E452" i="1"/>
  <c r="G435" i="3"/>
  <c r="C435" i="3"/>
  <c r="G434" i="3"/>
  <c r="C434" i="3"/>
  <c r="G433" i="3"/>
  <c r="C433" i="3"/>
  <c r="G305" i="3"/>
  <c r="C305" i="3"/>
  <c r="G304" i="3"/>
  <c r="C304" i="3"/>
  <c r="G303" i="3"/>
  <c r="C303" i="3"/>
  <c r="G302" i="3"/>
  <c r="C302" i="3"/>
  <c r="G301" i="3"/>
  <c r="C301" i="3"/>
  <c r="G300" i="3"/>
  <c r="C300" i="3"/>
  <c r="G299" i="3"/>
  <c r="C299" i="3"/>
  <c r="G298" i="3"/>
  <c r="C298" i="3"/>
  <c r="E444" i="1"/>
  <c r="G432" i="3"/>
  <c r="C432" i="3"/>
  <c r="G297" i="3"/>
  <c r="C297" i="3"/>
  <c r="E442" i="1"/>
  <c r="F442" i="1" s="1"/>
  <c r="G442" i="1" s="1"/>
  <c r="K442" i="1" s="1"/>
  <c r="G431" i="3"/>
  <c r="C431" i="3"/>
  <c r="G430" i="3"/>
  <c r="C430" i="3"/>
  <c r="G296" i="3"/>
  <c r="C296" i="3"/>
  <c r="E439" i="1"/>
  <c r="E296" i="3" s="1"/>
  <c r="G295" i="3"/>
  <c r="C295" i="3"/>
  <c r="E438" i="1"/>
  <c r="E295" i="3" s="1"/>
  <c r="G294" i="3"/>
  <c r="C294" i="3"/>
  <c r="G293" i="3"/>
  <c r="C293" i="3"/>
  <c r="E435" i="1"/>
  <c r="F435" i="1" s="1"/>
  <c r="G435" i="1" s="1"/>
  <c r="K435" i="1" s="1"/>
  <c r="G292" i="3"/>
  <c r="C292" i="3"/>
  <c r="G291" i="3"/>
  <c r="C291" i="3"/>
  <c r="E291" i="3"/>
  <c r="G429" i="3"/>
  <c r="C429" i="3"/>
  <c r="G290" i="3"/>
  <c r="C290" i="3"/>
  <c r="E290" i="3"/>
  <c r="G289" i="3"/>
  <c r="C289" i="3"/>
  <c r="G428" i="3"/>
  <c r="C428" i="3"/>
  <c r="G288" i="3"/>
  <c r="C288" i="3"/>
  <c r="G427" i="3"/>
  <c r="C427" i="3"/>
  <c r="E427" i="3"/>
  <c r="G287" i="3"/>
  <c r="C287" i="3"/>
  <c r="E425" i="1"/>
  <c r="F425" i="1" s="1"/>
  <c r="G425" i="1" s="1"/>
  <c r="K425" i="1" s="1"/>
  <c r="G286" i="3"/>
  <c r="C286" i="3"/>
  <c r="E286" i="3"/>
  <c r="G426" i="3"/>
  <c r="C426" i="3"/>
  <c r="E426" i="3"/>
  <c r="G425" i="3"/>
  <c r="C425" i="3"/>
  <c r="G285" i="3"/>
  <c r="C285" i="3"/>
  <c r="E421" i="1"/>
  <c r="F421" i="1" s="1"/>
  <c r="G421" i="1" s="1"/>
  <c r="K421" i="1" s="1"/>
  <c r="G424" i="3"/>
  <c r="C424" i="3"/>
  <c r="G423" i="3"/>
  <c r="C423" i="3"/>
  <c r="G422" i="3"/>
  <c r="C422" i="3"/>
  <c r="G421" i="3"/>
  <c r="C421" i="3"/>
  <c r="E421" i="3"/>
  <c r="G420" i="3"/>
  <c r="C420" i="3"/>
  <c r="G419" i="3"/>
  <c r="C419" i="3"/>
  <c r="E419" i="3"/>
  <c r="G418" i="3"/>
  <c r="C418" i="3"/>
  <c r="E418" i="3"/>
  <c r="G284" i="3"/>
  <c r="C284" i="3"/>
  <c r="E413" i="1"/>
  <c r="E284" i="3" s="1"/>
  <c r="G417" i="3"/>
  <c r="C417" i="3"/>
  <c r="G416" i="3"/>
  <c r="C416" i="3"/>
  <c r="G283" i="3"/>
  <c r="C283" i="3"/>
  <c r="E410" i="1"/>
  <c r="F410" i="1" s="1"/>
  <c r="G410" i="1" s="1"/>
  <c r="K410" i="1" s="1"/>
  <c r="G282" i="3"/>
  <c r="C282" i="3"/>
  <c r="E409" i="1"/>
  <c r="E282" i="3" s="1"/>
  <c r="G281" i="3"/>
  <c r="C281" i="3"/>
  <c r="E408" i="1"/>
  <c r="F408" i="1" s="1"/>
  <c r="G408" i="1" s="1"/>
  <c r="K408" i="1" s="1"/>
  <c r="G280" i="3"/>
  <c r="C280" i="3"/>
  <c r="E407" i="1"/>
  <c r="E280" i="3" s="1"/>
  <c r="G279" i="3"/>
  <c r="C279" i="3"/>
  <c r="E406" i="1"/>
  <c r="F406" i="1" s="1"/>
  <c r="G406" i="1" s="1"/>
  <c r="K406" i="1" s="1"/>
  <c r="G278" i="3"/>
  <c r="C278" i="3"/>
  <c r="E405" i="1"/>
  <c r="G277" i="3"/>
  <c r="C277" i="3"/>
  <c r="E404" i="1"/>
  <c r="G276" i="3"/>
  <c r="C276" i="3"/>
  <c r="E403" i="1"/>
  <c r="E276" i="3" s="1"/>
  <c r="G275" i="3"/>
  <c r="C275" i="3"/>
  <c r="E402" i="1"/>
  <c r="G415" i="3"/>
  <c r="C415" i="3"/>
  <c r="G274" i="3"/>
  <c r="C274" i="3"/>
  <c r="E397" i="1"/>
  <c r="F397" i="1" s="1"/>
  <c r="G397" i="1" s="1"/>
  <c r="K397" i="1" s="1"/>
  <c r="G273" i="3"/>
  <c r="C273" i="3"/>
  <c r="E394" i="1"/>
  <c r="F394" i="1" s="1"/>
  <c r="G394" i="1" s="1"/>
  <c r="J394" i="1" s="1"/>
  <c r="G272" i="3"/>
  <c r="C272" i="3"/>
  <c r="E392" i="1"/>
  <c r="G414" i="3"/>
  <c r="C414" i="3"/>
  <c r="E414" i="3"/>
  <c r="G413" i="3"/>
  <c r="C413" i="3"/>
  <c r="E413" i="3"/>
  <c r="G412" i="3"/>
  <c r="C412" i="3"/>
  <c r="G411" i="3"/>
  <c r="C411" i="3"/>
  <c r="G410" i="3"/>
  <c r="C410" i="3"/>
  <c r="E410" i="3"/>
  <c r="G271" i="3"/>
  <c r="C271" i="3"/>
  <c r="E384" i="1"/>
  <c r="E271" i="3" s="1"/>
  <c r="G409" i="3"/>
  <c r="C409" i="3"/>
  <c r="E409" i="3"/>
  <c r="G270" i="3"/>
  <c r="C270" i="3"/>
  <c r="E382" i="1"/>
  <c r="E270" i="3" s="1"/>
  <c r="G408" i="3"/>
  <c r="C408" i="3"/>
  <c r="E408" i="3"/>
  <c r="G407" i="3"/>
  <c r="C407" i="3"/>
  <c r="G406" i="3"/>
  <c r="C406" i="3"/>
  <c r="G405" i="3"/>
  <c r="C405" i="3"/>
  <c r="G269" i="3"/>
  <c r="C269" i="3"/>
  <c r="E377" i="1"/>
  <c r="E269" i="3" s="1"/>
  <c r="G404" i="3"/>
  <c r="C404" i="3"/>
  <c r="E404" i="3"/>
  <c r="G403" i="3"/>
  <c r="C403" i="3"/>
  <c r="G268" i="3"/>
  <c r="C268" i="3"/>
  <c r="G267" i="3"/>
  <c r="C267" i="3"/>
  <c r="G266" i="3"/>
  <c r="C266" i="3"/>
  <c r="E266" i="3"/>
  <c r="G265" i="3"/>
  <c r="C265" i="3"/>
  <c r="E265" i="3"/>
  <c r="G264" i="3"/>
  <c r="C264" i="3"/>
  <c r="G263" i="3"/>
  <c r="C263" i="3"/>
  <c r="E263" i="3"/>
  <c r="G262" i="3"/>
  <c r="C262" i="3"/>
  <c r="E368" i="1"/>
  <c r="E262" i="3" s="1"/>
  <c r="G261" i="3"/>
  <c r="C261" i="3"/>
  <c r="G260" i="3"/>
  <c r="C260" i="3"/>
  <c r="E260" i="3"/>
  <c r="G259" i="3"/>
  <c r="C259" i="3"/>
  <c r="G258" i="3"/>
  <c r="C258" i="3"/>
  <c r="G402" i="3"/>
  <c r="C402" i="3"/>
  <c r="E402" i="3"/>
  <c r="G401" i="3"/>
  <c r="C401" i="3"/>
  <c r="E401" i="3"/>
  <c r="G400" i="3"/>
  <c r="C400" i="3"/>
  <c r="G257" i="3"/>
  <c r="C257" i="3"/>
  <c r="E257" i="3"/>
  <c r="G399" i="3"/>
  <c r="C399" i="3"/>
  <c r="G398" i="3"/>
  <c r="C398" i="3"/>
  <c r="E398" i="3"/>
  <c r="G256" i="3"/>
  <c r="C256" i="3"/>
  <c r="G255" i="3"/>
  <c r="C255" i="3"/>
  <c r="G397" i="3"/>
  <c r="C397" i="3"/>
  <c r="G396" i="3"/>
  <c r="C396" i="3"/>
  <c r="G254" i="3"/>
  <c r="C254" i="3"/>
  <c r="E353" i="1"/>
  <c r="E254" i="3" s="1"/>
  <c r="G253" i="3"/>
  <c r="C253" i="3"/>
  <c r="G252" i="3"/>
  <c r="C252" i="3"/>
  <c r="G251" i="3"/>
  <c r="C251" i="3"/>
  <c r="E251" i="3"/>
  <c r="G250" i="3"/>
  <c r="C250" i="3"/>
  <c r="G249" i="3"/>
  <c r="C249" i="3"/>
  <c r="G248" i="3"/>
  <c r="C248" i="3"/>
  <c r="E347" i="1"/>
  <c r="E248" i="3" s="1"/>
  <c r="G247" i="3"/>
  <c r="C247" i="3"/>
  <c r="E247" i="3"/>
  <c r="G246" i="3"/>
  <c r="C246" i="3"/>
  <c r="G245" i="3"/>
  <c r="C245" i="3"/>
  <c r="E245" i="3"/>
  <c r="G244" i="3"/>
  <c r="C244" i="3"/>
  <c r="E343" i="1"/>
  <c r="G243" i="3"/>
  <c r="C243" i="3"/>
  <c r="E243" i="3"/>
  <c r="G242" i="3"/>
  <c r="C242" i="3"/>
  <c r="E242" i="3"/>
  <c r="G241" i="3"/>
  <c r="C241" i="3"/>
  <c r="G240" i="3"/>
  <c r="C240" i="3"/>
  <c r="G239" i="3"/>
  <c r="C239" i="3"/>
  <c r="E239" i="3"/>
  <c r="G238" i="3"/>
  <c r="C238" i="3"/>
  <c r="E337" i="1"/>
  <c r="E238" i="3" s="1"/>
  <c r="G237" i="3"/>
  <c r="C237" i="3"/>
  <c r="E237" i="3"/>
  <c r="G236" i="3"/>
  <c r="C236" i="3"/>
  <c r="G235" i="3"/>
  <c r="C235" i="3"/>
  <c r="G234" i="3"/>
  <c r="C234" i="3"/>
  <c r="E234" i="3"/>
  <c r="G233" i="3"/>
  <c r="C233" i="3"/>
  <c r="G232" i="3"/>
  <c r="C232" i="3"/>
  <c r="G231" i="3"/>
  <c r="C231" i="3"/>
  <c r="G230" i="3"/>
  <c r="C230" i="3"/>
  <c r="G229" i="3"/>
  <c r="C229" i="3"/>
  <c r="E229" i="3"/>
  <c r="G228" i="3"/>
  <c r="C228" i="3"/>
  <c r="G227" i="3"/>
  <c r="C227" i="3"/>
  <c r="G226" i="3"/>
  <c r="C226" i="3"/>
  <c r="E226" i="3"/>
  <c r="G225" i="3"/>
  <c r="C225" i="3"/>
  <c r="E225" i="3"/>
  <c r="G224" i="3"/>
  <c r="C224" i="3"/>
  <c r="G223" i="3"/>
  <c r="C223" i="3"/>
  <c r="G222" i="3"/>
  <c r="C222" i="3"/>
  <c r="G221" i="3"/>
  <c r="C221" i="3"/>
  <c r="G220" i="3"/>
  <c r="C220" i="3"/>
  <c r="E319" i="1"/>
  <c r="E220" i="3" s="1"/>
  <c r="G219" i="3"/>
  <c r="C219" i="3"/>
  <c r="E219" i="3"/>
  <c r="G218" i="3"/>
  <c r="C218" i="3"/>
  <c r="G217" i="3"/>
  <c r="C217" i="3"/>
  <c r="G216" i="3"/>
  <c r="C216" i="3"/>
  <c r="E216" i="3"/>
  <c r="G215" i="3"/>
  <c r="C215" i="3"/>
  <c r="G214" i="3"/>
  <c r="C214" i="3"/>
  <c r="E214" i="3"/>
  <c r="G213" i="3"/>
  <c r="C213" i="3"/>
  <c r="G212" i="3"/>
  <c r="C212" i="3"/>
  <c r="E212" i="3"/>
  <c r="G211" i="3"/>
  <c r="C211" i="3"/>
  <c r="G210" i="3"/>
  <c r="C210" i="3"/>
  <c r="E210" i="3"/>
  <c r="G209" i="3"/>
  <c r="C209" i="3"/>
  <c r="E209" i="3"/>
  <c r="G208" i="3"/>
  <c r="C208" i="3"/>
  <c r="E208" i="3"/>
  <c r="G207" i="3"/>
  <c r="C207" i="3"/>
  <c r="E207" i="3"/>
  <c r="G206" i="3"/>
  <c r="C206" i="3"/>
  <c r="G205" i="3"/>
  <c r="C205" i="3"/>
  <c r="G204" i="3"/>
  <c r="C204" i="3"/>
  <c r="G203" i="3"/>
  <c r="C203" i="3"/>
  <c r="E203" i="3"/>
  <c r="G202" i="3"/>
  <c r="C202" i="3"/>
  <c r="E202" i="3"/>
  <c r="G201" i="3"/>
  <c r="C201" i="3"/>
  <c r="E300" i="1"/>
  <c r="F300" i="1" s="1"/>
  <c r="G300" i="1" s="1"/>
  <c r="I300" i="1" s="1"/>
  <c r="G200" i="3"/>
  <c r="C200" i="3"/>
  <c r="E200" i="3"/>
  <c r="G199" i="3"/>
  <c r="C199" i="3"/>
  <c r="E199" i="3"/>
  <c r="G198" i="3"/>
  <c r="C198" i="3"/>
  <c r="G197" i="3"/>
  <c r="C197" i="3"/>
  <c r="G196" i="3"/>
  <c r="C196" i="3"/>
  <c r="E196" i="3"/>
  <c r="G195" i="3"/>
  <c r="C195" i="3"/>
  <c r="G194" i="3"/>
  <c r="C194" i="3"/>
  <c r="E194" i="3"/>
  <c r="G193" i="3"/>
  <c r="C193" i="3"/>
  <c r="E193" i="3"/>
  <c r="G192" i="3"/>
  <c r="C192" i="3"/>
  <c r="G191" i="3"/>
  <c r="C191" i="3"/>
  <c r="E191" i="3"/>
  <c r="G190" i="3"/>
  <c r="C190" i="3"/>
  <c r="E190" i="3"/>
  <c r="G189" i="3"/>
  <c r="C189" i="3"/>
  <c r="E189" i="3"/>
  <c r="G188" i="3"/>
  <c r="C188" i="3"/>
  <c r="E188" i="3"/>
  <c r="G187" i="3"/>
  <c r="C187" i="3"/>
  <c r="E286" i="1"/>
  <c r="F286" i="1" s="1"/>
  <c r="G286" i="1" s="1"/>
  <c r="I286" i="1" s="1"/>
  <c r="G186" i="3"/>
  <c r="C186" i="3"/>
  <c r="G185" i="3"/>
  <c r="C185" i="3"/>
  <c r="G184" i="3"/>
  <c r="C184" i="3"/>
  <c r="E184" i="3"/>
  <c r="G183" i="3"/>
  <c r="C183" i="3"/>
  <c r="G182" i="3"/>
  <c r="C182" i="3"/>
  <c r="E182" i="3"/>
  <c r="G181" i="3"/>
  <c r="C181" i="3"/>
  <c r="G180" i="3"/>
  <c r="C180" i="3"/>
  <c r="E180" i="3"/>
  <c r="G179" i="3"/>
  <c r="C179" i="3"/>
  <c r="G178" i="3"/>
  <c r="C178" i="3"/>
  <c r="E178" i="3"/>
  <c r="G177" i="3"/>
  <c r="C177" i="3"/>
  <c r="G176" i="3"/>
  <c r="C176" i="3"/>
  <c r="E176" i="3"/>
  <c r="G175" i="3"/>
  <c r="C175" i="3"/>
  <c r="E175" i="3"/>
  <c r="G174" i="3"/>
  <c r="C174" i="3"/>
  <c r="E174" i="3"/>
  <c r="G173" i="3"/>
  <c r="C173" i="3"/>
  <c r="G172" i="3"/>
  <c r="C172" i="3"/>
  <c r="G171" i="3"/>
  <c r="C171" i="3"/>
  <c r="E171" i="3"/>
  <c r="G170" i="3"/>
  <c r="C170" i="3"/>
  <c r="G169" i="3"/>
  <c r="C169" i="3"/>
  <c r="E169" i="3"/>
  <c r="G168" i="3"/>
  <c r="C168" i="3"/>
  <c r="G167" i="3"/>
  <c r="C167" i="3"/>
  <c r="G166" i="3"/>
  <c r="C166" i="3"/>
  <c r="E166" i="3"/>
  <c r="G165" i="3"/>
  <c r="C165" i="3"/>
  <c r="G164" i="3"/>
  <c r="C164" i="3"/>
  <c r="E164" i="3"/>
  <c r="G163" i="3"/>
  <c r="C163" i="3"/>
  <c r="G162" i="3"/>
  <c r="C162" i="3"/>
  <c r="G161" i="3"/>
  <c r="C161" i="3"/>
  <c r="G160" i="3"/>
  <c r="C160" i="3"/>
  <c r="G159" i="3"/>
  <c r="C159" i="3"/>
  <c r="E159" i="3"/>
  <c r="G158" i="3"/>
  <c r="C158" i="3"/>
  <c r="G157" i="3"/>
  <c r="C157" i="3"/>
  <c r="E157" i="3"/>
  <c r="G156" i="3"/>
  <c r="C156" i="3"/>
  <c r="G155" i="3"/>
  <c r="C155" i="3"/>
  <c r="G154" i="3"/>
  <c r="C154" i="3"/>
  <c r="E154" i="3"/>
  <c r="G153" i="3"/>
  <c r="C153" i="3"/>
  <c r="G152" i="3"/>
  <c r="C152" i="3"/>
  <c r="E152" i="3"/>
  <c r="G151" i="3"/>
  <c r="C151" i="3"/>
  <c r="G150" i="3"/>
  <c r="C150" i="3"/>
  <c r="G149" i="3"/>
  <c r="C149" i="3"/>
  <c r="E248" i="1"/>
  <c r="E149" i="3" s="1"/>
  <c r="G148" i="3"/>
  <c r="C148" i="3"/>
  <c r="E148" i="3"/>
  <c r="G147" i="3"/>
  <c r="C147" i="3"/>
  <c r="G146" i="3"/>
  <c r="C146" i="3"/>
  <c r="E146" i="3"/>
  <c r="G145" i="3"/>
  <c r="C145" i="3"/>
  <c r="G144" i="3"/>
  <c r="C144" i="3"/>
  <c r="E144" i="3"/>
  <c r="G143" i="3"/>
  <c r="C143" i="3"/>
  <c r="E143" i="3"/>
  <c r="G142" i="3"/>
  <c r="C142" i="3"/>
  <c r="G141" i="3"/>
  <c r="C141" i="3"/>
  <c r="G140" i="3"/>
  <c r="C140" i="3"/>
  <c r="G139" i="3"/>
  <c r="C139" i="3"/>
  <c r="E238" i="1"/>
  <c r="E139" i="3" s="1"/>
  <c r="G138" i="3"/>
  <c r="C138" i="3"/>
  <c r="E138" i="3"/>
  <c r="G137" i="3"/>
  <c r="C137" i="3"/>
  <c r="G136" i="3"/>
  <c r="C136" i="3"/>
  <c r="E136" i="3"/>
  <c r="G135" i="3"/>
  <c r="C135" i="3"/>
  <c r="G134" i="3"/>
  <c r="C134" i="3"/>
  <c r="E134" i="3"/>
  <c r="G133" i="3"/>
  <c r="C133" i="3"/>
  <c r="E232" i="1"/>
  <c r="F232" i="1" s="1"/>
  <c r="G232" i="1" s="1"/>
  <c r="I232" i="1" s="1"/>
  <c r="G132" i="3"/>
  <c r="C132" i="3"/>
  <c r="G131" i="3"/>
  <c r="C131" i="3"/>
  <c r="G130" i="3"/>
  <c r="C130" i="3"/>
  <c r="E130" i="3"/>
  <c r="G129" i="3"/>
  <c r="C129" i="3"/>
  <c r="G128" i="3"/>
  <c r="C128" i="3"/>
  <c r="E128" i="3"/>
  <c r="G127" i="3"/>
  <c r="C127" i="3"/>
  <c r="G126" i="3"/>
  <c r="C126" i="3"/>
  <c r="G125" i="3"/>
  <c r="C125" i="3"/>
  <c r="G124" i="3"/>
  <c r="C124" i="3"/>
  <c r="E124" i="3"/>
  <c r="G123" i="3"/>
  <c r="C123" i="3"/>
  <c r="E221" i="1"/>
  <c r="F221" i="1" s="1"/>
  <c r="G221" i="1" s="1"/>
  <c r="I221" i="1" s="1"/>
  <c r="G122" i="3"/>
  <c r="C122" i="3"/>
  <c r="E122" i="3"/>
  <c r="G121" i="3"/>
  <c r="C121" i="3"/>
  <c r="G120" i="3"/>
  <c r="C120" i="3"/>
  <c r="G119" i="3"/>
  <c r="C119" i="3"/>
  <c r="G118" i="3"/>
  <c r="C118" i="3"/>
  <c r="E118" i="3"/>
  <c r="G117" i="3"/>
  <c r="C117" i="3"/>
  <c r="E117" i="3"/>
  <c r="G116" i="3"/>
  <c r="C116" i="3"/>
  <c r="E214" i="1"/>
  <c r="E116" i="3" s="1"/>
  <c r="G115" i="3"/>
  <c r="C115" i="3"/>
  <c r="G114" i="3"/>
  <c r="C114" i="3"/>
  <c r="E114" i="3"/>
  <c r="G113" i="3"/>
  <c r="C113" i="3"/>
  <c r="G112" i="3"/>
  <c r="C112" i="3"/>
  <c r="E112" i="3"/>
  <c r="G111" i="3"/>
  <c r="C111" i="3"/>
  <c r="G110" i="3"/>
  <c r="C110" i="3"/>
  <c r="E110" i="3"/>
  <c r="G109" i="3"/>
  <c r="C109" i="3"/>
  <c r="E207" i="1"/>
  <c r="E109" i="3" s="1"/>
  <c r="G108" i="3"/>
  <c r="C108" i="3"/>
  <c r="G107" i="3"/>
  <c r="C107" i="3"/>
  <c r="G106" i="3"/>
  <c r="C106" i="3"/>
  <c r="G105" i="3"/>
  <c r="C105" i="3"/>
  <c r="G104" i="3"/>
  <c r="C104" i="3"/>
  <c r="E104" i="3"/>
  <c r="G103" i="3"/>
  <c r="C103" i="3"/>
  <c r="E103" i="3"/>
  <c r="G102" i="3"/>
  <c r="C102" i="3"/>
  <c r="G101" i="3"/>
  <c r="C101" i="3"/>
  <c r="E101" i="3"/>
  <c r="G100" i="3"/>
  <c r="C100" i="3"/>
  <c r="G395" i="3"/>
  <c r="C395" i="3"/>
  <c r="G99" i="3"/>
  <c r="C99" i="3"/>
  <c r="E99" i="3"/>
  <c r="G98" i="3"/>
  <c r="C98" i="3"/>
  <c r="E98" i="3"/>
  <c r="G97" i="3"/>
  <c r="C97" i="3"/>
  <c r="E97" i="3"/>
  <c r="G96" i="3"/>
  <c r="C96" i="3"/>
  <c r="G95" i="3"/>
  <c r="C95" i="3"/>
  <c r="E95" i="3"/>
  <c r="G94" i="3"/>
  <c r="C94" i="3"/>
  <c r="E94" i="3"/>
  <c r="G93" i="3"/>
  <c r="C93" i="3"/>
  <c r="G92" i="3"/>
  <c r="C92" i="3"/>
  <c r="G91" i="3"/>
  <c r="C91" i="3"/>
  <c r="G90" i="3"/>
  <c r="C90" i="3"/>
  <c r="G89" i="3"/>
  <c r="C89" i="3"/>
  <c r="E89" i="3"/>
  <c r="G88" i="3"/>
  <c r="C88" i="3"/>
  <c r="G87" i="3"/>
  <c r="C87" i="3"/>
  <c r="E87" i="3"/>
  <c r="G86" i="3"/>
  <c r="C86" i="3"/>
  <c r="E86" i="3"/>
  <c r="G85" i="3"/>
  <c r="C85" i="3"/>
  <c r="E180" i="1"/>
  <c r="E85" i="3" s="1"/>
  <c r="G84" i="3"/>
  <c r="C84" i="3"/>
  <c r="E84" i="3"/>
  <c r="G83" i="3"/>
  <c r="C83" i="3"/>
  <c r="G82" i="3"/>
  <c r="C82" i="3"/>
  <c r="E82" i="3"/>
  <c r="G81" i="3"/>
  <c r="C81" i="3"/>
  <c r="E81" i="3"/>
  <c r="G80" i="3"/>
  <c r="C80" i="3"/>
  <c r="E80" i="3"/>
  <c r="G79" i="3"/>
  <c r="C79" i="3"/>
  <c r="E79" i="3"/>
  <c r="G78" i="3"/>
  <c r="C78" i="3"/>
  <c r="E173" i="1"/>
  <c r="E78" i="3" s="1"/>
  <c r="G77" i="3"/>
  <c r="C77" i="3"/>
  <c r="E171" i="1"/>
  <c r="F171" i="1" s="1"/>
  <c r="G171" i="1" s="1"/>
  <c r="I171" i="1" s="1"/>
  <c r="G76" i="3"/>
  <c r="C76" i="3"/>
  <c r="G75" i="3"/>
  <c r="C75" i="3"/>
  <c r="G74" i="3"/>
  <c r="C74" i="3"/>
  <c r="E74" i="3"/>
  <c r="G73" i="3"/>
  <c r="C73" i="3"/>
  <c r="E167" i="1"/>
  <c r="E73" i="3" s="1"/>
  <c r="G72" i="3"/>
  <c r="C72" i="3"/>
  <c r="E166" i="1"/>
  <c r="E72" i="3" s="1"/>
  <c r="G71" i="3"/>
  <c r="C71" i="3"/>
  <c r="E165" i="1"/>
  <c r="E71" i="3" s="1"/>
  <c r="G70" i="3"/>
  <c r="C70" i="3"/>
  <c r="G69" i="3"/>
  <c r="C69" i="3"/>
  <c r="E69" i="3"/>
  <c r="G68" i="3"/>
  <c r="C68" i="3"/>
  <c r="E68" i="3"/>
  <c r="G67" i="3"/>
  <c r="C67" i="3"/>
  <c r="E67" i="3"/>
  <c r="G66" i="3"/>
  <c r="C66" i="3"/>
  <c r="E66" i="3"/>
  <c r="G65" i="3"/>
  <c r="C65" i="3"/>
  <c r="E65" i="3"/>
  <c r="G64" i="3"/>
  <c r="C64" i="3"/>
  <c r="G63" i="3"/>
  <c r="C63" i="3"/>
  <c r="G62" i="3"/>
  <c r="C62" i="3"/>
  <c r="E62" i="3"/>
  <c r="G61" i="3"/>
  <c r="C61" i="3"/>
  <c r="E61" i="3"/>
  <c r="G60" i="3"/>
  <c r="C60" i="3"/>
  <c r="E60" i="3"/>
  <c r="G394" i="3"/>
  <c r="C394" i="3"/>
  <c r="E394" i="3"/>
  <c r="G393" i="3"/>
  <c r="C393" i="3"/>
  <c r="E393" i="3"/>
  <c r="G392" i="3"/>
  <c r="C392" i="3"/>
  <c r="G391" i="3"/>
  <c r="C391" i="3"/>
  <c r="E391" i="3"/>
  <c r="G390" i="3"/>
  <c r="C390" i="3"/>
  <c r="G59" i="3"/>
  <c r="C59" i="3"/>
  <c r="G58" i="3"/>
  <c r="C58" i="3"/>
  <c r="E58" i="3"/>
  <c r="G57" i="3"/>
  <c r="C57" i="3"/>
  <c r="E57" i="3"/>
  <c r="G56" i="3"/>
  <c r="C56" i="3"/>
  <c r="E144" i="1"/>
  <c r="E56" i="3" s="1"/>
  <c r="G55" i="3"/>
  <c r="C55" i="3"/>
  <c r="G54" i="3"/>
  <c r="C54" i="3"/>
  <c r="E54" i="3"/>
  <c r="G53" i="3"/>
  <c r="C53" i="3"/>
  <c r="E53" i="3"/>
  <c r="G52" i="3"/>
  <c r="C52" i="3"/>
  <c r="E52" i="3"/>
  <c r="G51" i="3"/>
  <c r="C51" i="3"/>
  <c r="E51" i="3"/>
  <c r="G50" i="3"/>
  <c r="C50" i="3"/>
  <c r="E137" i="1"/>
  <c r="F137" i="1" s="1"/>
  <c r="G49" i="3"/>
  <c r="C49" i="3"/>
  <c r="G389" i="3"/>
  <c r="C389" i="3"/>
  <c r="E389" i="3"/>
  <c r="G388" i="3"/>
  <c r="C388" i="3"/>
  <c r="G48" i="3"/>
  <c r="C48" i="3"/>
  <c r="G47" i="3"/>
  <c r="C47" i="3"/>
  <c r="E47" i="3"/>
  <c r="G46" i="3"/>
  <c r="C46" i="3"/>
  <c r="E46" i="3"/>
  <c r="G45" i="3"/>
  <c r="C45" i="3"/>
  <c r="E45" i="3"/>
  <c r="G44" i="3"/>
  <c r="C44" i="3"/>
  <c r="G43" i="3"/>
  <c r="C43" i="3"/>
  <c r="E43" i="3"/>
  <c r="G42" i="3"/>
  <c r="C42" i="3"/>
  <c r="E42" i="3"/>
  <c r="G41" i="3"/>
  <c r="C41" i="3"/>
  <c r="E41" i="3"/>
  <c r="G40" i="3"/>
  <c r="C40" i="3"/>
  <c r="G39" i="3"/>
  <c r="C39" i="3"/>
  <c r="E39" i="3"/>
  <c r="G38" i="3"/>
  <c r="C38" i="3"/>
  <c r="E38" i="3"/>
  <c r="G37" i="3"/>
  <c r="C37" i="3"/>
  <c r="E37" i="3"/>
  <c r="G36" i="3"/>
  <c r="C36" i="3"/>
  <c r="G35" i="3"/>
  <c r="C35" i="3"/>
  <c r="E35" i="3"/>
  <c r="G34" i="3"/>
  <c r="C34" i="3"/>
  <c r="G33" i="3"/>
  <c r="C33" i="3"/>
  <c r="E33" i="3"/>
  <c r="G32" i="3"/>
  <c r="C32" i="3"/>
  <c r="E32" i="3"/>
  <c r="G31" i="3"/>
  <c r="C31" i="3"/>
  <c r="G30" i="3"/>
  <c r="C30" i="3"/>
  <c r="E30" i="3"/>
  <c r="G29" i="3"/>
  <c r="C29" i="3"/>
  <c r="E29" i="3"/>
  <c r="G28" i="3"/>
  <c r="C28" i="3"/>
  <c r="G27" i="3"/>
  <c r="C27" i="3"/>
  <c r="E27" i="3"/>
  <c r="G26" i="3"/>
  <c r="C26" i="3"/>
  <c r="G25" i="3"/>
  <c r="C25" i="3"/>
  <c r="E25" i="3"/>
  <c r="G24" i="3"/>
  <c r="C24" i="3"/>
  <c r="G23" i="3"/>
  <c r="C23" i="3"/>
  <c r="E23" i="3"/>
  <c r="G22" i="3"/>
  <c r="C22" i="3"/>
  <c r="G21" i="3"/>
  <c r="C21" i="3"/>
  <c r="E21" i="3"/>
  <c r="G20" i="3"/>
  <c r="C20" i="3"/>
  <c r="E20" i="3"/>
  <c r="G19" i="3"/>
  <c r="C19" i="3"/>
  <c r="G18" i="3"/>
  <c r="C18" i="3"/>
  <c r="E18" i="3"/>
  <c r="G17" i="3"/>
  <c r="C17" i="3"/>
  <c r="E17" i="3"/>
  <c r="G16" i="3"/>
  <c r="C16" i="3"/>
  <c r="E16" i="3"/>
  <c r="G15" i="3"/>
  <c r="C15" i="3"/>
  <c r="E15" i="3"/>
  <c r="G14" i="3"/>
  <c r="C14" i="3"/>
  <c r="G13" i="3"/>
  <c r="C13" i="3"/>
  <c r="E13" i="3"/>
  <c r="G387" i="3"/>
  <c r="C387" i="3"/>
  <c r="G386" i="3"/>
  <c r="C386" i="3"/>
  <c r="E386" i="3"/>
  <c r="G12" i="3"/>
  <c r="C12" i="3"/>
  <c r="E12" i="3"/>
  <c r="G385" i="3"/>
  <c r="C385" i="3"/>
  <c r="E385" i="3"/>
  <c r="G384" i="3"/>
  <c r="C384" i="3"/>
  <c r="G383" i="3"/>
  <c r="C383" i="3"/>
  <c r="G382" i="3"/>
  <c r="C382" i="3"/>
  <c r="E382" i="3"/>
  <c r="G381" i="3"/>
  <c r="C381" i="3"/>
  <c r="E381" i="3"/>
  <c r="G380" i="3"/>
  <c r="C380" i="3"/>
  <c r="G11" i="3"/>
  <c r="C11" i="3"/>
  <c r="E84" i="1"/>
  <c r="F84" i="1" s="1"/>
  <c r="G84" i="1" s="1"/>
  <c r="J84" i="1" s="1"/>
  <c r="G379" i="3"/>
  <c r="C379" i="3"/>
  <c r="G378" i="3"/>
  <c r="C378" i="3"/>
  <c r="E378" i="3"/>
  <c r="G377" i="3"/>
  <c r="C377" i="3"/>
  <c r="G376" i="3"/>
  <c r="C376" i="3"/>
  <c r="G375" i="3"/>
  <c r="C375" i="3"/>
  <c r="G374" i="3"/>
  <c r="C374" i="3"/>
  <c r="E374" i="3"/>
  <c r="G373" i="3"/>
  <c r="C373" i="3"/>
  <c r="G372" i="3"/>
  <c r="C372" i="3"/>
  <c r="G371" i="3"/>
  <c r="C371" i="3"/>
  <c r="G370" i="3"/>
  <c r="C370" i="3"/>
  <c r="E370" i="3"/>
  <c r="G369" i="3"/>
  <c r="C369" i="3"/>
  <c r="E369" i="3"/>
  <c r="G368" i="3"/>
  <c r="C368" i="3"/>
  <c r="G367" i="3"/>
  <c r="C367" i="3"/>
  <c r="G366" i="3"/>
  <c r="C366" i="3"/>
  <c r="E366" i="3"/>
  <c r="G365" i="3"/>
  <c r="C365" i="3"/>
  <c r="G364" i="3"/>
  <c r="C364" i="3"/>
  <c r="G363" i="3"/>
  <c r="C363" i="3"/>
  <c r="G362" i="3"/>
  <c r="C362" i="3"/>
  <c r="E362" i="3"/>
  <c r="G361" i="3"/>
  <c r="C361" i="3"/>
  <c r="E361" i="3"/>
  <c r="G360" i="3"/>
  <c r="C360" i="3"/>
  <c r="G359" i="3"/>
  <c r="C359" i="3"/>
  <c r="G358" i="3"/>
  <c r="C358" i="3"/>
  <c r="G357" i="3"/>
  <c r="C357" i="3"/>
  <c r="E357" i="3"/>
  <c r="G356" i="3"/>
  <c r="C356" i="3"/>
  <c r="E356" i="3"/>
  <c r="G355" i="3"/>
  <c r="C355" i="3"/>
  <c r="G354" i="3"/>
  <c r="C354" i="3"/>
  <c r="E354" i="3"/>
  <c r="G353" i="3"/>
  <c r="C353" i="3"/>
  <c r="G352" i="3"/>
  <c r="C352" i="3"/>
  <c r="G351" i="3"/>
  <c r="C351" i="3"/>
  <c r="G350" i="3"/>
  <c r="C350" i="3"/>
  <c r="E350" i="3"/>
  <c r="G349" i="3"/>
  <c r="C349" i="3"/>
  <c r="G348" i="3"/>
  <c r="C348" i="3"/>
  <c r="G347" i="3"/>
  <c r="C347" i="3"/>
  <c r="G346" i="3"/>
  <c r="C346" i="3"/>
  <c r="E346" i="3"/>
  <c r="G345" i="3"/>
  <c r="C345" i="3"/>
  <c r="G344" i="3"/>
  <c r="C344" i="3"/>
  <c r="E344" i="3"/>
  <c r="G343" i="3"/>
  <c r="C343" i="3"/>
  <c r="G342" i="3"/>
  <c r="C342" i="3"/>
  <c r="E342" i="3"/>
  <c r="G341" i="3"/>
  <c r="C341" i="3"/>
  <c r="G340" i="3"/>
  <c r="C340" i="3"/>
  <c r="G339" i="3"/>
  <c r="C339" i="3"/>
  <c r="E339" i="3"/>
  <c r="G338" i="3"/>
  <c r="C338" i="3"/>
  <c r="E338" i="3"/>
  <c r="G337" i="3"/>
  <c r="C337" i="3"/>
  <c r="E337" i="3"/>
  <c r="G336" i="3"/>
  <c r="C336" i="3"/>
  <c r="E336" i="3"/>
  <c r="G335" i="3"/>
  <c r="C335" i="3"/>
  <c r="E335" i="3"/>
  <c r="G334" i="3"/>
  <c r="C334" i="3"/>
  <c r="E334" i="3"/>
  <c r="G333" i="3"/>
  <c r="C333" i="3"/>
  <c r="E333" i="3"/>
  <c r="G332" i="3"/>
  <c r="C332" i="3"/>
  <c r="G331" i="3"/>
  <c r="C331" i="3"/>
  <c r="E331" i="3"/>
  <c r="G330" i="3"/>
  <c r="C330" i="3"/>
  <c r="G329" i="3"/>
  <c r="C329" i="3"/>
  <c r="G328" i="3"/>
  <c r="C328" i="3"/>
  <c r="G327" i="3"/>
  <c r="C327" i="3"/>
  <c r="G326" i="3"/>
  <c r="C326" i="3"/>
  <c r="E326" i="3"/>
  <c r="G325" i="3"/>
  <c r="C325" i="3"/>
  <c r="G324" i="3"/>
  <c r="C324" i="3"/>
  <c r="G323" i="3"/>
  <c r="C323" i="3"/>
  <c r="E323" i="3"/>
  <c r="G322" i="3"/>
  <c r="C322" i="3"/>
  <c r="G321" i="3"/>
  <c r="C321" i="3"/>
  <c r="E321" i="3"/>
  <c r="G320" i="3"/>
  <c r="C320" i="3"/>
  <c r="E320" i="3"/>
  <c r="G319" i="3"/>
  <c r="C319" i="3"/>
  <c r="G318" i="3"/>
  <c r="C318" i="3"/>
  <c r="A111" i="3"/>
  <c r="H111" i="3"/>
  <c r="B111" i="3"/>
  <c r="D111" i="3"/>
  <c r="A112" i="3"/>
  <c r="H112" i="3"/>
  <c r="B112" i="3"/>
  <c r="D112" i="3"/>
  <c r="A113" i="3"/>
  <c r="H113" i="3"/>
  <c r="B113" i="3"/>
  <c r="D113" i="3"/>
  <c r="A114" i="3"/>
  <c r="H114" i="3"/>
  <c r="B114" i="3"/>
  <c r="D114" i="3"/>
  <c r="A115" i="3"/>
  <c r="H115" i="3"/>
  <c r="B115" i="3"/>
  <c r="D115" i="3"/>
  <c r="A116" i="3"/>
  <c r="H116" i="3"/>
  <c r="B116" i="3"/>
  <c r="D116" i="3"/>
  <c r="A117" i="3"/>
  <c r="H117" i="3"/>
  <c r="B117" i="3"/>
  <c r="D117" i="3"/>
  <c r="A118" i="3"/>
  <c r="H118" i="3"/>
  <c r="B118" i="3"/>
  <c r="D118" i="3"/>
  <c r="A119" i="3"/>
  <c r="H119" i="3"/>
  <c r="B119" i="3"/>
  <c r="D119" i="3"/>
  <c r="A120" i="3"/>
  <c r="H120" i="3"/>
  <c r="B120" i="3"/>
  <c r="D120" i="3"/>
  <c r="A121" i="3"/>
  <c r="H121" i="3"/>
  <c r="B121" i="3"/>
  <c r="D121" i="3"/>
  <c r="A122" i="3"/>
  <c r="H122" i="3"/>
  <c r="B122" i="3"/>
  <c r="D122" i="3"/>
  <c r="A123" i="3"/>
  <c r="H123" i="3"/>
  <c r="B123" i="3"/>
  <c r="D123" i="3"/>
  <c r="A124" i="3"/>
  <c r="H124" i="3"/>
  <c r="B124" i="3"/>
  <c r="D124" i="3"/>
  <c r="A125" i="3"/>
  <c r="H125" i="3"/>
  <c r="B125" i="3"/>
  <c r="D125" i="3"/>
  <c r="A126" i="3"/>
  <c r="H126" i="3"/>
  <c r="B126" i="3"/>
  <c r="D126" i="3"/>
  <c r="A127" i="3"/>
  <c r="H127" i="3"/>
  <c r="B127" i="3"/>
  <c r="D127" i="3"/>
  <c r="A128" i="3"/>
  <c r="H128" i="3"/>
  <c r="B128" i="3"/>
  <c r="D128" i="3"/>
  <c r="A129" i="3"/>
  <c r="H129" i="3"/>
  <c r="B129" i="3"/>
  <c r="D129" i="3"/>
  <c r="A130" i="3"/>
  <c r="H130" i="3"/>
  <c r="B130" i="3"/>
  <c r="D130" i="3"/>
  <c r="A131" i="3"/>
  <c r="H131" i="3"/>
  <c r="B131" i="3"/>
  <c r="D131" i="3"/>
  <c r="A132" i="3"/>
  <c r="H132" i="3"/>
  <c r="B132" i="3"/>
  <c r="D132" i="3"/>
  <c r="A133" i="3"/>
  <c r="H133" i="3"/>
  <c r="B133" i="3"/>
  <c r="D133" i="3"/>
  <c r="A134" i="3"/>
  <c r="H134" i="3"/>
  <c r="B134" i="3"/>
  <c r="D134" i="3"/>
  <c r="A135" i="3"/>
  <c r="H135" i="3"/>
  <c r="B135" i="3"/>
  <c r="D135" i="3"/>
  <c r="A136" i="3"/>
  <c r="H136" i="3"/>
  <c r="B136" i="3"/>
  <c r="D136" i="3"/>
  <c r="A137" i="3"/>
  <c r="H137" i="3"/>
  <c r="B137" i="3"/>
  <c r="D137" i="3"/>
  <c r="A138" i="3"/>
  <c r="H138" i="3"/>
  <c r="B138" i="3"/>
  <c r="D138" i="3"/>
  <c r="A139" i="3"/>
  <c r="H139" i="3"/>
  <c r="B139" i="3"/>
  <c r="D139" i="3"/>
  <c r="A140" i="3"/>
  <c r="H140" i="3"/>
  <c r="B140" i="3"/>
  <c r="D140" i="3"/>
  <c r="A141" i="3"/>
  <c r="H141" i="3"/>
  <c r="B141" i="3"/>
  <c r="D141" i="3"/>
  <c r="A142" i="3"/>
  <c r="H142" i="3"/>
  <c r="B142" i="3"/>
  <c r="D142" i="3"/>
  <c r="A143" i="3"/>
  <c r="H143" i="3"/>
  <c r="B143" i="3"/>
  <c r="D143" i="3"/>
  <c r="A144" i="3"/>
  <c r="H144" i="3"/>
  <c r="B144" i="3"/>
  <c r="D144" i="3"/>
  <c r="A145" i="3"/>
  <c r="H145" i="3"/>
  <c r="B145" i="3"/>
  <c r="D145" i="3"/>
  <c r="A146" i="3"/>
  <c r="H146" i="3"/>
  <c r="B146" i="3"/>
  <c r="D146" i="3"/>
  <c r="A147" i="3"/>
  <c r="H147" i="3"/>
  <c r="B147" i="3"/>
  <c r="D147" i="3"/>
  <c r="A148" i="3"/>
  <c r="H148" i="3"/>
  <c r="B148" i="3"/>
  <c r="D148" i="3"/>
  <c r="A149" i="3"/>
  <c r="H149" i="3"/>
  <c r="B149" i="3"/>
  <c r="D149" i="3"/>
  <c r="A150" i="3"/>
  <c r="H150" i="3"/>
  <c r="B150" i="3"/>
  <c r="D150" i="3"/>
  <c r="A151" i="3"/>
  <c r="H151" i="3"/>
  <c r="B151" i="3"/>
  <c r="D151" i="3"/>
  <c r="A152" i="3"/>
  <c r="H152" i="3"/>
  <c r="B152" i="3"/>
  <c r="D152" i="3"/>
  <c r="A153" i="3"/>
  <c r="H153" i="3"/>
  <c r="B153" i="3"/>
  <c r="D153" i="3"/>
  <c r="A154" i="3"/>
  <c r="H154" i="3"/>
  <c r="B154" i="3"/>
  <c r="D154" i="3"/>
  <c r="A155" i="3"/>
  <c r="H155" i="3"/>
  <c r="B155" i="3"/>
  <c r="D155" i="3"/>
  <c r="A156" i="3"/>
  <c r="H156" i="3"/>
  <c r="B156" i="3"/>
  <c r="D156" i="3"/>
  <c r="A157" i="3"/>
  <c r="H157" i="3"/>
  <c r="B157" i="3"/>
  <c r="D157" i="3"/>
  <c r="A158" i="3"/>
  <c r="H158" i="3"/>
  <c r="B158" i="3"/>
  <c r="D158" i="3"/>
  <c r="A159" i="3"/>
  <c r="H159" i="3"/>
  <c r="B159" i="3"/>
  <c r="D159" i="3"/>
  <c r="A160" i="3"/>
  <c r="H160" i="3"/>
  <c r="B160" i="3"/>
  <c r="D160" i="3"/>
  <c r="A161" i="3"/>
  <c r="H161" i="3"/>
  <c r="B161" i="3"/>
  <c r="D161" i="3"/>
  <c r="A162" i="3"/>
  <c r="H162" i="3"/>
  <c r="B162" i="3"/>
  <c r="D162" i="3"/>
  <c r="A163" i="3"/>
  <c r="H163" i="3"/>
  <c r="B163" i="3"/>
  <c r="D163" i="3"/>
  <c r="A164" i="3"/>
  <c r="H164" i="3"/>
  <c r="B164" i="3"/>
  <c r="D164" i="3"/>
  <c r="A165" i="3"/>
  <c r="H165" i="3"/>
  <c r="B165" i="3"/>
  <c r="D165" i="3"/>
  <c r="A166" i="3"/>
  <c r="H166" i="3"/>
  <c r="B166" i="3"/>
  <c r="D166" i="3"/>
  <c r="A167" i="3"/>
  <c r="H167" i="3"/>
  <c r="B167" i="3"/>
  <c r="D167" i="3"/>
  <c r="A168" i="3"/>
  <c r="H168" i="3"/>
  <c r="B168" i="3"/>
  <c r="D168" i="3"/>
  <c r="A169" i="3"/>
  <c r="H169" i="3"/>
  <c r="B169" i="3"/>
  <c r="D169" i="3"/>
  <c r="A170" i="3"/>
  <c r="H170" i="3"/>
  <c r="B170" i="3"/>
  <c r="D170" i="3"/>
  <c r="A171" i="3"/>
  <c r="H171" i="3"/>
  <c r="B171" i="3"/>
  <c r="D171" i="3"/>
  <c r="A172" i="3"/>
  <c r="H172" i="3"/>
  <c r="B172" i="3"/>
  <c r="D172" i="3"/>
  <c r="A173" i="3"/>
  <c r="H173" i="3"/>
  <c r="B173" i="3"/>
  <c r="D173" i="3"/>
  <c r="A174" i="3"/>
  <c r="H174" i="3"/>
  <c r="B174" i="3"/>
  <c r="D174" i="3"/>
  <c r="A175" i="3"/>
  <c r="H175" i="3"/>
  <c r="B175" i="3"/>
  <c r="D175" i="3"/>
  <c r="A176" i="3"/>
  <c r="H176" i="3"/>
  <c r="B176" i="3"/>
  <c r="D176" i="3"/>
  <c r="A177" i="3"/>
  <c r="H177" i="3"/>
  <c r="B177" i="3"/>
  <c r="D177" i="3"/>
  <c r="A178" i="3"/>
  <c r="H178" i="3"/>
  <c r="B178" i="3"/>
  <c r="D178" i="3"/>
  <c r="A179" i="3"/>
  <c r="H179" i="3"/>
  <c r="B179" i="3"/>
  <c r="D179" i="3"/>
  <c r="A180" i="3"/>
  <c r="H180" i="3"/>
  <c r="B180" i="3"/>
  <c r="D180" i="3"/>
  <c r="A181" i="3"/>
  <c r="H181" i="3"/>
  <c r="B181" i="3"/>
  <c r="D181" i="3"/>
  <c r="A182" i="3"/>
  <c r="H182" i="3"/>
  <c r="B182" i="3"/>
  <c r="D182" i="3"/>
  <c r="A183" i="3"/>
  <c r="H183" i="3"/>
  <c r="B183" i="3"/>
  <c r="D183" i="3"/>
  <c r="A184" i="3"/>
  <c r="H184" i="3"/>
  <c r="B184" i="3"/>
  <c r="D184" i="3"/>
  <c r="A185" i="3"/>
  <c r="H185" i="3"/>
  <c r="B185" i="3"/>
  <c r="D185" i="3"/>
  <c r="A186" i="3"/>
  <c r="H186" i="3"/>
  <c r="B186" i="3"/>
  <c r="D186" i="3"/>
  <c r="A187" i="3"/>
  <c r="H187" i="3"/>
  <c r="B187" i="3"/>
  <c r="D187" i="3"/>
  <c r="A188" i="3"/>
  <c r="H188" i="3"/>
  <c r="B188" i="3"/>
  <c r="D188" i="3"/>
  <c r="A189" i="3"/>
  <c r="H189" i="3"/>
  <c r="B189" i="3"/>
  <c r="D189" i="3"/>
  <c r="A190" i="3"/>
  <c r="H190" i="3"/>
  <c r="B190" i="3"/>
  <c r="D190" i="3"/>
  <c r="A191" i="3"/>
  <c r="H191" i="3"/>
  <c r="B191" i="3"/>
  <c r="D191" i="3"/>
  <c r="A192" i="3"/>
  <c r="H192" i="3"/>
  <c r="B192" i="3"/>
  <c r="D192" i="3"/>
  <c r="A193" i="3"/>
  <c r="H193" i="3"/>
  <c r="B193" i="3"/>
  <c r="D193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197" i="3"/>
  <c r="H197" i="3"/>
  <c r="B197" i="3"/>
  <c r="D197" i="3"/>
  <c r="A198" i="3"/>
  <c r="H198" i="3"/>
  <c r="B198" i="3"/>
  <c r="D198" i="3"/>
  <c r="A199" i="3"/>
  <c r="H199" i="3"/>
  <c r="B199" i="3"/>
  <c r="D199" i="3"/>
  <c r="A200" i="3"/>
  <c r="H200" i="3"/>
  <c r="B200" i="3"/>
  <c r="D200" i="3"/>
  <c r="A201" i="3"/>
  <c r="H201" i="3"/>
  <c r="B201" i="3"/>
  <c r="D201" i="3"/>
  <c r="A202" i="3"/>
  <c r="H202" i="3"/>
  <c r="B202" i="3"/>
  <c r="D202" i="3"/>
  <c r="A203" i="3"/>
  <c r="H203" i="3"/>
  <c r="B203" i="3"/>
  <c r="D203" i="3"/>
  <c r="A204" i="3"/>
  <c r="H204" i="3"/>
  <c r="B204" i="3"/>
  <c r="D204" i="3"/>
  <c r="A205" i="3"/>
  <c r="H205" i="3"/>
  <c r="B205" i="3"/>
  <c r="D205" i="3"/>
  <c r="A206" i="3"/>
  <c r="H206" i="3"/>
  <c r="B206" i="3"/>
  <c r="D206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210" i="3"/>
  <c r="H210" i="3"/>
  <c r="B210" i="3"/>
  <c r="D210" i="3"/>
  <c r="A211" i="3"/>
  <c r="H211" i="3"/>
  <c r="B211" i="3"/>
  <c r="D211" i="3"/>
  <c r="A212" i="3"/>
  <c r="H212" i="3"/>
  <c r="B212" i="3"/>
  <c r="D212" i="3"/>
  <c r="A213" i="3"/>
  <c r="H213" i="3"/>
  <c r="B213" i="3"/>
  <c r="D213" i="3"/>
  <c r="A214" i="3"/>
  <c r="H214" i="3"/>
  <c r="B214" i="3"/>
  <c r="D214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224" i="3"/>
  <c r="H224" i="3"/>
  <c r="B224" i="3"/>
  <c r="D224" i="3"/>
  <c r="A225" i="3"/>
  <c r="H225" i="3"/>
  <c r="B225" i="3"/>
  <c r="D225" i="3"/>
  <c r="A226" i="3"/>
  <c r="H226" i="3"/>
  <c r="B226" i="3"/>
  <c r="D226" i="3"/>
  <c r="A227" i="3"/>
  <c r="H227" i="3"/>
  <c r="B227" i="3"/>
  <c r="D227" i="3"/>
  <c r="A228" i="3"/>
  <c r="H228" i="3"/>
  <c r="B228" i="3"/>
  <c r="D228" i="3"/>
  <c r="A229" i="3"/>
  <c r="H229" i="3"/>
  <c r="B229" i="3"/>
  <c r="D229" i="3"/>
  <c r="A230" i="3"/>
  <c r="H230" i="3"/>
  <c r="B230" i="3"/>
  <c r="D230" i="3"/>
  <c r="A231" i="3"/>
  <c r="H231" i="3"/>
  <c r="B231" i="3"/>
  <c r="D231" i="3"/>
  <c r="A232" i="3"/>
  <c r="H232" i="3"/>
  <c r="B232" i="3"/>
  <c r="D232" i="3"/>
  <c r="A233" i="3"/>
  <c r="H233" i="3"/>
  <c r="B233" i="3"/>
  <c r="D233" i="3"/>
  <c r="A234" i="3"/>
  <c r="H234" i="3"/>
  <c r="B234" i="3"/>
  <c r="D234" i="3"/>
  <c r="A235" i="3"/>
  <c r="H235" i="3"/>
  <c r="B235" i="3"/>
  <c r="D235" i="3"/>
  <c r="A236" i="3"/>
  <c r="H236" i="3"/>
  <c r="B236" i="3"/>
  <c r="D236" i="3"/>
  <c r="A237" i="3"/>
  <c r="H237" i="3"/>
  <c r="B237" i="3"/>
  <c r="D237" i="3"/>
  <c r="A238" i="3"/>
  <c r="H238" i="3"/>
  <c r="B238" i="3"/>
  <c r="D238" i="3"/>
  <c r="A239" i="3"/>
  <c r="H239" i="3"/>
  <c r="B239" i="3"/>
  <c r="D239" i="3"/>
  <c r="A240" i="3"/>
  <c r="H240" i="3"/>
  <c r="B240" i="3"/>
  <c r="D240" i="3"/>
  <c r="A241" i="3"/>
  <c r="H241" i="3"/>
  <c r="B241" i="3"/>
  <c r="D241" i="3"/>
  <c r="A242" i="3"/>
  <c r="H242" i="3"/>
  <c r="B242" i="3"/>
  <c r="D242" i="3"/>
  <c r="A243" i="3"/>
  <c r="H243" i="3"/>
  <c r="B243" i="3"/>
  <c r="D243" i="3"/>
  <c r="A244" i="3"/>
  <c r="H244" i="3"/>
  <c r="B244" i="3"/>
  <c r="D244" i="3"/>
  <c r="A245" i="3"/>
  <c r="H245" i="3"/>
  <c r="B245" i="3"/>
  <c r="D245" i="3"/>
  <c r="A246" i="3"/>
  <c r="H246" i="3"/>
  <c r="B246" i="3"/>
  <c r="D246" i="3"/>
  <c r="A247" i="3"/>
  <c r="H247" i="3"/>
  <c r="B247" i="3"/>
  <c r="D247" i="3"/>
  <c r="A248" i="3"/>
  <c r="H248" i="3"/>
  <c r="B248" i="3"/>
  <c r="D248" i="3"/>
  <c r="A249" i="3"/>
  <c r="H249" i="3"/>
  <c r="B249" i="3"/>
  <c r="D249" i="3"/>
  <c r="A250" i="3"/>
  <c r="H250" i="3"/>
  <c r="B250" i="3"/>
  <c r="D250" i="3"/>
  <c r="A251" i="3"/>
  <c r="H251" i="3"/>
  <c r="B251" i="3"/>
  <c r="D251" i="3"/>
  <c r="A252" i="3"/>
  <c r="H252" i="3"/>
  <c r="B252" i="3"/>
  <c r="D252" i="3"/>
  <c r="A253" i="3"/>
  <c r="H253" i="3"/>
  <c r="B253" i="3"/>
  <c r="D253" i="3"/>
  <c r="A254" i="3"/>
  <c r="H254" i="3"/>
  <c r="B254" i="3"/>
  <c r="D254" i="3"/>
  <c r="A396" i="3"/>
  <c r="H396" i="3"/>
  <c r="B396" i="3"/>
  <c r="D396" i="3"/>
  <c r="A397" i="3"/>
  <c r="H397" i="3"/>
  <c r="B397" i="3"/>
  <c r="D397" i="3"/>
  <c r="A255" i="3"/>
  <c r="H255" i="3"/>
  <c r="B255" i="3"/>
  <c r="D255" i="3"/>
  <c r="A256" i="3"/>
  <c r="H256" i="3"/>
  <c r="B256" i="3"/>
  <c r="D256" i="3"/>
  <c r="A398" i="3"/>
  <c r="H398" i="3"/>
  <c r="B398" i="3"/>
  <c r="D398" i="3"/>
  <c r="A399" i="3"/>
  <c r="H399" i="3"/>
  <c r="B399" i="3"/>
  <c r="D399" i="3"/>
  <c r="A257" i="3"/>
  <c r="H257" i="3"/>
  <c r="B257" i="3"/>
  <c r="D257" i="3"/>
  <c r="A400" i="3"/>
  <c r="H400" i="3"/>
  <c r="B400" i="3"/>
  <c r="D400" i="3"/>
  <c r="A401" i="3"/>
  <c r="H401" i="3"/>
  <c r="B401" i="3"/>
  <c r="D401" i="3"/>
  <c r="A402" i="3"/>
  <c r="H402" i="3"/>
  <c r="B402" i="3"/>
  <c r="D402" i="3"/>
  <c r="A258" i="3"/>
  <c r="H258" i="3"/>
  <c r="B258" i="3"/>
  <c r="D258" i="3"/>
  <c r="A259" i="3"/>
  <c r="H259" i="3"/>
  <c r="B259" i="3"/>
  <c r="D259" i="3"/>
  <c r="A260" i="3"/>
  <c r="H260" i="3"/>
  <c r="B260" i="3"/>
  <c r="D260" i="3"/>
  <c r="A261" i="3"/>
  <c r="H261" i="3"/>
  <c r="B261" i="3"/>
  <c r="D261" i="3"/>
  <c r="A262" i="3"/>
  <c r="H262" i="3"/>
  <c r="B262" i="3"/>
  <c r="D262" i="3"/>
  <c r="A263" i="3"/>
  <c r="H263" i="3"/>
  <c r="B263" i="3"/>
  <c r="D263" i="3"/>
  <c r="A264" i="3"/>
  <c r="H264" i="3"/>
  <c r="B264" i="3"/>
  <c r="D264" i="3"/>
  <c r="A265" i="3"/>
  <c r="H265" i="3"/>
  <c r="B265" i="3"/>
  <c r="D265" i="3"/>
  <c r="A266" i="3"/>
  <c r="H266" i="3"/>
  <c r="B266" i="3"/>
  <c r="D266" i="3"/>
  <c r="A267" i="3"/>
  <c r="H267" i="3"/>
  <c r="B267" i="3"/>
  <c r="D267" i="3"/>
  <c r="A268" i="3"/>
  <c r="H268" i="3"/>
  <c r="B268" i="3"/>
  <c r="D268" i="3"/>
  <c r="A403" i="3"/>
  <c r="H403" i="3"/>
  <c r="B403" i="3"/>
  <c r="D403" i="3"/>
  <c r="A404" i="3"/>
  <c r="H404" i="3"/>
  <c r="B404" i="3"/>
  <c r="D404" i="3"/>
  <c r="A269" i="3"/>
  <c r="H269" i="3"/>
  <c r="B269" i="3"/>
  <c r="D269" i="3"/>
  <c r="A405" i="3"/>
  <c r="H405" i="3"/>
  <c r="B405" i="3"/>
  <c r="D405" i="3"/>
  <c r="A406" i="3"/>
  <c r="H406" i="3"/>
  <c r="B406" i="3"/>
  <c r="D406" i="3"/>
  <c r="A407" i="3"/>
  <c r="H407" i="3"/>
  <c r="B407" i="3"/>
  <c r="D407" i="3"/>
  <c r="A408" i="3"/>
  <c r="H408" i="3"/>
  <c r="B408" i="3"/>
  <c r="D408" i="3"/>
  <c r="A270" i="3"/>
  <c r="H270" i="3"/>
  <c r="B270" i="3"/>
  <c r="D270" i="3"/>
  <c r="A409" i="3"/>
  <c r="H409" i="3"/>
  <c r="B409" i="3"/>
  <c r="D409" i="3"/>
  <c r="A271" i="3"/>
  <c r="H271" i="3"/>
  <c r="B271" i="3"/>
  <c r="D271" i="3"/>
  <c r="A410" i="3"/>
  <c r="H410" i="3"/>
  <c r="B410" i="3"/>
  <c r="D410" i="3"/>
  <c r="A411" i="3"/>
  <c r="H411" i="3"/>
  <c r="B411" i="3"/>
  <c r="D411" i="3"/>
  <c r="A412" i="3"/>
  <c r="H412" i="3"/>
  <c r="B412" i="3"/>
  <c r="D412" i="3"/>
  <c r="A413" i="3"/>
  <c r="H413" i="3"/>
  <c r="B413" i="3"/>
  <c r="D413" i="3"/>
  <c r="A414" i="3"/>
  <c r="H414" i="3"/>
  <c r="B414" i="3"/>
  <c r="D414" i="3"/>
  <c r="A272" i="3"/>
  <c r="H272" i="3"/>
  <c r="B272" i="3"/>
  <c r="D272" i="3"/>
  <c r="A273" i="3"/>
  <c r="H273" i="3"/>
  <c r="B273" i="3"/>
  <c r="D273" i="3"/>
  <c r="A274" i="3"/>
  <c r="H274" i="3"/>
  <c r="B274" i="3"/>
  <c r="D274" i="3"/>
  <c r="A415" i="3"/>
  <c r="H415" i="3"/>
  <c r="B415" i="3"/>
  <c r="D415" i="3"/>
  <c r="A275" i="3"/>
  <c r="H275" i="3"/>
  <c r="B275" i="3"/>
  <c r="D275" i="3"/>
  <c r="A276" i="3"/>
  <c r="H276" i="3"/>
  <c r="B276" i="3"/>
  <c r="D276" i="3"/>
  <c r="A277" i="3"/>
  <c r="H277" i="3"/>
  <c r="B277" i="3"/>
  <c r="D277" i="3"/>
  <c r="A278" i="3"/>
  <c r="H278" i="3"/>
  <c r="B278" i="3"/>
  <c r="D278" i="3"/>
  <c r="A279" i="3"/>
  <c r="H279" i="3"/>
  <c r="B279" i="3"/>
  <c r="D279" i="3"/>
  <c r="A280" i="3"/>
  <c r="H280" i="3"/>
  <c r="B280" i="3"/>
  <c r="D280" i="3"/>
  <c r="A281" i="3"/>
  <c r="H281" i="3"/>
  <c r="B281" i="3"/>
  <c r="D281" i="3"/>
  <c r="A282" i="3"/>
  <c r="H282" i="3"/>
  <c r="B282" i="3"/>
  <c r="D282" i="3"/>
  <c r="A283" i="3"/>
  <c r="H283" i="3"/>
  <c r="B283" i="3"/>
  <c r="D283" i="3"/>
  <c r="A416" i="3"/>
  <c r="H416" i="3"/>
  <c r="B416" i="3"/>
  <c r="D416" i="3"/>
  <c r="A417" i="3"/>
  <c r="H417" i="3"/>
  <c r="B417" i="3"/>
  <c r="D417" i="3"/>
  <c r="A284" i="3"/>
  <c r="H284" i="3"/>
  <c r="B284" i="3"/>
  <c r="D284" i="3"/>
  <c r="A418" i="3"/>
  <c r="H418" i="3"/>
  <c r="B418" i="3"/>
  <c r="D418" i="3"/>
  <c r="A419" i="3"/>
  <c r="H419" i="3"/>
  <c r="B419" i="3"/>
  <c r="D419" i="3"/>
  <c r="A420" i="3"/>
  <c r="H420" i="3"/>
  <c r="B420" i="3"/>
  <c r="D420" i="3"/>
  <c r="A421" i="3"/>
  <c r="H421" i="3"/>
  <c r="B421" i="3"/>
  <c r="D421" i="3"/>
  <c r="A422" i="3"/>
  <c r="H422" i="3"/>
  <c r="B422" i="3"/>
  <c r="D422" i="3"/>
  <c r="A423" i="3"/>
  <c r="H423" i="3"/>
  <c r="B423" i="3"/>
  <c r="D423" i="3"/>
  <c r="A424" i="3"/>
  <c r="H424" i="3"/>
  <c r="B424" i="3"/>
  <c r="D424" i="3"/>
  <c r="A285" i="3"/>
  <c r="H285" i="3"/>
  <c r="B285" i="3"/>
  <c r="D285" i="3"/>
  <c r="A425" i="3"/>
  <c r="H425" i="3"/>
  <c r="B425" i="3"/>
  <c r="D425" i="3"/>
  <c r="A426" i="3"/>
  <c r="H426" i="3"/>
  <c r="B426" i="3"/>
  <c r="D426" i="3"/>
  <c r="A286" i="3"/>
  <c r="H286" i="3"/>
  <c r="B286" i="3"/>
  <c r="D286" i="3"/>
  <c r="A287" i="3"/>
  <c r="H287" i="3"/>
  <c r="B287" i="3"/>
  <c r="D287" i="3"/>
  <c r="A427" i="3"/>
  <c r="H427" i="3"/>
  <c r="B427" i="3"/>
  <c r="D427" i="3"/>
  <c r="A288" i="3"/>
  <c r="H288" i="3"/>
  <c r="B288" i="3"/>
  <c r="D288" i="3"/>
  <c r="A428" i="3"/>
  <c r="H428" i="3"/>
  <c r="B428" i="3"/>
  <c r="D428" i="3"/>
  <c r="A289" i="3"/>
  <c r="H289" i="3"/>
  <c r="B289" i="3"/>
  <c r="D289" i="3"/>
  <c r="A290" i="3"/>
  <c r="H290" i="3"/>
  <c r="B290" i="3"/>
  <c r="D290" i="3"/>
  <c r="A429" i="3"/>
  <c r="H429" i="3"/>
  <c r="B429" i="3"/>
  <c r="D429" i="3"/>
  <c r="A291" i="3"/>
  <c r="H291" i="3"/>
  <c r="B291" i="3"/>
  <c r="D291" i="3"/>
  <c r="A292" i="3"/>
  <c r="H292" i="3"/>
  <c r="B292" i="3"/>
  <c r="D292" i="3"/>
  <c r="A293" i="3"/>
  <c r="H293" i="3"/>
  <c r="B293" i="3"/>
  <c r="D293" i="3"/>
  <c r="A294" i="3"/>
  <c r="H294" i="3"/>
  <c r="B294" i="3"/>
  <c r="D294" i="3"/>
  <c r="A295" i="3"/>
  <c r="H295" i="3"/>
  <c r="B295" i="3"/>
  <c r="D295" i="3"/>
  <c r="A296" i="3"/>
  <c r="H296" i="3"/>
  <c r="B296" i="3"/>
  <c r="D296" i="3"/>
  <c r="A430" i="3"/>
  <c r="H430" i="3"/>
  <c r="B430" i="3"/>
  <c r="D430" i="3"/>
  <c r="A431" i="3"/>
  <c r="H431" i="3"/>
  <c r="B431" i="3"/>
  <c r="D431" i="3"/>
  <c r="A297" i="3"/>
  <c r="H297" i="3"/>
  <c r="B297" i="3"/>
  <c r="D297" i="3"/>
  <c r="A432" i="3"/>
  <c r="H432" i="3"/>
  <c r="B432" i="3"/>
  <c r="D432" i="3"/>
  <c r="A298" i="3"/>
  <c r="H298" i="3"/>
  <c r="B298" i="3"/>
  <c r="D298" i="3"/>
  <c r="A299" i="3"/>
  <c r="H299" i="3"/>
  <c r="B299" i="3"/>
  <c r="D299" i="3"/>
  <c r="A300" i="3"/>
  <c r="H300" i="3"/>
  <c r="B300" i="3"/>
  <c r="D300" i="3"/>
  <c r="A301" i="3"/>
  <c r="H301" i="3"/>
  <c r="B301" i="3"/>
  <c r="D301" i="3"/>
  <c r="A302" i="3"/>
  <c r="H302" i="3"/>
  <c r="B302" i="3"/>
  <c r="D302" i="3"/>
  <c r="A303" i="3"/>
  <c r="H303" i="3"/>
  <c r="B303" i="3"/>
  <c r="D303" i="3"/>
  <c r="A304" i="3"/>
  <c r="H304" i="3"/>
  <c r="B304" i="3"/>
  <c r="D304" i="3"/>
  <c r="A305" i="3"/>
  <c r="H305" i="3"/>
  <c r="B305" i="3"/>
  <c r="D305" i="3"/>
  <c r="A433" i="3"/>
  <c r="H433" i="3"/>
  <c r="B433" i="3"/>
  <c r="D433" i="3"/>
  <c r="A434" i="3"/>
  <c r="H434" i="3"/>
  <c r="B434" i="3"/>
  <c r="D434" i="3"/>
  <c r="A435" i="3"/>
  <c r="H435" i="3"/>
  <c r="B435" i="3"/>
  <c r="D435" i="3"/>
  <c r="A306" i="3"/>
  <c r="H306" i="3"/>
  <c r="B306" i="3"/>
  <c r="D306" i="3"/>
  <c r="A436" i="3"/>
  <c r="H436" i="3"/>
  <c r="B436" i="3"/>
  <c r="D436" i="3"/>
  <c r="A437" i="3"/>
  <c r="H437" i="3"/>
  <c r="B437" i="3"/>
  <c r="D437" i="3"/>
  <c r="A438" i="3"/>
  <c r="H438" i="3"/>
  <c r="B438" i="3"/>
  <c r="D438" i="3"/>
  <c r="A307" i="3"/>
  <c r="H307" i="3"/>
  <c r="B307" i="3"/>
  <c r="D307" i="3"/>
  <c r="A439" i="3"/>
  <c r="H439" i="3"/>
  <c r="B439" i="3"/>
  <c r="D439" i="3"/>
  <c r="A440" i="3"/>
  <c r="H440" i="3"/>
  <c r="B440" i="3"/>
  <c r="D440" i="3"/>
  <c r="A441" i="3"/>
  <c r="H441" i="3"/>
  <c r="B441" i="3"/>
  <c r="D441" i="3"/>
  <c r="A442" i="3"/>
  <c r="H442" i="3"/>
  <c r="B442" i="3"/>
  <c r="D442" i="3"/>
  <c r="A443" i="3"/>
  <c r="H443" i="3"/>
  <c r="B443" i="3"/>
  <c r="D443" i="3"/>
  <c r="A444" i="3"/>
  <c r="H444" i="3"/>
  <c r="B444" i="3"/>
  <c r="D444" i="3"/>
  <c r="A308" i="3"/>
  <c r="H308" i="3"/>
  <c r="B308" i="3"/>
  <c r="D308" i="3"/>
  <c r="A309" i="3"/>
  <c r="H309" i="3"/>
  <c r="B309" i="3"/>
  <c r="D309" i="3"/>
  <c r="A445" i="3"/>
  <c r="H445" i="3"/>
  <c r="B445" i="3"/>
  <c r="D445" i="3"/>
  <c r="A310" i="3"/>
  <c r="H310" i="3"/>
  <c r="B310" i="3"/>
  <c r="D310" i="3"/>
  <c r="A311" i="3"/>
  <c r="H311" i="3"/>
  <c r="B311" i="3"/>
  <c r="D311" i="3"/>
  <c r="A312" i="3"/>
  <c r="H312" i="3"/>
  <c r="B312" i="3"/>
  <c r="D312" i="3"/>
  <c r="A313" i="3"/>
  <c r="H313" i="3"/>
  <c r="B313" i="3"/>
  <c r="D313" i="3"/>
  <c r="A314" i="3"/>
  <c r="H314" i="3"/>
  <c r="B314" i="3"/>
  <c r="D314" i="3"/>
  <c r="A315" i="3"/>
  <c r="H315" i="3"/>
  <c r="B315" i="3"/>
  <c r="D315" i="3"/>
  <c r="A316" i="3"/>
  <c r="H316" i="3"/>
  <c r="B316" i="3"/>
  <c r="D316" i="3"/>
  <c r="A446" i="3"/>
  <c r="H446" i="3"/>
  <c r="B446" i="3"/>
  <c r="D446" i="3"/>
  <c r="A317" i="3"/>
  <c r="H317" i="3"/>
  <c r="B317" i="3"/>
  <c r="D317" i="3"/>
  <c r="H110" i="3"/>
  <c r="B110" i="3"/>
  <c r="D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395" i="3"/>
  <c r="B395" i="3"/>
  <c r="D395" i="3"/>
  <c r="A395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B94" i="3"/>
  <c r="D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B89" i="3"/>
  <c r="D89" i="3"/>
  <c r="A89" i="3"/>
  <c r="H88" i="3"/>
  <c r="B88" i="3"/>
  <c r="D88" i="3"/>
  <c r="A88" i="3"/>
  <c r="H87" i="3"/>
  <c r="B87" i="3"/>
  <c r="D87" i="3"/>
  <c r="A87" i="3"/>
  <c r="H86" i="3"/>
  <c r="B86" i="3"/>
  <c r="D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80" i="3"/>
  <c r="B80" i="3"/>
  <c r="D80" i="3"/>
  <c r="A80" i="3"/>
  <c r="H79" i="3"/>
  <c r="B79" i="3"/>
  <c r="D79" i="3"/>
  <c r="A79" i="3"/>
  <c r="H78" i="3"/>
  <c r="B78" i="3"/>
  <c r="D78" i="3"/>
  <c r="A78" i="3"/>
  <c r="H77" i="3"/>
  <c r="B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60" i="3"/>
  <c r="B60" i="3"/>
  <c r="D60" i="3"/>
  <c r="A60" i="3"/>
  <c r="H394" i="3"/>
  <c r="B394" i="3"/>
  <c r="D394" i="3"/>
  <c r="A394" i="3"/>
  <c r="H393" i="3"/>
  <c r="B393" i="3"/>
  <c r="D393" i="3"/>
  <c r="A393" i="3"/>
  <c r="H392" i="3"/>
  <c r="B392" i="3"/>
  <c r="D392" i="3"/>
  <c r="A392" i="3"/>
  <c r="H391" i="3"/>
  <c r="B391" i="3"/>
  <c r="D391" i="3"/>
  <c r="A391" i="3"/>
  <c r="H390" i="3"/>
  <c r="B390" i="3"/>
  <c r="D390" i="3"/>
  <c r="A39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389" i="3"/>
  <c r="B389" i="3"/>
  <c r="D389" i="3"/>
  <c r="A389" i="3"/>
  <c r="H388" i="3"/>
  <c r="B388" i="3"/>
  <c r="D388" i="3"/>
  <c r="A388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387" i="3"/>
  <c r="B387" i="3"/>
  <c r="F387" i="3"/>
  <c r="D387" i="3"/>
  <c r="A387" i="3"/>
  <c r="H386" i="3"/>
  <c r="B386" i="3"/>
  <c r="F386" i="3"/>
  <c r="D386" i="3"/>
  <c r="A386" i="3"/>
  <c r="H12" i="3"/>
  <c r="F12" i="3"/>
  <c r="D12" i="3"/>
  <c r="B12" i="3"/>
  <c r="A12" i="3"/>
  <c r="H385" i="3"/>
  <c r="B385" i="3"/>
  <c r="F385" i="3"/>
  <c r="D385" i="3"/>
  <c r="A385" i="3"/>
  <c r="H384" i="3"/>
  <c r="F384" i="3"/>
  <c r="D384" i="3"/>
  <c r="B384" i="3"/>
  <c r="A384" i="3"/>
  <c r="H383" i="3"/>
  <c r="B383" i="3"/>
  <c r="D383" i="3"/>
  <c r="A383" i="3"/>
  <c r="H382" i="3"/>
  <c r="B382" i="3"/>
  <c r="D382" i="3"/>
  <c r="A382" i="3"/>
  <c r="H381" i="3"/>
  <c r="B381" i="3"/>
  <c r="D381" i="3"/>
  <c r="A381" i="3"/>
  <c r="H380" i="3"/>
  <c r="B380" i="3"/>
  <c r="D380" i="3"/>
  <c r="A380" i="3"/>
  <c r="H11" i="3"/>
  <c r="B11" i="3"/>
  <c r="D11" i="3"/>
  <c r="A11" i="3"/>
  <c r="H379" i="3"/>
  <c r="B379" i="3"/>
  <c r="D379" i="3"/>
  <c r="A379" i="3"/>
  <c r="H378" i="3"/>
  <c r="B378" i="3"/>
  <c r="D378" i="3"/>
  <c r="A378" i="3"/>
  <c r="H377" i="3"/>
  <c r="B377" i="3"/>
  <c r="D377" i="3"/>
  <c r="A377" i="3"/>
  <c r="H376" i="3"/>
  <c r="B376" i="3"/>
  <c r="D376" i="3"/>
  <c r="A376" i="3"/>
  <c r="H375" i="3"/>
  <c r="B375" i="3"/>
  <c r="D375" i="3"/>
  <c r="A375" i="3"/>
  <c r="H374" i="3"/>
  <c r="B374" i="3"/>
  <c r="D374" i="3"/>
  <c r="A374" i="3"/>
  <c r="H373" i="3"/>
  <c r="B373" i="3"/>
  <c r="D373" i="3"/>
  <c r="A373" i="3"/>
  <c r="H372" i="3"/>
  <c r="B372" i="3"/>
  <c r="D372" i="3"/>
  <c r="A372" i="3"/>
  <c r="H371" i="3"/>
  <c r="B371" i="3"/>
  <c r="D371" i="3"/>
  <c r="A371" i="3"/>
  <c r="H370" i="3"/>
  <c r="B370" i="3"/>
  <c r="D370" i="3"/>
  <c r="A370" i="3"/>
  <c r="H369" i="3"/>
  <c r="B369" i="3"/>
  <c r="D369" i="3"/>
  <c r="A369" i="3"/>
  <c r="H368" i="3"/>
  <c r="B368" i="3"/>
  <c r="D368" i="3"/>
  <c r="A368" i="3"/>
  <c r="H367" i="3"/>
  <c r="B367" i="3"/>
  <c r="D367" i="3"/>
  <c r="A367" i="3"/>
  <c r="H366" i="3"/>
  <c r="B366" i="3"/>
  <c r="D366" i="3"/>
  <c r="A366" i="3"/>
  <c r="H365" i="3"/>
  <c r="B365" i="3"/>
  <c r="D365" i="3"/>
  <c r="A365" i="3"/>
  <c r="H364" i="3"/>
  <c r="B364" i="3"/>
  <c r="D364" i="3"/>
  <c r="A364" i="3"/>
  <c r="H363" i="3"/>
  <c r="B363" i="3"/>
  <c r="D363" i="3"/>
  <c r="A363" i="3"/>
  <c r="H362" i="3"/>
  <c r="B362" i="3"/>
  <c r="D362" i="3"/>
  <c r="A362" i="3"/>
  <c r="H361" i="3"/>
  <c r="B361" i="3"/>
  <c r="D361" i="3"/>
  <c r="A361" i="3"/>
  <c r="H360" i="3"/>
  <c r="B360" i="3"/>
  <c r="D360" i="3"/>
  <c r="A360" i="3"/>
  <c r="H359" i="3"/>
  <c r="B359" i="3"/>
  <c r="D359" i="3"/>
  <c r="A359" i="3"/>
  <c r="H358" i="3"/>
  <c r="B358" i="3"/>
  <c r="D358" i="3"/>
  <c r="A358" i="3"/>
  <c r="H357" i="3"/>
  <c r="B357" i="3"/>
  <c r="D357" i="3"/>
  <c r="A357" i="3"/>
  <c r="H356" i="3"/>
  <c r="B356" i="3"/>
  <c r="D356" i="3"/>
  <c r="A356" i="3"/>
  <c r="H355" i="3"/>
  <c r="B355" i="3"/>
  <c r="D355" i="3"/>
  <c r="A355" i="3"/>
  <c r="H354" i="3"/>
  <c r="B354" i="3"/>
  <c r="D354" i="3"/>
  <c r="A354" i="3"/>
  <c r="H353" i="3"/>
  <c r="B353" i="3"/>
  <c r="D353" i="3"/>
  <c r="A353" i="3"/>
  <c r="H352" i="3"/>
  <c r="B352" i="3"/>
  <c r="D352" i="3"/>
  <c r="A352" i="3"/>
  <c r="H351" i="3"/>
  <c r="B351" i="3"/>
  <c r="D351" i="3"/>
  <c r="A351" i="3"/>
  <c r="H350" i="3"/>
  <c r="B350" i="3"/>
  <c r="D350" i="3"/>
  <c r="A350" i="3"/>
  <c r="H349" i="3"/>
  <c r="B349" i="3"/>
  <c r="D349" i="3"/>
  <c r="A349" i="3"/>
  <c r="H348" i="3"/>
  <c r="B348" i="3"/>
  <c r="D348" i="3"/>
  <c r="A348" i="3"/>
  <c r="H347" i="3"/>
  <c r="B347" i="3"/>
  <c r="D347" i="3"/>
  <c r="A347" i="3"/>
  <c r="H346" i="3"/>
  <c r="B346" i="3"/>
  <c r="D346" i="3"/>
  <c r="A346" i="3"/>
  <c r="H345" i="3"/>
  <c r="B345" i="3"/>
  <c r="D345" i="3"/>
  <c r="A345" i="3"/>
  <c r="H344" i="3"/>
  <c r="B344" i="3"/>
  <c r="D344" i="3"/>
  <c r="A344" i="3"/>
  <c r="H343" i="3"/>
  <c r="B343" i="3"/>
  <c r="D343" i="3"/>
  <c r="A343" i="3"/>
  <c r="H342" i="3"/>
  <c r="B342" i="3"/>
  <c r="D342" i="3"/>
  <c r="A342" i="3"/>
  <c r="H341" i="3"/>
  <c r="B341" i="3"/>
  <c r="D341" i="3"/>
  <c r="A341" i="3"/>
  <c r="H340" i="3"/>
  <c r="B340" i="3"/>
  <c r="D340" i="3"/>
  <c r="A340" i="3"/>
  <c r="H339" i="3"/>
  <c r="B339" i="3"/>
  <c r="D339" i="3"/>
  <c r="A339" i="3"/>
  <c r="H338" i="3"/>
  <c r="B338" i="3"/>
  <c r="D338" i="3"/>
  <c r="A338" i="3"/>
  <c r="H337" i="3"/>
  <c r="B337" i="3"/>
  <c r="D337" i="3"/>
  <c r="A337" i="3"/>
  <c r="H336" i="3"/>
  <c r="B336" i="3"/>
  <c r="D336" i="3"/>
  <c r="A336" i="3"/>
  <c r="H335" i="3"/>
  <c r="B335" i="3"/>
  <c r="D335" i="3"/>
  <c r="A335" i="3"/>
  <c r="H334" i="3"/>
  <c r="B334" i="3"/>
  <c r="D334" i="3"/>
  <c r="A334" i="3"/>
  <c r="H333" i="3"/>
  <c r="B333" i="3"/>
  <c r="D333" i="3"/>
  <c r="A333" i="3"/>
  <c r="H332" i="3"/>
  <c r="B332" i="3"/>
  <c r="D332" i="3"/>
  <c r="A332" i="3"/>
  <c r="H331" i="3"/>
  <c r="B331" i="3"/>
  <c r="D331" i="3"/>
  <c r="A331" i="3"/>
  <c r="H330" i="3"/>
  <c r="B330" i="3"/>
  <c r="D330" i="3"/>
  <c r="A330" i="3"/>
  <c r="H329" i="3"/>
  <c r="B329" i="3"/>
  <c r="D329" i="3"/>
  <c r="A329" i="3"/>
  <c r="H328" i="3"/>
  <c r="B328" i="3"/>
  <c r="D328" i="3"/>
  <c r="A328" i="3"/>
  <c r="H327" i="3"/>
  <c r="B327" i="3"/>
  <c r="D327" i="3"/>
  <c r="A327" i="3"/>
  <c r="H326" i="3"/>
  <c r="B326" i="3"/>
  <c r="D326" i="3"/>
  <c r="A326" i="3"/>
  <c r="H325" i="3"/>
  <c r="B325" i="3"/>
  <c r="D325" i="3"/>
  <c r="A325" i="3"/>
  <c r="H324" i="3"/>
  <c r="B324" i="3"/>
  <c r="D324" i="3"/>
  <c r="A324" i="3"/>
  <c r="H323" i="3"/>
  <c r="B323" i="3"/>
  <c r="D323" i="3"/>
  <c r="A323" i="3"/>
  <c r="H322" i="3"/>
  <c r="B322" i="3"/>
  <c r="D322" i="3"/>
  <c r="A322" i="3"/>
  <c r="H321" i="3"/>
  <c r="B321" i="3"/>
  <c r="D321" i="3"/>
  <c r="A321" i="3"/>
  <c r="H320" i="3"/>
  <c r="B320" i="3"/>
  <c r="D320" i="3"/>
  <c r="A320" i="3"/>
  <c r="H319" i="3"/>
  <c r="B319" i="3"/>
  <c r="D319" i="3"/>
  <c r="A319" i="3"/>
  <c r="H318" i="3"/>
  <c r="B318" i="3"/>
  <c r="D318" i="3"/>
  <c r="A318" i="3"/>
  <c r="E227" i="1"/>
  <c r="F227" i="1" s="1"/>
  <c r="G227" i="1" s="1"/>
  <c r="K227" i="1" s="1"/>
  <c r="F353" i="1"/>
  <c r="G353" i="1" s="1"/>
  <c r="K353" i="1" s="1"/>
  <c r="F384" i="1"/>
  <c r="G384" i="1" s="1"/>
  <c r="K384" i="1" s="1"/>
  <c r="E385" i="1"/>
  <c r="F385" i="1" s="1"/>
  <c r="G385" i="1" s="1"/>
  <c r="K385" i="1" s="1"/>
  <c r="F382" i="1"/>
  <c r="G382" i="1" s="1"/>
  <c r="J382" i="1" s="1"/>
  <c r="E391" i="1"/>
  <c r="F391" i="1" s="1"/>
  <c r="G391" i="1" s="1"/>
  <c r="J391" i="1" s="1"/>
  <c r="E399" i="1"/>
  <c r="F399" i="1" s="1"/>
  <c r="G399" i="1" s="1"/>
  <c r="J399" i="1" s="1"/>
  <c r="E393" i="1"/>
  <c r="F393" i="1" s="1"/>
  <c r="G393" i="1" s="1"/>
  <c r="K393" i="1" s="1"/>
  <c r="E395" i="1"/>
  <c r="F395" i="1" s="1"/>
  <c r="G395" i="1" s="1"/>
  <c r="K395" i="1" s="1"/>
  <c r="E396" i="1"/>
  <c r="F396" i="1" s="1"/>
  <c r="G396" i="1" s="1"/>
  <c r="K396" i="1" s="1"/>
  <c r="E398" i="1"/>
  <c r="F398" i="1" s="1"/>
  <c r="G398" i="1" s="1"/>
  <c r="K398" i="1" s="1"/>
  <c r="E400" i="1"/>
  <c r="F400" i="1" s="1"/>
  <c r="G400" i="1" s="1"/>
  <c r="K400" i="1" s="1"/>
  <c r="F403" i="1"/>
  <c r="G403" i="1" s="1"/>
  <c r="K403" i="1" s="1"/>
  <c r="F404" i="1"/>
  <c r="G404" i="1" s="1"/>
  <c r="K404" i="1" s="1"/>
  <c r="F405" i="1"/>
  <c r="G405" i="1" s="1"/>
  <c r="K405" i="1" s="1"/>
  <c r="F402" i="1"/>
  <c r="G402" i="1" s="1"/>
  <c r="J402" i="1" s="1"/>
  <c r="E414" i="1"/>
  <c r="F414" i="1" s="1"/>
  <c r="G414" i="1" s="1"/>
  <c r="K414" i="1" s="1"/>
  <c r="E415" i="1"/>
  <c r="F415" i="1" s="1"/>
  <c r="G415" i="1" s="1"/>
  <c r="K415" i="1" s="1"/>
  <c r="E417" i="1"/>
  <c r="F417" i="1" s="1"/>
  <c r="G417" i="1" s="1"/>
  <c r="K417" i="1" s="1"/>
  <c r="E418" i="1"/>
  <c r="F418" i="1" s="1"/>
  <c r="G418" i="1" s="1"/>
  <c r="K418" i="1" s="1"/>
  <c r="E422" i="1"/>
  <c r="F422" i="1" s="1"/>
  <c r="G422" i="1" s="1"/>
  <c r="K422" i="1" s="1"/>
  <c r="F392" i="1"/>
  <c r="G392" i="1" s="1"/>
  <c r="K392" i="1" s="1"/>
  <c r="F452" i="1"/>
  <c r="G452" i="1" s="1"/>
  <c r="K452" i="1" s="1"/>
  <c r="E112" i="1"/>
  <c r="F112" i="1" s="1"/>
  <c r="G112" i="1" s="1"/>
  <c r="J112" i="1" s="1"/>
  <c r="E125" i="1"/>
  <c r="F125" i="1" s="1"/>
  <c r="G125" i="1" s="1"/>
  <c r="J125" i="1" s="1"/>
  <c r="E130" i="1"/>
  <c r="F130" i="1" s="1"/>
  <c r="G130" i="1" s="1"/>
  <c r="J130" i="1" s="1"/>
  <c r="E143" i="1"/>
  <c r="F143" i="1" s="1"/>
  <c r="G143" i="1" s="1"/>
  <c r="J143" i="1" s="1"/>
  <c r="E161" i="1"/>
  <c r="F161" i="1" s="1"/>
  <c r="G161" i="1" s="1"/>
  <c r="J161" i="1" s="1"/>
  <c r="E172" i="1"/>
  <c r="F172" i="1" s="1"/>
  <c r="G172" i="1" s="1"/>
  <c r="J172" i="1" s="1"/>
  <c r="E186" i="1"/>
  <c r="F186" i="1" s="1"/>
  <c r="G186" i="1" s="1"/>
  <c r="J186" i="1" s="1"/>
  <c r="F407" i="1"/>
  <c r="G407" i="1" s="1"/>
  <c r="K407" i="1" s="1"/>
  <c r="F409" i="1"/>
  <c r="G409" i="1" s="1"/>
  <c r="K409" i="1" s="1"/>
  <c r="F413" i="1"/>
  <c r="G413" i="1" s="1"/>
  <c r="K413" i="1" s="1"/>
  <c r="F343" i="1"/>
  <c r="G343" i="1" s="1"/>
  <c r="I343" i="1" s="1"/>
  <c r="E47" i="1"/>
  <c r="F47" i="1" s="1"/>
  <c r="G47" i="1" s="1"/>
  <c r="K47" i="1" s="1"/>
  <c r="E383" i="1"/>
  <c r="F383" i="1" s="1"/>
  <c r="Q469" i="1"/>
  <c r="Q465" i="1"/>
  <c r="Q464" i="1"/>
  <c r="J464" i="1"/>
  <c r="Q463" i="1"/>
  <c r="Q453" i="1"/>
  <c r="Q459" i="1"/>
  <c r="Q455" i="1"/>
  <c r="Q458" i="1"/>
  <c r="K460" i="1"/>
  <c r="Q460" i="1"/>
  <c r="Q461" i="1"/>
  <c r="Q462" i="1"/>
  <c r="Q444" i="1"/>
  <c r="Q438" i="1"/>
  <c r="Q435" i="1"/>
  <c r="Q456" i="1"/>
  <c r="Q454" i="1"/>
  <c r="Q452" i="1"/>
  <c r="Q442" i="1"/>
  <c r="Q385" i="1"/>
  <c r="Q434" i="1"/>
  <c r="Q439" i="1"/>
  <c r="Q445" i="1"/>
  <c r="Q446" i="1"/>
  <c r="Q447" i="1"/>
  <c r="Q448" i="1"/>
  <c r="Q449" i="1"/>
  <c r="Q450" i="1"/>
  <c r="Q451" i="1"/>
  <c r="E132" i="1"/>
  <c r="F132" i="1" s="1"/>
  <c r="E197" i="1"/>
  <c r="F197" i="1" s="1"/>
  <c r="C17" i="1"/>
  <c r="Q47" i="1"/>
  <c r="Q84" i="1"/>
  <c r="Q91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6" i="1"/>
  <c r="Q357" i="1"/>
  <c r="Q360" i="1"/>
  <c r="Q364" i="1"/>
  <c r="Q365" i="1"/>
  <c r="Q366" i="1"/>
  <c r="Q367" i="1"/>
  <c r="Q368" i="1"/>
  <c r="Q369" i="1"/>
  <c r="Q370" i="1"/>
  <c r="Q371" i="1"/>
  <c r="Q372" i="1"/>
  <c r="Q373" i="1"/>
  <c r="Q374" i="1"/>
  <c r="Q383" i="1"/>
  <c r="Q377" i="1"/>
  <c r="Q382" i="1"/>
  <c r="Q384" i="1"/>
  <c r="Q391" i="1"/>
  <c r="Q392" i="1"/>
  <c r="Q393" i="1"/>
  <c r="Q394" i="1"/>
  <c r="Q395" i="1"/>
  <c r="Q396" i="1"/>
  <c r="Q397" i="1"/>
  <c r="Q398" i="1"/>
  <c r="Q399" i="1"/>
  <c r="Q400" i="1"/>
  <c r="Q402" i="1"/>
  <c r="Q403" i="1"/>
  <c r="Q404" i="1"/>
  <c r="Q405" i="1"/>
  <c r="Q406" i="1"/>
  <c r="Q407" i="1"/>
  <c r="Q408" i="1"/>
  <c r="Q409" i="1"/>
  <c r="Q410" i="1"/>
  <c r="Q413" i="1"/>
  <c r="Q414" i="1"/>
  <c r="Q415" i="1"/>
  <c r="Q417" i="1"/>
  <c r="Q418" i="1"/>
  <c r="Q421" i="1"/>
  <c r="Q422" i="1"/>
  <c r="Q424" i="1"/>
  <c r="Q425" i="1"/>
  <c r="Q427" i="1"/>
  <c r="Q429" i="1"/>
  <c r="Q430" i="1"/>
  <c r="Q432" i="1"/>
  <c r="Q433" i="1"/>
  <c r="Q436" i="1"/>
  <c r="E272" i="3"/>
  <c r="E273" i="3"/>
  <c r="E244" i="3"/>
  <c r="E277" i="3"/>
  <c r="C11" i="1"/>
  <c r="C12" i="1"/>
  <c r="O502" i="1" l="1"/>
  <c r="E367" i="3"/>
  <c r="E355" i="3"/>
  <c r="E36" i="3"/>
  <c r="E395" i="3"/>
  <c r="E195" i="3"/>
  <c r="E222" i="3"/>
  <c r="E399" i="3"/>
  <c r="E359" i="3"/>
  <c r="E22" i="3"/>
  <c r="E181" i="3"/>
  <c r="E204" i="3"/>
  <c r="E213" i="3"/>
  <c r="E123" i="3"/>
  <c r="E14" i="3"/>
  <c r="E153" i="3"/>
  <c r="E163" i="3"/>
  <c r="E256" i="3"/>
  <c r="E371" i="3"/>
  <c r="E100" i="3"/>
  <c r="E233" i="3"/>
  <c r="F368" i="1"/>
  <c r="G368" i="1" s="1"/>
  <c r="J368" i="1" s="1"/>
  <c r="E63" i="3"/>
  <c r="E93" i="3"/>
  <c r="E151" i="3"/>
  <c r="E170" i="3"/>
  <c r="E185" i="3"/>
  <c r="E126" i="3"/>
  <c r="E227" i="3"/>
  <c r="O437" i="1"/>
  <c r="O501" i="1"/>
  <c r="O500" i="1"/>
  <c r="E268" i="3"/>
  <c r="F68" i="1"/>
  <c r="G68" i="1" s="1"/>
  <c r="I68" i="1" s="1"/>
  <c r="E388" i="3"/>
  <c r="E349" i="3"/>
  <c r="E76" i="3"/>
  <c r="E96" i="3"/>
  <c r="E281" i="3"/>
  <c r="E26" i="3"/>
  <c r="E50" i="3"/>
  <c r="E119" i="3"/>
  <c r="E240" i="3"/>
  <c r="E403" i="3"/>
  <c r="E246" i="3"/>
  <c r="E415" i="3"/>
  <c r="E88" i="3"/>
  <c r="E108" i="3"/>
  <c r="E129" i="3"/>
  <c r="E135" i="3"/>
  <c r="E172" i="3"/>
  <c r="E428" i="3"/>
  <c r="E353" i="3"/>
  <c r="E380" i="3"/>
  <c r="E59" i="3"/>
  <c r="F438" i="1"/>
  <c r="G438" i="1" s="1"/>
  <c r="K438" i="1" s="1"/>
  <c r="E341" i="3"/>
  <c r="E274" i="3"/>
  <c r="F377" i="1"/>
  <c r="G377" i="1" s="1"/>
  <c r="K377" i="1" s="1"/>
  <c r="E384" i="3"/>
  <c r="E19" i="3"/>
  <c r="E145" i="3"/>
  <c r="E236" i="3"/>
  <c r="E259" i="3"/>
  <c r="F214" i="1"/>
  <c r="G214" i="1" s="1"/>
  <c r="I214" i="1" s="1"/>
  <c r="E137" i="3"/>
  <c r="E168" i="3"/>
  <c r="E205" i="3"/>
  <c r="E325" i="3"/>
  <c r="E48" i="3"/>
  <c r="E406" i="3"/>
  <c r="F165" i="1"/>
  <c r="G165" i="1" s="1"/>
  <c r="I165" i="1" s="1"/>
  <c r="E322" i="3"/>
  <c r="E340" i="3"/>
  <c r="E40" i="3"/>
  <c r="E156" i="3"/>
  <c r="E329" i="3"/>
  <c r="E365" i="3"/>
  <c r="E106" i="3"/>
  <c r="E121" i="3"/>
  <c r="E198" i="3"/>
  <c r="E221" i="3"/>
  <c r="E230" i="3"/>
  <c r="F51" i="1"/>
  <c r="G51" i="1" s="1"/>
  <c r="I51" i="1" s="1"/>
  <c r="F15" i="1"/>
  <c r="E376" i="3"/>
  <c r="E161" i="3"/>
  <c r="E223" i="3"/>
  <c r="E141" i="3"/>
  <c r="E218" i="3"/>
  <c r="E300" i="3"/>
  <c r="E318" i="3"/>
  <c r="E64" i="3"/>
  <c r="E83" i="3"/>
  <c r="F167" i="1"/>
  <c r="E368" i="3"/>
  <c r="E107" i="3"/>
  <c r="E150" i="3"/>
  <c r="E179" i="3"/>
  <c r="E241" i="3"/>
  <c r="E314" i="3"/>
  <c r="E24" i="3"/>
  <c r="F144" i="1"/>
  <c r="E92" i="3"/>
  <c r="E162" i="3"/>
  <c r="E261" i="3"/>
  <c r="F180" i="1"/>
  <c r="G180" i="1" s="1"/>
  <c r="I180" i="1" s="1"/>
  <c r="E328" i="3"/>
  <c r="E255" i="3"/>
  <c r="E431" i="3"/>
  <c r="E125" i="3"/>
  <c r="E387" i="3"/>
  <c r="E28" i="3"/>
  <c r="E131" i="3"/>
  <c r="E267" i="3"/>
  <c r="E412" i="3"/>
  <c r="E345" i="3"/>
  <c r="E105" i="3"/>
  <c r="F347" i="1"/>
  <c r="G347" i="1" s="1"/>
  <c r="I347" i="1" s="1"/>
  <c r="E352" i="3"/>
  <c r="E372" i="3"/>
  <c r="E383" i="3"/>
  <c r="E31" i="3"/>
  <c r="E90" i="3"/>
  <c r="E186" i="3"/>
  <c r="E211" i="3"/>
  <c r="E228" i="3"/>
  <c r="O494" i="1"/>
  <c r="O499" i="1"/>
  <c r="O498" i="1"/>
  <c r="E258" i="3"/>
  <c r="E330" i="3"/>
  <c r="E120" i="3"/>
  <c r="E147" i="3"/>
  <c r="F319" i="1"/>
  <c r="G319" i="1" s="1"/>
  <c r="I319" i="1" s="1"/>
  <c r="E44" i="3"/>
  <c r="E55" i="3"/>
  <c r="E142" i="3"/>
  <c r="E232" i="3"/>
  <c r="E422" i="3"/>
  <c r="E285" i="3"/>
  <c r="E304" i="3"/>
  <c r="F248" i="1"/>
  <c r="G248" i="1" s="1"/>
  <c r="I248" i="1" s="1"/>
  <c r="E235" i="3"/>
  <c r="E411" i="3"/>
  <c r="E435" i="3"/>
  <c r="E437" i="3"/>
  <c r="E348" i="3"/>
  <c r="E373" i="3"/>
  <c r="E34" i="3"/>
  <c r="E70" i="3"/>
  <c r="E75" i="3"/>
  <c r="E132" i="3"/>
  <c r="E140" i="3"/>
  <c r="E264" i="3"/>
  <c r="E275" i="3"/>
  <c r="E420" i="3"/>
  <c r="F35" i="1"/>
  <c r="G35" i="1" s="1"/>
  <c r="I35" i="1" s="1"/>
  <c r="E201" i="3"/>
  <c r="F238" i="1"/>
  <c r="F207" i="1"/>
  <c r="G207" i="1" s="1"/>
  <c r="I207" i="1" s="1"/>
  <c r="E351" i="3"/>
  <c r="E278" i="3"/>
  <c r="E425" i="3"/>
  <c r="E429" i="3"/>
  <c r="E438" i="3"/>
  <c r="E363" i="3"/>
  <c r="E377" i="3"/>
  <c r="E49" i="3"/>
  <c r="E217" i="3"/>
  <c r="E250" i="3"/>
  <c r="E253" i="3"/>
  <c r="E397" i="3"/>
  <c r="E424" i="3"/>
  <c r="E303" i="3"/>
  <c r="E441" i="3"/>
  <c r="E310" i="3"/>
  <c r="F211" i="1"/>
  <c r="G211" i="1" s="1"/>
  <c r="I211" i="1" s="1"/>
  <c r="F187" i="1"/>
  <c r="G187" i="1" s="1"/>
  <c r="I187" i="1" s="1"/>
  <c r="E294" i="3"/>
  <c r="E302" i="3"/>
  <c r="E436" i="3"/>
  <c r="E443" i="3"/>
  <c r="E316" i="3"/>
  <c r="E160" i="3"/>
  <c r="E292" i="3"/>
  <c r="E430" i="3"/>
  <c r="E305" i="3"/>
  <c r="E307" i="3"/>
  <c r="E311" i="3"/>
  <c r="F83" i="1"/>
  <c r="G83" i="1" s="1"/>
  <c r="I83" i="1" s="1"/>
  <c r="E249" i="3"/>
  <c r="E444" i="3"/>
  <c r="E445" i="3"/>
  <c r="E446" i="3"/>
  <c r="E396" i="3"/>
  <c r="E423" i="3"/>
  <c r="E192" i="3"/>
  <c r="E298" i="3"/>
  <c r="E433" i="3"/>
  <c r="E439" i="3"/>
  <c r="E312" i="3"/>
  <c r="F337" i="1"/>
  <c r="G337" i="1" s="1"/>
  <c r="I337" i="1" s="1"/>
  <c r="E289" i="3"/>
  <c r="E293" i="3"/>
  <c r="E301" i="3"/>
  <c r="E306" i="3"/>
  <c r="E442" i="3"/>
  <c r="E315" i="3"/>
  <c r="E417" i="3"/>
  <c r="E173" i="3"/>
  <c r="E432" i="3"/>
  <c r="F166" i="1"/>
  <c r="G166" i="1" s="1"/>
  <c r="I166" i="1" s="1"/>
  <c r="E288" i="3"/>
  <c r="E299" i="3"/>
  <c r="E434" i="3"/>
  <c r="E440" i="3"/>
  <c r="E313" i="3"/>
  <c r="E158" i="3"/>
  <c r="E400" i="3"/>
  <c r="E279" i="3"/>
  <c r="E297" i="3"/>
  <c r="E360" i="3"/>
  <c r="E183" i="3"/>
  <c r="E133" i="3"/>
  <c r="E392" i="3"/>
  <c r="E231" i="3"/>
  <c r="E252" i="3"/>
  <c r="E11" i="3"/>
  <c r="E167" i="3"/>
  <c r="E287" i="3"/>
  <c r="E77" i="3"/>
  <c r="E102" i="3"/>
  <c r="E215" i="3"/>
  <c r="F173" i="1"/>
  <c r="G173" i="1" s="1"/>
  <c r="I173" i="1" s="1"/>
  <c r="F444" i="1"/>
  <c r="G444" i="1" s="1"/>
  <c r="K444" i="1" s="1"/>
  <c r="E358" i="3"/>
  <c r="E165" i="3"/>
  <c r="E390" i="3"/>
  <c r="E197" i="3"/>
  <c r="E416" i="3"/>
  <c r="E283" i="3"/>
  <c r="E115" i="3"/>
  <c r="E407" i="3"/>
  <c r="E327" i="3"/>
  <c r="E343" i="3"/>
  <c r="E111" i="3"/>
  <c r="E187" i="3"/>
  <c r="E224" i="3"/>
  <c r="E309" i="3"/>
  <c r="E155" i="3"/>
  <c r="E319" i="3"/>
  <c r="E375" i="3"/>
  <c r="F439" i="1"/>
  <c r="G439" i="1" s="1"/>
  <c r="J439" i="1" s="1"/>
  <c r="E127" i="3"/>
  <c r="E177" i="3"/>
  <c r="E206" i="3"/>
  <c r="E405" i="3"/>
  <c r="O488" i="1"/>
  <c r="O493" i="1"/>
  <c r="O497" i="1"/>
  <c r="O496" i="1"/>
  <c r="C16" i="1"/>
  <c r="D18" i="1" s="1"/>
  <c r="O440" i="1"/>
  <c r="O464" i="1"/>
  <c r="O339" i="1"/>
  <c r="O325" i="1"/>
  <c r="O449" i="1"/>
  <c r="O424" i="1"/>
  <c r="O382" i="1"/>
  <c r="O492" i="1"/>
  <c r="O442" i="1"/>
  <c r="O338" i="1"/>
  <c r="O490" i="1"/>
  <c r="O405" i="1"/>
  <c r="O414" i="1"/>
  <c r="O329" i="1"/>
  <c r="O385" i="1"/>
  <c r="O342" i="1"/>
  <c r="O453" i="1"/>
  <c r="O477" i="1"/>
  <c r="O482" i="1"/>
  <c r="O460" i="1"/>
  <c r="O462" i="1"/>
  <c r="O452" i="1"/>
  <c r="O483" i="1"/>
  <c r="O377" i="1"/>
  <c r="O450" i="1"/>
  <c r="O472" i="1"/>
  <c r="O352" i="1"/>
  <c r="O480" i="1"/>
  <c r="O363" i="1"/>
  <c r="O421" i="1"/>
  <c r="O343" i="1"/>
  <c r="O336" i="1"/>
  <c r="O394" i="1"/>
  <c r="O397" i="1"/>
  <c r="O361" i="1"/>
  <c r="O348" i="1"/>
  <c r="O379" i="1"/>
  <c r="O457" i="1"/>
  <c r="O417" i="1"/>
  <c r="O411" i="1"/>
  <c r="O479" i="1"/>
  <c r="O428" i="1"/>
  <c r="O486" i="1"/>
  <c r="O328" i="1"/>
  <c r="O410" i="1"/>
  <c r="O344" i="1"/>
  <c r="O359" i="1"/>
  <c r="O365" i="1"/>
  <c r="O406" i="1"/>
  <c r="O476" i="1"/>
  <c r="O434" i="1"/>
  <c r="O334" i="1"/>
  <c r="O386" i="1"/>
  <c r="O409" i="1"/>
  <c r="O356" i="1"/>
  <c r="O447" i="1"/>
  <c r="O392" i="1"/>
  <c r="O455" i="1"/>
  <c r="O451" i="1"/>
  <c r="O375" i="1"/>
  <c r="O366" i="1"/>
  <c r="O422" i="1"/>
  <c r="O368" i="1"/>
  <c r="O402" i="1"/>
  <c r="O396" i="1"/>
  <c r="O454" i="1"/>
  <c r="O333" i="1"/>
  <c r="O441" i="1"/>
  <c r="O346" i="1"/>
  <c r="O350" i="1"/>
  <c r="O473" i="1"/>
  <c r="O353" i="1"/>
  <c r="O355" i="1"/>
  <c r="O446" i="1"/>
  <c r="O459" i="1"/>
  <c r="O372" i="1"/>
  <c r="O419" i="1"/>
  <c r="O469" i="1"/>
  <c r="O443" i="1"/>
  <c r="O357" i="1"/>
  <c r="O430" i="1"/>
  <c r="O322" i="1"/>
  <c r="O491" i="1"/>
  <c r="O364" i="1"/>
  <c r="O465" i="1"/>
  <c r="O408" i="1"/>
  <c r="O371" i="1"/>
  <c r="O416" i="1"/>
  <c r="O484" i="1"/>
  <c r="O330" i="1"/>
  <c r="O418" i="1"/>
  <c r="O425" i="1"/>
  <c r="O412" i="1"/>
  <c r="O362" i="1"/>
  <c r="O423" i="1"/>
  <c r="O415" i="1"/>
  <c r="O466" i="1"/>
  <c r="O399" i="1"/>
  <c r="O378" i="1"/>
  <c r="O398" i="1"/>
  <c r="O389" i="1"/>
  <c r="O489" i="1"/>
  <c r="O463" i="1"/>
  <c r="O390" i="1"/>
  <c r="O358" i="1"/>
  <c r="O369" i="1"/>
  <c r="O495" i="1"/>
  <c r="O360" i="1"/>
  <c r="O324" i="1"/>
  <c r="O468" i="1"/>
  <c r="O458" i="1"/>
  <c r="O461" i="1"/>
  <c r="O426" i="1"/>
  <c r="O403" i="1"/>
  <c r="O354" i="1"/>
  <c r="O370" i="1"/>
  <c r="O400" i="1"/>
  <c r="O387" i="1"/>
  <c r="O351" i="1"/>
  <c r="O383" i="1"/>
  <c r="O413" i="1"/>
  <c r="O429" i="1"/>
  <c r="O435" i="1"/>
  <c r="O373" i="1"/>
  <c r="O327" i="1"/>
  <c r="O393" i="1"/>
  <c r="O340" i="1"/>
  <c r="O367" i="1"/>
  <c r="O475" i="1"/>
  <c r="O478" i="1"/>
  <c r="O395" i="1"/>
  <c r="O431" i="1"/>
  <c r="O487" i="1"/>
  <c r="O470" i="1"/>
  <c r="O432" i="1"/>
  <c r="O407" i="1"/>
  <c r="O391" i="1"/>
  <c r="O332" i="1"/>
  <c r="O349" i="1"/>
  <c r="O374" i="1"/>
  <c r="O401" i="1"/>
  <c r="O341" i="1"/>
  <c r="O467" i="1"/>
  <c r="O345" i="1"/>
  <c r="O474" i="1"/>
  <c r="O331" i="1"/>
  <c r="O381" i="1"/>
  <c r="O376" i="1"/>
  <c r="O448" i="1"/>
  <c r="O420" i="1"/>
  <c r="O388" i="1"/>
  <c r="O481" i="1"/>
  <c r="O380" i="1"/>
  <c r="O485" i="1"/>
  <c r="O427" i="1"/>
  <c r="O445" i="1"/>
  <c r="O436" i="1"/>
  <c r="O384" i="1"/>
  <c r="O471" i="1"/>
  <c r="O456" i="1"/>
  <c r="O335" i="1"/>
  <c r="O433" i="1"/>
  <c r="O326" i="1"/>
  <c r="O404" i="1"/>
  <c r="O323" i="1"/>
  <c r="O438" i="1" l="1"/>
  <c r="O337" i="1"/>
  <c r="O347" i="1"/>
  <c r="O439" i="1"/>
  <c r="C15" i="1"/>
  <c r="O444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<sst xmlns="http://schemas.openxmlformats.org/spreadsheetml/2006/main" count="4774" uniqueCount="1578">
  <si>
    <t>JAVSO..47..105</t>
  </si>
  <si>
    <t>VSB-063</t>
  </si>
  <si>
    <t>IBVS 6244</t>
  </si>
  <si>
    <t>IBVS 6196</t>
  </si>
  <si>
    <t>OEJV 0179</t>
  </si>
  <si>
    <t>Date</t>
  </si>
  <si>
    <t>EA</t>
  </si>
  <si>
    <t>Epoch =</t>
  </si>
  <si>
    <t>error</t>
  </si>
  <si>
    <t>GCVS 4</t>
  </si>
  <si>
    <t>IBVS 4108</t>
  </si>
  <si>
    <t>Mallama 1980</t>
  </si>
  <si>
    <t>Mallama, A.D., 1980, AJSupp, 44, pp 241-272</t>
  </si>
  <si>
    <t>n</t>
  </si>
  <si>
    <t>n'</t>
  </si>
  <si>
    <t>New Ephemeris =</t>
  </si>
  <si>
    <t>New Period =</t>
  </si>
  <si>
    <t>O-C</t>
  </si>
  <si>
    <t>Period =</t>
  </si>
  <si>
    <t>Source</t>
  </si>
  <si>
    <t>ToM</t>
  </si>
  <si>
    <t>Typ</t>
  </si>
  <si>
    <t>Y1</t>
  </si>
  <si>
    <t>Y2</t>
  </si>
  <si>
    <t>Y3</t>
  </si>
  <si>
    <t>IBVS 5220</t>
  </si>
  <si>
    <t>Lin fit</t>
  </si>
  <si>
    <t>Q. fit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</si>
  <si>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</si>
  <si>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</si>
  <si>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</si>
  <si>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</si>
  <si>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</si>
  <si>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</si>
  <si>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</si>
  <si>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</si>
  <si>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</si>
  <si>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Wood 1963</t>
  </si>
  <si>
    <t>OMT #4</t>
  </si>
  <si>
    <t>Diethelm R</t>
  </si>
  <si>
    <t>BBSAG Bull...25</t>
  </si>
  <si>
    <t>B</t>
  </si>
  <si>
    <t>BBSAG Bull...26</t>
  </si>
  <si>
    <t>BBSAG Bull...27</t>
  </si>
  <si>
    <t>Peter H</t>
  </si>
  <si>
    <t>BBSAG Bull...30</t>
  </si>
  <si>
    <t>Locher K</t>
  </si>
  <si>
    <t>BBSAG Bull...31</t>
  </si>
  <si>
    <t>Meyer A</t>
  </si>
  <si>
    <t>BBSAG Bull...33</t>
  </si>
  <si>
    <t>BBSAG Bull...32</t>
  </si>
  <si>
    <t>BBSAG Bull.</t>
  </si>
  <si>
    <t>BBSAG Bull.3</t>
  </si>
  <si>
    <t>BBSAG Bull.4</t>
  </si>
  <si>
    <t>BBSAG Bull.5</t>
  </si>
  <si>
    <t>BBSAG Bull.6</t>
  </si>
  <si>
    <t>BBSAG Bull.8</t>
  </si>
  <si>
    <t>BBSAG Bull.11</t>
  </si>
  <si>
    <t>BBSAG Bull.15</t>
  </si>
  <si>
    <t>BBSAG Bull.16</t>
  </si>
  <si>
    <t>BBSAG Bull.17</t>
  </si>
  <si>
    <t>BBSAG Bull.18</t>
  </si>
  <si>
    <t>BBSAG 18</t>
  </si>
  <si>
    <t>K</t>
  </si>
  <si>
    <t>v</t>
  </si>
  <si>
    <t>BBSAG Bull.20</t>
  </si>
  <si>
    <t>BBSAG Bull.22</t>
  </si>
  <si>
    <t>BBSAG Bull.23</t>
  </si>
  <si>
    <t>BBSAG Bull.24</t>
  </si>
  <si>
    <t>BBSAG Bull.25</t>
  </si>
  <si>
    <t>BRNO 21</t>
  </si>
  <si>
    <t>BBSAG Bull.28</t>
  </si>
  <si>
    <t>BBSAG Bull.29</t>
  </si>
  <si>
    <t>BBSAG Bull.30</t>
  </si>
  <si>
    <t>BBSAG Bull.31</t>
  </si>
  <si>
    <t>BBSAG Bull.34</t>
  </si>
  <si>
    <t>BBSAG Bull.35</t>
  </si>
  <si>
    <t>BBSAG Bull.37</t>
  </si>
  <si>
    <t>BRNO 23</t>
  </si>
  <si>
    <t>BBSAG Bull.38</t>
  </si>
  <si>
    <t>BBSAG Bull.39</t>
  </si>
  <si>
    <t>BBSAG Bull.44</t>
  </si>
  <si>
    <t>BBSAG Bull.45</t>
  </si>
  <si>
    <t>BBSAG Bull.46</t>
  </si>
  <si>
    <t>BBSAG Bull.49</t>
  </si>
  <si>
    <t>BBSAG Bull.50</t>
  </si>
  <si>
    <t>BBSAG Bull.51</t>
  </si>
  <si>
    <t>BBSAG Bull.55</t>
  </si>
  <si>
    <t>BRNO 26</t>
  </si>
  <si>
    <t>BBSAG Bull.56</t>
  </si>
  <si>
    <t>BBSAG Bull.57</t>
  </si>
  <si>
    <t>BBSAG Bull.61</t>
  </si>
  <si>
    <t>BBSAG Bull.62</t>
  </si>
  <si>
    <t>Germann R</t>
  </si>
  <si>
    <t>BBSAG Bull.63</t>
  </si>
  <si>
    <t>Kohl M</t>
  </si>
  <si>
    <t>BBSAG Bull.64</t>
  </si>
  <si>
    <t>BBSAG Bull.67</t>
  </si>
  <si>
    <t>BBSAG Bull.68</t>
  </si>
  <si>
    <t>BBSAG Bull.69</t>
  </si>
  <si>
    <t>BBSAG Bull.70</t>
  </si>
  <si>
    <t>BBSAG Bull.72</t>
  </si>
  <si>
    <t>BBSAG Bull.73</t>
  </si>
  <si>
    <t>BBSAG Bull.74</t>
  </si>
  <si>
    <t>BRNO 27</t>
  </si>
  <si>
    <t>BBSAG Bull.76</t>
  </si>
  <si>
    <t>Vafiadis C</t>
  </si>
  <si>
    <t>BBSAG Bull.77</t>
  </si>
  <si>
    <t>Mavrofridis G</t>
  </si>
  <si>
    <t>BBSAG Bull.78</t>
  </si>
  <si>
    <t>BRNO 28</t>
  </si>
  <si>
    <t>BBSAG Bull.80</t>
  </si>
  <si>
    <t>BBSAG Bull.82</t>
  </si>
  <si>
    <t>BBSAG Bull.84</t>
  </si>
  <si>
    <t>BBSAG Bull.86</t>
  </si>
  <si>
    <t>BRNO 30</t>
  </si>
  <si>
    <t>BBSAG Bull.88</t>
  </si>
  <si>
    <t>BBSAG Bull.89</t>
  </si>
  <si>
    <t>BBSAG Bull.90</t>
  </si>
  <si>
    <t>BBSAG Bull.92</t>
  </si>
  <si>
    <t>BBSAG Bull.93</t>
  </si>
  <si>
    <t>BBSAG Bull.94</t>
  </si>
  <si>
    <t>BBSAG Bull.95</t>
  </si>
  <si>
    <t>BRNO 31</t>
  </si>
  <si>
    <t>BBSAG Bull.96</t>
  </si>
  <si>
    <t>BBSAG Bull.97</t>
  </si>
  <si>
    <t>BBSAG Bull.98</t>
  </si>
  <si>
    <t>BBSAG Bull.99</t>
  </si>
  <si>
    <t>BBSAG Bull.100</t>
  </si>
  <si>
    <t>BBSAG Bull.101</t>
  </si>
  <si>
    <t>BBSAG Bull.102</t>
  </si>
  <si>
    <t>BBSAG Bull.104</t>
  </si>
  <si>
    <t>BBSAG Bull.105</t>
  </si>
  <si>
    <t>BBSAG Bull.107</t>
  </si>
  <si>
    <t>BAV-M 93</t>
  </si>
  <si>
    <t>phe</t>
  </si>
  <si>
    <t>R</t>
  </si>
  <si>
    <t>BBSAG Bull.109</t>
  </si>
  <si>
    <t>BBSAG Bull.110</t>
  </si>
  <si>
    <t>BBSAG Bull.112</t>
  </si>
  <si>
    <t>BBSAG Bull.113</t>
  </si>
  <si>
    <t>BBSAG Bull.115</t>
  </si>
  <si>
    <t>BBSAG Bull.116</t>
  </si>
  <si>
    <t>Misc</t>
  </si>
  <si>
    <t>IBVS 5464</t>
  </si>
  <si>
    <t>II</t>
  </si>
  <si>
    <t>I</t>
  </si>
  <si>
    <t>IBVS 5487</t>
  </si>
  <si>
    <t xml:space="preserve">II </t>
  </si>
  <si>
    <t>IBVS 5296</t>
  </si>
  <si>
    <t>IBVS 5577</t>
  </si>
  <si>
    <t>IBVS 0328</t>
  </si>
  <si>
    <t>IBVS 5595</t>
  </si>
  <si>
    <t>IBVS 5643</t>
  </si>
  <si>
    <t>IBVS 5670</t>
  </si>
  <si>
    <t>IBVS 5676</t>
  </si>
  <si>
    <t>My time zone &gt;&gt;&gt;&gt;&gt;</t>
  </si>
  <si>
    <t>(PST=8, PDT=MDT=7, MDT=CST=6, etc.)</t>
  </si>
  <si>
    <t>na</t>
  </si>
  <si>
    <t>JD today</t>
  </si>
  <si>
    <t>New Cycle</t>
  </si>
  <si>
    <t># of data points:</t>
  </si>
  <si>
    <t>IBVS 5746</t>
  </si>
  <si>
    <t>IBVS 5764</t>
  </si>
  <si>
    <t>Start of linear fit &gt;&gt;&gt;&gt;&gt;&gt;&gt;&gt;&gt;&gt;&gt;&gt;&gt;&gt;&gt;&gt;&gt;&gt;&gt;&gt;&gt;</t>
  </si>
  <si>
    <t>IBVS 5870</t>
  </si>
  <si>
    <t>IBVS 5910</t>
  </si>
  <si>
    <t>OEJV 0074</t>
  </si>
  <si>
    <t>vis</t>
  </si>
  <si>
    <t>CCD+I</t>
  </si>
  <si>
    <t>CCD+R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</si>
  <si>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</si>
  <si>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</si>
  <si>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</si>
  <si>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</si>
  <si>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</si>
  <si>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</si>
  <si>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</si>
  <si>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</si>
  <si>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</si>
  <si>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</si>
  <si>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</si>
  <si>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</si>
  <si>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</si>
  <si>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</si>
  <si>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</si>
  <si>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</si>
  <si>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</si>
  <si>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</si>
  <si>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</si>
  <si>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</si>
  <si>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</si>
  <si>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</si>
  <si>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</si>
  <si>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</si>
  <si>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</si>
  <si>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Add cycle</t>
  </si>
  <si>
    <t>Old Cycle</t>
  </si>
  <si>
    <t>IBVS 5972</t>
  </si>
  <si>
    <t>IBVS 5875</t>
  </si>
  <si>
    <t>IBVS 5918</t>
  </si>
  <si>
    <t>JAVSO..38...85</t>
  </si>
  <si>
    <t>JAVSO..39...94</t>
  </si>
  <si>
    <t>JAVSO..40....1</t>
  </si>
  <si>
    <t>JAVSO..36..186</t>
  </si>
  <si>
    <t>JAVSO..37...44</t>
  </si>
  <si>
    <t>JAVSO..38..183</t>
  </si>
  <si>
    <t>OEJV 0160</t>
  </si>
  <si>
    <t>IBVS 6084</t>
  </si>
  <si>
    <t>V0456 Cyg / GSC 3152-0323</t>
  </si>
  <si>
    <t>JAV0SO..40..975</t>
  </si>
  <si>
    <t>JAVSO..41..328</t>
  </si>
  <si>
    <t>IBVS 6094</t>
  </si>
  <si>
    <t>ii</t>
  </si>
  <si>
    <t>IBVS 5984</t>
  </si>
  <si>
    <t>IBVS 6149</t>
  </si>
  <si>
    <t>OEJV 0168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</si>
  <si>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</si>
  <si>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</si>
  <si>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</si>
  <si>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</si>
  <si>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</si>
  <si>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</si>
  <si>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</si>
  <si>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pg</t>
  </si>
  <si>
    <t>P</t>
  </si>
  <si>
    <t>V</t>
  </si>
  <si>
    <t> -0.003 </t>
  </si>
  <si>
    <t>F </t>
  </si>
  <si>
    <t>2426915.525 </t>
  </si>
  <si>
    <t> 27.07.1932 00:36 </t>
  </si>
  <si>
    <t> 0.016 </t>
  </si>
  <si>
    <t>P </t>
  </si>
  <si>
    <t> H.-U.Sandig </t>
  </si>
  <si>
    <t> AN 276.177 </t>
  </si>
  <si>
    <t>2426949.376 </t>
  </si>
  <si>
    <t> 29.08.1932 21:01 </t>
  </si>
  <si>
    <t> 0.002 </t>
  </si>
  <si>
    <t>2427660.537 </t>
  </si>
  <si>
    <t> 11.08.1934 00:53 </t>
  </si>
  <si>
    <t> -0.009 </t>
  </si>
  <si>
    <t> O.Morgenroth </t>
  </si>
  <si>
    <t> AN 255.426 </t>
  </si>
  <si>
    <t>2427694.424 </t>
  </si>
  <si>
    <t> 13.09.1934 22:10 </t>
  </si>
  <si>
    <t> 0.013 </t>
  </si>
  <si>
    <t>2428022.399 </t>
  </si>
  <si>
    <t> 07.08.1935 21:34 </t>
  </si>
  <si>
    <t> 0.029 </t>
  </si>
  <si>
    <t>V </t>
  </si>
  <si>
    <t> W.Zessewitsch </t>
  </si>
  <si>
    <t> IODE 4.1.279 </t>
  </si>
  <si>
    <t>2429098.922 </t>
  </si>
  <si>
    <t> 19.07.1938 10:07 </t>
  </si>
  <si>
    <t> -0.008 </t>
  </si>
  <si>
    <t> A.M.Frolov </t>
  </si>
  <si>
    <t> PZ 7.210 </t>
  </si>
  <si>
    <t>2430604.16 </t>
  </si>
  <si>
    <t> 01.09.1942 15:50 </t>
  </si>
  <si>
    <t> 0.01 </t>
  </si>
  <si>
    <t> A.Soloviev </t>
  </si>
  <si>
    <t> AC 41.8 </t>
  </si>
  <si>
    <t>2430956.18 </t>
  </si>
  <si>
    <t> 19.08.1943 16:19 </t>
  </si>
  <si>
    <t>2430962.42 </t>
  </si>
  <si>
    <t> 25.08.1943 22:04 </t>
  </si>
  <si>
    <t>2430970.428 </t>
  </si>
  <si>
    <t> 02.09.1943 22:16 </t>
  </si>
  <si>
    <t> -0.005 </t>
  </si>
  <si>
    <t>2430971.34 </t>
  </si>
  <si>
    <t> 03.09.1943 20:09 </t>
  </si>
  <si>
    <t> 0.02 </t>
  </si>
  <si>
    <t>2430995.38 </t>
  </si>
  <si>
    <t> 27.09.1943 21:07 </t>
  </si>
  <si>
    <t> -0.01 </t>
  </si>
  <si>
    <t>2430996.273 </t>
  </si>
  <si>
    <t> 28.09.1943 18:33 </t>
  </si>
  <si>
    <t>2431021.227 </t>
  </si>
  <si>
    <t> 23.10.1943 17:26 </t>
  </si>
  <si>
    <t> -0.004 </t>
  </si>
  <si>
    <t>2431174.51 </t>
  </si>
  <si>
    <t> 25.03.1944 00:14 </t>
  </si>
  <si>
    <t>2431225.335 </t>
  </si>
  <si>
    <t> 14.05.1944 20:02 </t>
  </si>
  <si>
    <t> 0.021 </t>
  </si>
  <si>
    <t>2431258.28 </t>
  </si>
  <si>
    <t> 16.06.1944 18:43 </t>
  </si>
  <si>
    <t>2431259.19 </t>
  </si>
  <si>
    <t> 17.06.1944 16:33 </t>
  </si>
  <si>
    <t>2431262.25 </t>
  </si>
  <si>
    <t> 20.06.1944 18:00 </t>
  </si>
  <si>
    <t> -0.05 </t>
  </si>
  <si>
    <t>2431274.31 </t>
  </si>
  <si>
    <t> 02.07.1944 19:26 </t>
  </si>
  <si>
    <t> -0.02 </t>
  </si>
  <si>
    <t>2431275.22 </t>
  </si>
  <si>
    <t> 03.07.1944 17:16 </t>
  </si>
  <si>
    <t> -0.00 </t>
  </si>
  <si>
    <t>2431287.27 </t>
  </si>
  <si>
    <t> 15.07.1944 18:28 </t>
  </si>
  <si>
    <t>2432327.736 </t>
  </si>
  <si>
    <t> 22.05.1947 05:39 </t>
  </si>
  <si>
    <t> 0.017 </t>
  </si>
  <si>
    <t> B.S.Whitney </t>
  </si>
  <si>
    <t> AJ 64.263 </t>
  </si>
  <si>
    <t>2432407.920 </t>
  </si>
  <si>
    <t> 10.08.1947 10:04 </t>
  </si>
  <si>
    <t> -0.006 </t>
  </si>
  <si>
    <t> AJ 64.261 </t>
  </si>
  <si>
    <t>2432786.682 </t>
  </si>
  <si>
    <t> 23.08.1948 04:22 </t>
  </si>
  <si>
    <t> -0.001 </t>
  </si>
  <si>
    <t>2433113.746 </t>
  </si>
  <si>
    <t> 16.07.1949 05:54 </t>
  </si>
  <si>
    <t>2433564.697 </t>
  </si>
  <si>
    <t> 10.10.1950 04:43 </t>
  </si>
  <si>
    <t> 0.003 </t>
  </si>
  <si>
    <t>2433894.440 </t>
  </si>
  <si>
    <t> 04.09.1951 22:33 </t>
  </si>
  <si>
    <t> 0.005 </t>
  </si>
  <si>
    <t> G.Romano </t>
  </si>
  <si>
    <t> MSAI 40.393 </t>
  </si>
  <si>
    <t>2434161.790 </t>
  </si>
  <si>
    <t> 29.05.1952 06:57 </t>
  </si>
  <si>
    <t>2434279.419 </t>
  </si>
  <si>
    <t> 23.09.1952 22:03 </t>
  </si>
  <si>
    <t> -0.011 </t>
  </si>
  <si>
    <t>2434549.453 </t>
  </si>
  <si>
    <t> 20.06.1953 22:52 </t>
  </si>
  <si>
    <t>2434590.464 </t>
  </si>
  <si>
    <t> 31.07.1953 23:08 </t>
  </si>
  <si>
    <t> 0.008 </t>
  </si>
  <si>
    <t>2434596.696 </t>
  </si>
  <si>
    <t> 07.08.1953 04:42 </t>
  </si>
  <si>
    <t>2434975.456 </t>
  </si>
  <si>
    <t> 20.08.1954 22:56 </t>
  </si>
  <si>
    <t>2435089.520 </t>
  </si>
  <si>
    <t> 13.12.1954 00:28 </t>
  </si>
  <si>
    <t>2436070.722 </t>
  </si>
  <si>
    <t> 20.08.1957 05:19 </t>
  </si>
  <si>
    <t>2436817.546 </t>
  </si>
  <si>
    <t> 06.09.1959 01:06 </t>
  </si>
  <si>
    <t> 0.001 </t>
  </si>
  <si>
    <t> K.Häussler </t>
  </si>
  <si>
    <t> HABZ 23 </t>
  </si>
  <si>
    <t>2436868.342 </t>
  </si>
  <si>
    <t> 26.10.1959 20:12 </t>
  </si>
  <si>
    <t>2437112.515 </t>
  </si>
  <si>
    <t> 27.06.1960 00:21 </t>
  </si>
  <si>
    <t> -0.015 </t>
  </si>
  <si>
    <t>2437196.289 </t>
  </si>
  <si>
    <t> 18.09.1960 18:56 </t>
  </si>
  <si>
    <t> -0.013 </t>
  </si>
  <si>
    <t> J.Rodzinski </t>
  </si>
  <si>
    <t> AA 18.332 </t>
  </si>
  <si>
    <t>2437196.295 </t>
  </si>
  <si>
    <t> 18.09.1960 19:04 </t>
  </si>
  <si>
    <t> -0.007 </t>
  </si>
  <si>
    <t> M.Mazur </t>
  </si>
  <si>
    <t> EBC 1-32 </t>
  </si>
  <si>
    <t>2437199.445 </t>
  </si>
  <si>
    <t> 21.09.1960 22:40 </t>
  </si>
  <si>
    <t> 0.024 </t>
  </si>
  <si>
    <t>2437229.279 </t>
  </si>
  <si>
    <t> 21.10.1960 18:41 </t>
  </si>
  <si>
    <t>2437497.523 </t>
  </si>
  <si>
    <t> 17.07.1961 00:33 </t>
  </si>
  <si>
    <t> -0.002 </t>
  </si>
  <si>
    <t>2437522.451 </t>
  </si>
  <si>
    <t> 10.08.1961 22:49 </t>
  </si>
  <si>
    <t> -0.027 </t>
  </si>
  <si>
    <t> A.Giedrys </t>
  </si>
  <si>
    <t> AA 17.61 </t>
  </si>
  <si>
    <t>2437522.459 </t>
  </si>
  <si>
    <t> 10.08.1961 23:00 </t>
  </si>
  <si>
    <t> -0.019 </t>
  </si>
  <si>
    <t>2437522.464 </t>
  </si>
  <si>
    <t> 10.08.1961 23:08 </t>
  </si>
  <si>
    <t> -0.014 </t>
  </si>
  <si>
    <t>2437530.480 </t>
  </si>
  <si>
    <t> 18.08.1961 23:31 </t>
  </si>
  <si>
    <t>2437547.411 </t>
  </si>
  <si>
    <t> 04.09.1961 21:51 </t>
  </si>
  <si>
    <t> -0.021 </t>
  </si>
  <si>
    <t>2437556.345 </t>
  </si>
  <si>
    <t> 13.09.1961 20:16 </t>
  </si>
  <si>
    <t> B.Kubica </t>
  </si>
  <si>
    <t>2437899.445 </t>
  </si>
  <si>
    <t> 22.08.1962 22:40 </t>
  </si>
  <si>
    <t> H.Brancewicz </t>
  </si>
  <si>
    <t>2437899.446 </t>
  </si>
  <si>
    <t> 22.08.1962 22:42 </t>
  </si>
  <si>
    <t> A.Slowik </t>
  </si>
  <si>
    <t>2438255.498 </t>
  </si>
  <si>
    <t> 13.08.1963 23:57 </t>
  </si>
  <si>
    <t> 0.014 </t>
  </si>
  <si>
    <t>2438288.464 </t>
  </si>
  <si>
    <t> 15.09.1963 23:08 </t>
  </si>
  <si>
    <t> 0.006 </t>
  </si>
  <si>
    <t>2438351.276 </t>
  </si>
  <si>
    <t> 17.11.1963 18:37 </t>
  </si>
  <si>
    <t>2438595.466 </t>
  </si>
  <si>
    <t> 18.07.1964 23:11 </t>
  </si>
  <si>
    <t>2439316.444 </t>
  </si>
  <si>
    <t> 09.07.1966 22:39 </t>
  </si>
  <si>
    <t> P.Flin </t>
  </si>
  <si>
    <t>2439316.450 </t>
  </si>
  <si>
    <t> 09.07.1966 22:48 </t>
  </si>
  <si>
    <t> B.Czerlunczakiewic </t>
  </si>
  <si>
    <t>2439701.441 </t>
  </si>
  <si>
    <t> 29.07.1967 22:35 </t>
  </si>
  <si>
    <t>2439710.347 </t>
  </si>
  <si>
    <t> 07.08.1967 20:19 </t>
  </si>
  <si>
    <t>2439791.439 </t>
  </si>
  <si>
    <t> 27.10.1967 22:32 </t>
  </si>
  <si>
    <t>2440119.420 </t>
  </si>
  <si>
    <t> 19.09.1968 22:04 </t>
  </si>
  <si>
    <t> 0.007 </t>
  </si>
  <si>
    <t>2440127.429 </t>
  </si>
  <si>
    <t> 27.09.1968 22:17 </t>
  </si>
  <si>
    <t>IBVS 328 </t>
  </si>
  <si>
    <t>2440470.531 </t>
  </si>
  <si>
    <t> 06.09.1969 00:44 </t>
  </si>
  <si>
    <t> J.Jurecka </t>
  </si>
  <si>
    <t> BRNO 9 </t>
  </si>
  <si>
    <t>2440470.534 </t>
  </si>
  <si>
    <t> 06.09.1969 00:48 </t>
  </si>
  <si>
    <t> Z.Zemanek </t>
  </si>
  <si>
    <t>2440470.535 </t>
  </si>
  <si>
    <t> 06.09.1969 00:50 </t>
  </si>
  <si>
    <t> M.Mrazek </t>
  </si>
  <si>
    <t>2440522.233 </t>
  </si>
  <si>
    <t> 27.10.1969 17:35 </t>
  </si>
  <si>
    <t> J.Silhan </t>
  </si>
  <si>
    <t>2440522.248 </t>
  </si>
  <si>
    <t> 27.10.1969 17:57 </t>
  </si>
  <si>
    <t> R.Polloczek </t>
  </si>
  <si>
    <t>2440528.469 </t>
  </si>
  <si>
    <t> 02.11.1969 23:15 </t>
  </si>
  <si>
    <t>2440753.488 </t>
  </si>
  <si>
    <t> 15.06.1970 23:42 </t>
  </si>
  <si>
    <t> R.Diethelm </t>
  </si>
  <si>
    <t> ORI 120 </t>
  </si>
  <si>
    <t>2440757.507 </t>
  </si>
  <si>
    <t> 20.06.1970 00:10 </t>
  </si>
  <si>
    <t> BRNO 12 </t>
  </si>
  <si>
    <t>2440757.511 </t>
  </si>
  <si>
    <t> 20.06.1970 00:15 </t>
  </si>
  <si>
    <t>2440774.437 </t>
  </si>
  <si>
    <t> 06.07.1970 22:29 </t>
  </si>
  <si>
    <t>2440839.488 </t>
  </si>
  <si>
    <t> 09.09.1970 23:42 </t>
  </si>
  <si>
    <t> ORI 121 </t>
  </si>
  <si>
    <t>2440848.407 </t>
  </si>
  <si>
    <t> 18.09.1970 21:46 </t>
  </si>
  <si>
    <t>2440890.295 </t>
  </si>
  <si>
    <t> 30.10.1970 19:04 </t>
  </si>
  <si>
    <t> ORI 122 </t>
  </si>
  <si>
    <t>2441056.511 </t>
  </si>
  <si>
    <t> 15.04.1971 00:15 </t>
  </si>
  <si>
    <t> 0.010 </t>
  </si>
  <si>
    <t> H.Peter </t>
  </si>
  <si>
    <t> ORI 125 </t>
  </si>
  <si>
    <t>2441080.563 </t>
  </si>
  <si>
    <t> 09.05.1971 01:30 </t>
  </si>
  <si>
    <t> -0.000 </t>
  </si>
  <si>
    <t>2441126.461 </t>
  </si>
  <si>
    <t> 23.06.1971 23:03 </t>
  </si>
  <si>
    <t> K.Locher </t>
  </si>
  <si>
    <t>2441126.462 </t>
  </si>
  <si>
    <t> 23.06.1971 23:05 </t>
  </si>
  <si>
    <t> ORI 126 </t>
  </si>
  <si>
    <t>2441130.467 </t>
  </si>
  <si>
    <t> 27.06.1971 23:12 </t>
  </si>
  <si>
    <t>2441143.403 </t>
  </si>
  <si>
    <t> 10.07.1971 21:40 </t>
  </si>
  <si>
    <t> 0.011 </t>
  </si>
  <si>
    <t> A.Meyer </t>
  </si>
  <si>
    <t>2441147.397 </t>
  </si>
  <si>
    <t> 14.07.1971 21:31 </t>
  </si>
  <si>
    <t>2441154.520 </t>
  </si>
  <si>
    <t> 22.07.1971 00:28 </t>
  </si>
  <si>
    <t> -0.012 </t>
  </si>
  <si>
    <t>2441176.364 </t>
  </si>
  <si>
    <t> 12.08.1971 20:44 </t>
  </si>
  <si>
    <t>2441213.351 </t>
  </si>
  <si>
    <t> 18.09.1971 20:25 </t>
  </si>
  <si>
    <t> 0.000 </t>
  </si>
  <si>
    <t> ORI 129 </t>
  </si>
  <si>
    <t>2441215.569 </t>
  </si>
  <si>
    <t> 21.09.1971 01:39 </t>
  </si>
  <si>
    <t> -0.010 </t>
  </si>
  <si>
    <t> ORI 127 </t>
  </si>
  <si>
    <t>2441291.341 </t>
  </si>
  <si>
    <t> 05.12.1971 20:11 </t>
  </si>
  <si>
    <t> BBS 1 </t>
  </si>
  <si>
    <t>2441482.471 </t>
  </si>
  <si>
    <t> 13.06.1972 23:18 </t>
  </si>
  <si>
    <t> -0.020 </t>
  </si>
  <si>
    <t> BBS 3 </t>
  </si>
  <si>
    <t>2441487.391 </t>
  </si>
  <si>
    <t> 18.06.1972 21:23 </t>
  </si>
  <si>
    <t>2441507.434 </t>
  </si>
  <si>
    <t> 08.07.1972 22:24 </t>
  </si>
  <si>
    <t> BBS 4 </t>
  </si>
  <si>
    <t>2441511.478 </t>
  </si>
  <si>
    <t> 12.07.1972 23:28 </t>
  </si>
  <si>
    <t> 0.023 </t>
  </si>
  <si>
    <t>2441528.381 </t>
  </si>
  <si>
    <t> 29.07.1972 21:08 </t>
  </si>
  <si>
    <t>2441528.389 </t>
  </si>
  <si>
    <t> 29.07.1972 21:20 </t>
  </si>
  <si>
    <t>2441540.423 </t>
  </si>
  <si>
    <t> 10.08.1972 22:09 </t>
  </si>
  <si>
    <t> 0.004 </t>
  </si>
  <si>
    <t> BBS 5 </t>
  </si>
  <si>
    <t>2441556.464 </t>
  </si>
  <si>
    <t> 26.08.1972 23:08 </t>
  </si>
  <si>
    <t>2441561.352 </t>
  </si>
  <si>
    <t> 31.08.1972 20:26 </t>
  </si>
  <si>
    <t>2441585.429 </t>
  </si>
  <si>
    <t> 24.09.1972 22:17 </t>
  </si>
  <si>
    <t>2441598.346 </t>
  </si>
  <si>
    <t> 07.10.1972 20:18 </t>
  </si>
  <si>
    <t> BBS 6 </t>
  </si>
  <si>
    <t>2441605.476 </t>
  </si>
  <si>
    <t> 14.10.1972 23:25 </t>
  </si>
  <si>
    <t>2441623.296 </t>
  </si>
  <si>
    <t> 01.11.1972 19:06 </t>
  </si>
  <si>
    <t>2441751.625 </t>
  </si>
  <si>
    <t> 10.03.1973 03:00 </t>
  </si>
  <si>
    <t> BBS 8 </t>
  </si>
  <si>
    <t>2441938.331 </t>
  </si>
  <si>
    <t> 12.09.1973 19:56 </t>
  </si>
  <si>
    <t> BBS 11 </t>
  </si>
  <si>
    <t>2442144.635 </t>
  </si>
  <si>
    <t> 07.04.1974 03:14 </t>
  </si>
  <si>
    <t> BBS 15 </t>
  </si>
  <si>
    <t>2442157.568 </t>
  </si>
  <si>
    <t> 20.04.1974 01:37 </t>
  </si>
  <si>
    <t>2442203.439 </t>
  </si>
  <si>
    <t> 04.06.1974 22:32 </t>
  </si>
  <si>
    <t> BBS 16 </t>
  </si>
  <si>
    <t>2442263.619 </t>
  </si>
  <si>
    <t> 04.08.1974 02:51 </t>
  </si>
  <si>
    <t> BBS 17 </t>
  </si>
  <si>
    <t>2442277.415 </t>
  </si>
  <si>
    <t> 17.08.1974 21:57 </t>
  </si>
  <si>
    <t>2442281.456 </t>
  </si>
  <si>
    <t> 21.08.1974 22:56 </t>
  </si>
  <si>
    <t> J.Hudec </t>
  </si>
  <si>
    <t> BRNO 20 </t>
  </si>
  <si>
    <t>2442281.463 </t>
  </si>
  <si>
    <t> 21.08.1974 23:06 </t>
  </si>
  <si>
    <t> 0.018 </t>
  </si>
  <si>
    <t> J.Dokoupil </t>
  </si>
  <si>
    <t>2442302.392 </t>
  </si>
  <si>
    <t> 11.09.1974 21:24 </t>
  </si>
  <si>
    <t>2442318.398 </t>
  </si>
  <si>
    <t> 27.09.1974 21:33 </t>
  </si>
  <si>
    <t> -0.031 </t>
  </si>
  <si>
    <t>2442369.226 </t>
  </si>
  <si>
    <t> 17.11.1974 17:25 </t>
  </si>
  <si>
    <t> BBS 18 </t>
  </si>
  <si>
    <t>2442377.246 </t>
  </si>
  <si>
    <t> 25.11.1974 17:54 </t>
  </si>
  <si>
    <t>2442426.260 </t>
  </si>
  <si>
    <t> 13.01.1975 18:14 </t>
  </si>
  <si>
    <t> BBS 20 </t>
  </si>
  <si>
    <t>2442529.626 </t>
  </si>
  <si>
    <t> 27.04.1975 03:01 </t>
  </si>
  <si>
    <t> -0.016 </t>
  </si>
  <si>
    <t> BBS 22 </t>
  </si>
  <si>
    <t>2442551.481 </t>
  </si>
  <si>
    <t> 18.05.1975 23:32 </t>
  </si>
  <si>
    <t>2442607.585 </t>
  </si>
  <si>
    <t> 14.07.1975 02:02 </t>
  </si>
  <si>
    <t> -0.036 </t>
  </si>
  <si>
    <t> BBS 23 </t>
  </si>
  <si>
    <t>2442608.501 </t>
  </si>
  <si>
    <t> 15.07.1975 00:01 </t>
  </si>
  <si>
    <t>2442617.415 </t>
  </si>
  <si>
    <t> 23.07.1975 21:57 </t>
  </si>
  <si>
    <t>2442617.420 </t>
  </si>
  <si>
    <t> 23.07.1975 22:04 </t>
  </si>
  <si>
    <t>2442625.439 </t>
  </si>
  <si>
    <t> 31.07.1975 22:32 </t>
  </si>
  <si>
    <t> J.Zlatuska </t>
  </si>
  <si>
    <t>2442625.442 </t>
  </si>
  <si>
    <t> 31.07.1975 22:36 </t>
  </si>
  <si>
    <t> P.Hajek </t>
  </si>
  <si>
    <t>2442625.443 </t>
  </si>
  <si>
    <t> 31.07.1975 22:37 </t>
  </si>
  <si>
    <t> M.Vlcek </t>
  </si>
  <si>
    <t>2442625.446 </t>
  </si>
  <si>
    <t> 31.07.1975 22:42 </t>
  </si>
  <si>
    <t> O.Cadek </t>
  </si>
  <si>
    <t> A.Sukel </t>
  </si>
  <si>
    <t>2442633.475 </t>
  </si>
  <si>
    <t> 08.08.1975 23:24 </t>
  </si>
  <si>
    <t> 0.009 </t>
  </si>
  <si>
    <t>2442708.324 </t>
  </si>
  <si>
    <t> 22.10.1975 19:46 </t>
  </si>
  <si>
    <t> BBS 24 </t>
  </si>
  <si>
    <t>2442712.328 </t>
  </si>
  <si>
    <t> 26.10.1975 19:52 </t>
  </si>
  <si>
    <t>2442758.243 </t>
  </si>
  <si>
    <t> 11.12.1975 17:49 </t>
  </si>
  <si>
    <t> BBS 25 </t>
  </si>
  <si>
    <t>2442778.272 </t>
  </si>
  <si>
    <t> 31.12.1975 18:31 </t>
  </si>
  <si>
    <t>2442928.433 </t>
  </si>
  <si>
    <t> 29.05.1976 22:23 </t>
  </si>
  <si>
    <t> -0.017 </t>
  </si>
  <si>
    <t> BRNO 21 </t>
  </si>
  <si>
    <t>2442936.474 </t>
  </si>
  <si>
    <t> 06.06.1976 23:22 </t>
  </si>
  <si>
    <t> BBS 28 </t>
  </si>
  <si>
    <t>2442957.420 </t>
  </si>
  <si>
    <t> 27.06.1976 22:04 </t>
  </si>
  <si>
    <t> BBS 29 </t>
  </si>
  <si>
    <t>2442961.418 </t>
  </si>
  <si>
    <t> 01.07.1976 22:01 </t>
  </si>
  <si>
    <t> P.Novak </t>
  </si>
  <si>
    <t>2442961.430 </t>
  </si>
  <si>
    <t> 01.07.1976 22:19 </t>
  </si>
  <si>
    <t>2442990.405 </t>
  </si>
  <si>
    <t> 30.07.1976 21:43 </t>
  </si>
  <si>
    <t>2442998.854 </t>
  </si>
  <si>
    <t> 08.08.1976 08:29 </t>
  </si>
  <si>
    <t> D.Ruokonen </t>
  </si>
  <si>
    <t> AOEB 4 </t>
  </si>
  <si>
    <t>2443008.658 </t>
  </si>
  <si>
    <t> 18.08.1976 03:47 </t>
  </si>
  <si>
    <t> G.Samolyk </t>
  </si>
  <si>
    <t>2443014.413 </t>
  </si>
  <si>
    <t> 23.08.1976 21:54 </t>
  </si>
  <si>
    <t> -0.037 </t>
  </si>
  <si>
    <t> BBS 30 </t>
  </si>
  <si>
    <t>2443043.423 </t>
  </si>
  <si>
    <t> 21.09.1976 22:09 </t>
  </si>
  <si>
    <t>2443059.452 </t>
  </si>
  <si>
    <t> 07.10.1976 22:50 </t>
  </si>
  <si>
    <t>2443143.203 </t>
  </si>
  <si>
    <t> 30.12.1976 16:52 </t>
  </si>
  <si>
    <t> -0.025 </t>
  </si>
  <si>
    <t> BBS 31 </t>
  </si>
  <si>
    <t>2443269.780 </t>
  </si>
  <si>
    <t> 06.05.1977 06:43 </t>
  </si>
  <si>
    <t>2443326.820 </t>
  </si>
  <si>
    <t> 02.07.1977 07:40 </t>
  </si>
  <si>
    <t>2443338.401 </t>
  </si>
  <si>
    <t> 13.07.1977 21:37 </t>
  </si>
  <si>
    <t> BBS 34 </t>
  </si>
  <si>
    <t>2443338.407 </t>
  </si>
  <si>
    <t> 13.07.1977 21:46 </t>
  </si>
  <si>
    <t> J.Borosova </t>
  </si>
  <si>
    <t>2443417.273 </t>
  </si>
  <si>
    <t> 30.09.1977 18:33 </t>
  </si>
  <si>
    <t> BBS 35 </t>
  </si>
  <si>
    <t>2443437.328 </t>
  </si>
  <si>
    <t> 20.10.1977 19:52 </t>
  </si>
  <si>
    <t>2443446.229 </t>
  </si>
  <si>
    <t> 29.10.1977 17:29 </t>
  </si>
  <si>
    <t>2443453.370 </t>
  </si>
  <si>
    <t> 05.11.1977 20:52 </t>
  </si>
  <si>
    <t>2443646.748 </t>
  </si>
  <si>
    <t> 18.05.1978 05:57 </t>
  </si>
  <si>
    <t>2443660.556 </t>
  </si>
  <si>
    <t> 01.06.1978 01:20 </t>
  </si>
  <si>
    <t> BBS 37 </t>
  </si>
  <si>
    <t>2443665.463 </t>
  </si>
  <si>
    <t> 05.06.1978 23:06 </t>
  </si>
  <si>
    <t> D.Sasselov </t>
  </si>
  <si>
    <t> BRNO 23 </t>
  </si>
  <si>
    <t>2443665.466 </t>
  </si>
  <si>
    <t> 05.06.1978 23:11 </t>
  </si>
  <si>
    <t>2443673.482 </t>
  </si>
  <si>
    <t> 13.06.1978 23:34 </t>
  </si>
  <si>
    <t>2443673.490 </t>
  </si>
  <si>
    <t> 13.06.1978 23:45 </t>
  </si>
  <si>
    <t>2443702.439 </t>
  </si>
  <si>
    <t> 12.07.1978 22:32 </t>
  </si>
  <si>
    <t> BBS 38 </t>
  </si>
  <si>
    <t>2443719.398 </t>
  </si>
  <si>
    <t> 29.07.1978 21:33 </t>
  </si>
  <si>
    <t> 0.015 </t>
  </si>
  <si>
    <t>2443722.507 </t>
  </si>
  <si>
    <t> 02.08.1978 00:10 </t>
  </si>
  <si>
    <t> K.Vojtek </t>
  </si>
  <si>
    <t>2443723.388 </t>
  </si>
  <si>
    <t> 02.08.1978 21:18 </t>
  </si>
  <si>
    <t>2443723.390 </t>
  </si>
  <si>
    <t> 02.08.1978 21:21 </t>
  </si>
  <si>
    <t>2443723.398 </t>
  </si>
  <si>
    <t> 02.08.1978 21:33 </t>
  </si>
  <si>
    <t> J.Hanzlik </t>
  </si>
  <si>
    <t>2443735.420 </t>
  </si>
  <si>
    <t> 14.08.1978 22:04 </t>
  </si>
  <si>
    <t>2443739.437 </t>
  </si>
  <si>
    <t> 18.08.1978 22:29 </t>
  </si>
  <si>
    <t>2443756.360 </t>
  </si>
  <si>
    <t> 04.09.1978 20:38 </t>
  </si>
  <si>
    <t> BBS 39 </t>
  </si>
  <si>
    <t>2443764.392 </t>
  </si>
  <si>
    <t> 12.09.1978 21:24 </t>
  </si>
  <si>
    <t>2444046.441 </t>
  </si>
  <si>
    <t> 21.06.1979 22:35 </t>
  </si>
  <si>
    <t> BBS 44 </t>
  </si>
  <si>
    <t>2444050.460 </t>
  </si>
  <si>
    <t> 25.06.1979 23:02 </t>
  </si>
  <si>
    <t> D.Brozman </t>
  </si>
  <si>
    <t>2444079.424 </t>
  </si>
  <si>
    <t> 24.07.1979 22:10 </t>
  </si>
  <si>
    <t>2444082.543 </t>
  </si>
  <si>
    <t> 28.07.1979 01:01 </t>
  </si>
  <si>
    <t> V.Wagner </t>
  </si>
  <si>
    <t>2444083.433 </t>
  </si>
  <si>
    <t> 28.07.1979 22:23 </t>
  </si>
  <si>
    <t>2444083.434 </t>
  </si>
  <si>
    <t> 28.07.1979 22:24 </t>
  </si>
  <si>
    <t> J.Manek </t>
  </si>
  <si>
    <t>2444124.439 </t>
  </si>
  <si>
    <t> 07.09.1979 22:32 </t>
  </si>
  <si>
    <t> BBS 45 </t>
  </si>
  <si>
    <t>2444133.341 </t>
  </si>
  <si>
    <t> 16.09.1979 20:11 </t>
  </si>
  <si>
    <t>2444138.701 </t>
  </si>
  <si>
    <t> 22.09.1979 04:49 </t>
  </si>
  <si>
    <t> 0.012 </t>
  </si>
  <si>
    <t>2444165.424 </t>
  </si>
  <si>
    <t> 18.10.1979 22:10 </t>
  </si>
  <si>
    <t>2444166.308 </t>
  </si>
  <si>
    <t> 19.10.1979 19:23 </t>
  </si>
  <si>
    <t>2444174.333 </t>
  </si>
  <si>
    <t> 27.10.1979 19:59 </t>
  </si>
  <si>
    <t> R.Macek </t>
  </si>
  <si>
    <t>2444174.339 </t>
  </si>
  <si>
    <t> 27.10.1979 20:08 </t>
  </si>
  <si>
    <t> S.Kolar </t>
  </si>
  <si>
    <t>2444174.346 </t>
  </si>
  <si>
    <t> 27.10.1979 20:18 </t>
  </si>
  <si>
    <t>2444211.319 </t>
  </si>
  <si>
    <t> 03.12.1979 19:39 </t>
  </si>
  <si>
    <t> BBS 46 </t>
  </si>
  <si>
    <t>2444457.726 </t>
  </si>
  <si>
    <t> 06.08.1980 05:25 </t>
  </si>
  <si>
    <t>2444468.414 </t>
  </si>
  <si>
    <t> 16.08.1980 21:56 </t>
  </si>
  <si>
    <t> P.Michalik </t>
  </si>
  <si>
    <t>2444476.456 </t>
  </si>
  <si>
    <t> 24.08.1980 22:56 </t>
  </si>
  <si>
    <t> BBS 49 </t>
  </si>
  <si>
    <t>2444502.290 </t>
  </si>
  <si>
    <t> 19.09.1980 18:57 </t>
  </si>
  <si>
    <t> BBS 50 </t>
  </si>
  <si>
    <t>2444518.343 </t>
  </si>
  <si>
    <t> 05.10.1980 20:13 </t>
  </si>
  <si>
    <t> BBS 51 </t>
  </si>
  <si>
    <t>2444543.296 </t>
  </si>
  <si>
    <t> 30.10.1980 19:06 </t>
  </si>
  <si>
    <t>2444567.366 </t>
  </si>
  <si>
    <t> 23.11.1980 20:47 </t>
  </si>
  <si>
    <t>2444752.713 </t>
  </si>
  <si>
    <t> 28.05.1981 05:06 </t>
  </si>
  <si>
    <t>2444771.443 </t>
  </si>
  <si>
    <t> 15.06.1981 22:37 </t>
  </si>
  <si>
    <t> BBS 55 </t>
  </si>
  <si>
    <t>2444853.420 </t>
  </si>
  <si>
    <t> 05.09.1981 22:04 </t>
  </si>
  <si>
    <t> D.Brozmann </t>
  </si>
  <si>
    <t> BRNO 26 </t>
  </si>
  <si>
    <t>2444853.435 </t>
  </si>
  <si>
    <t> 05.09.1981 22:26 </t>
  </si>
  <si>
    <t> BBS 56 </t>
  </si>
  <si>
    <t>2444878.380 </t>
  </si>
  <si>
    <t> 30.09.1981 21:07 </t>
  </si>
  <si>
    <t>2444886.394 </t>
  </si>
  <si>
    <t> 08.10.1981 21:27 </t>
  </si>
  <si>
    <t> BBS 57 </t>
  </si>
  <si>
    <t>2444911.357 </t>
  </si>
  <si>
    <t> 02.11.1981 20:34 </t>
  </si>
  <si>
    <t>2445172.485 </t>
  </si>
  <si>
    <t> 21.07.1982 23:38 </t>
  </si>
  <si>
    <t> BBS 61 </t>
  </si>
  <si>
    <t>2445230.394 </t>
  </si>
  <si>
    <t> 17.09.1982 21:27 </t>
  </si>
  <si>
    <t> BBS 62 </t>
  </si>
  <si>
    <t>2445231.298 </t>
  </si>
  <si>
    <t> 18.09.1982 19:09 </t>
  </si>
  <si>
    <t> R.Germann </t>
  </si>
  <si>
    <t>2445235.756 </t>
  </si>
  <si>
    <t> 23.09.1982 06:08 </t>
  </si>
  <si>
    <t>2445264.258 </t>
  </si>
  <si>
    <t> 21.10.1982 18:11 </t>
  </si>
  <si>
    <t> BBS 63 </t>
  </si>
  <si>
    <t>2445271.401 </t>
  </si>
  <si>
    <t> 28.10.1982 21:37 </t>
  </si>
  <si>
    <t> M.Kohl </t>
  </si>
  <si>
    <t> BBS 64 </t>
  </si>
  <si>
    <t>2445288.338 </t>
  </si>
  <si>
    <t> 14.11.1982 20:06 </t>
  </si>
  <si>
    <t>2445346.266 </t>
  </si>
  <si>
    <t> 11.01.1983 18:23 </t>
  </si>
  <si>
    <t>2445508.469 </t>
  </si>
  <si>
    <t> 22.06.1983 23:15 </t>
  </si>
  <si>
    <t> BBS 67 </t>
  </si>
  <si>
    <t>2445524.460 </t>
  </si>
  <si>
    <t> 08.07.1983 23:02 </t>
  </si>
  <si>
    <t> -0.033 </t>
  </si>
  <si>
    <t> P.Kucera </t>
  </si>
  <si>
    <t>2445533.409 </t>
  </si>
  <si>
    <t> 17.07.1983 21:48 </t>
  </si>
  <si>
    <t>2445574.396 </t>
  </si>
  <si>
    <t> 27.08.1983 21:30 </t>
  </si>
  <si>
    <t> BBS 68 </t>
  </si>
  <si>
    <t>2445615.397 </t>
  </si>
  <si>
    <t> 07.10.1983 21:31 </t>
  </si>
  <si>
    <t> P.Lutcha </t>
  </si>
  <si>
    <t>2445632.347 </t>
  </si>
  <si>
    <t> 24.10.1983 20:19 </t>
  </si>
  <si>
    <t> 0.020 </t>
  </si>
  <si>
    <t> BBS 69 </t>
  </si>
  <si>
    <t>2445674.226 </t>
  </si>
  <si>
    <t> 05.12.1983 17:25 </t>
  </si>
  <si>
    <t> BBS 70 </t>
  </si>
  <si>
    <t>2445698.277 </t>
  </si>
  <si>
    <t> 29.12.1983 18:38 </t>
  </si>
  <si>
    <t>2445698.280 </t>
  </si>
  <si>
    <t> 29.12.1983 18:43 </t>
  </si>
  <si>
    <t>2445818.587 </t>
  </si>
  <si>
    <t> 28.04.1984 02:05 </t>
  </si>
  <si>
    <t> BBS 72 </t>
  </si>
  <si>
    <t>2445934.446 </t>
  </si>
  <si>
    <t> 21.08.1984 22:42 </t>
  </si>
  <si>
    <t> BBS 73 </t>
  </si>
  <si>
    <t>2445965.643 </t>
  </si>
  <si>
    <t> 22.09.1984 03:25 </t>
  </si>
  <si>
    <t> D.Williams </t>
  </si>
  <si>
    <t>2445976.327 </t>
  </si>
  <si>
    <t> 02.10.1984 19:50 </t>
  </si>
  <si>
    <t> BBS 74 </t>
  </si>
  <si>
    <t>2445984.351 </t>
  </si>
  <si>
    <t> 10.10.1984 20:25 </t>
  </si>
  <si>
    <t>2446034.253 </t>
  </si>
  <si>
    <t> 29.11.1984 18:04 </t>
  </si>
  <si>
    <t>2446059.224 </t>
  </si>
  <si>
    <t> 24.12.1984 17:22 </t>
  </si>
  <si>
    <t> BRNO 27 </t>
  </si>
  <si>
    <t>2446158.575 </t>
  </si>
  <si>
    <t> 03.04.1985 01:48 </t>
  </si>
  <si>
    <t> BBS 76 </t>
  </si>
  <si>
    <t>2446204.480 </t>
  </si>
  <si>
    <t> 18.05.1985 23:31 </t>
  </si>
  <si>
    <t> C.Vafiadis </t>
  </si>
  <si>
    <t> BBS 77 </t>
  </si>
  <si>
    <t>2446204.492 </t>
  </si>
  <si>
    <t> 18.05.1985 23:48 </t>
  </si>
  <si>
    <t> 0.019 </t>
  </si>
  <si>
    <t> G.Mavrofridis </t>
  </si>
  <si>
    <t>2446261.522 </t>
  </si>
  <si>
    <t> 15.07.1985 00:31 </t>
  </si>
  <si>
    <t>2446261.524 </t>
  </si>
  <si>
    <t> 15.07.1985 00:34 </t>
  </si>
  <si>
    <t> J.Horky </t>
  </si>
  <si>
    <t>2446269.540 </t>
  </si>
  <si>
    <t> 23.07.1985 00:57 </t>
  </si>
  <si>
    <t>2446270.416 </t>
  </si>
  <si>
    <t> 23.07.1985 21:59 </t>
  </si>
  <si>
    <t>2446270.440 </t>
  </si>
  <si>
    <t> 23.07.1985 22:33 </t>
  </si>
  <si>
    <t>2446302.525 </t>
  </si>
  <si>
    <t> 25.08.1985 00:36 </t>
  </si>
  <si>
    <t>2446319.443 </t>
  </si>
  <si>
    <t> 10.09.1985 22:37 </t>
  </si>
  <si>
    <t> BBS 78 </t>
  </si>
  <si>
    <t>2446320.336 </t>
  </si>
  <si>
    <t> 11.09.1985 20:03 </t>
  </si>
  <si>
    <t>2446327.474 </t>
  </si>
  <si>
    <t> 18.09.1985 23:22 </t>
  </si>
  <si>
    <t>2446344.404 </t>
  </si>
  <si>
    <t> 05.10.1985 21:41 </t>
  </si>
  <si>
    <t> T.Cervinka </t>
  </si>
  <si>
    <t>2446344.412 </t>
  </si>
  <si>
    <t> 05.10.1985 21:53 </t>
  </si>
  <si>
    <t> 0.022 </t>
  </si>
  <si>
    <t> A.Kokes </t>
  </si>
  <si>
    <t>2446344.415 </t>
  </si>
  <si>
    <t> 05.10.1985 21:57 </t>
  </si>
  <si>
    <t> 0.025 </t>
  </si>
  <si>
    <t> P.Troubil </t>
  </si>
  <si>
    <t>2446344.416 </t>
  </si>
  <si>
    <t> 05.10.1985 21:59 </t>
  </si>
  <si>
    <t> 0.026 </t>
  </si>
  <si>
    <t> P.Svoboda </t>
  </si>
  <si>
    <t>2446344.422 </t>
  </si>
  <si>
    <t> 05.10.1985 22:07 </t>
  </si>
  <si>
    <t> 0.032 </t>
  </si>
  <si>
    <t> M.Berka </t>
  </si>
  <si>
    <t>2446360.449 </t>
  </si>
  <si>
    <t> 21.10.1985 22:46 </t>
  </si>
  <si>
    <t>2446556.506 </t>
  </si>
  <si>
    <t> 06.05.1986 00:08 </t>
  </si>
  <si>
    <t> J.Borovicka </t>
  </si>
  <si>
    <t> BRNO 28 </t>
  </si>
  <si>
    <t>2446606.417 </t>
  </si>
  <si>
    <t> 24.06.1986 22:00 </t>
  </si>
  <si>
    <t> BBS 80 </t>
  </si>
  <si>
    <t>2446622.444 </t>
  </si>
  <si>
    <t> 10.07.1986 22:39 </t>
  </si>
  <si>
    <t> L.Hutta </t>
  </si>
  <si>
    <t>2446622.453 </t>
  </si>
  <si>
    <t> 10.07.1986 22:52 </t>
  </si>
  <si>
    <t> P.Znojilova </t>
  </si>
  <si>
    <t>2446622.455 </t>
  </si>
  <si>
    <t> 10.07.1986 22:55 </t>
  </si>
  <si>
    <t> M.Zejda </t>
  </si>
  <si>
    <t>2446622.457 </t>
  </si>
  <si>
    <t> 10.07.1986 22:58 </t>
  </si>
  <si>
    <t> M.Lenz </t>
  </si>
  <si>
    <t>2446762.378 </t>
  </si>
  <si>
    <t> 27.11.1986 21:04 </t>
  </si>
  <si>
    <t> BBS 82 </t>
  </si>
  <si>
    <t>2446982.499 </t>
  </si>
  <si>
    <t> 05.07.1987 23:58 </t>
  </si>
  <si>
    <t> BBS 84 </t>
  </si>
  <si>
    <t>2447004.354 </t>
  </si>
  <si>
    <t> 27.07.1987 20:29 </t>
  </si>
  <si>
    <t> 0.036 </t>
  </si>
  <si>
    <t> BBS 86 </t>
  </si>
  <si>
    <t>2447007.457 </t>
  </si>
  <si>
    <t> 30.07.1987 22:58 </t>
  </si>
  <si>
    <t>2447011.467 </t>
  </si>
  <si>
    <t> 03.08.1987 23:12 </t>
  </si>
  <si>
    <t>2447032.406 </t>
  </si>
  <si>
    <t> 24.08.1987 21:44 </t>
  </si>
  <si>
    <t> O.Rehacek </t>
  </si>
  <si>
    <t> BRNO 30 </t>
  </si>
  <si>
    <t>2447115.290 </t>
  </si>
  <si>
    <t> 15.11.1987 18:57 </t>
  </si>
  <si>
    <t> F.Hroch </t>
  </si>
  <si>
    <t>2447156.289 </t>
  </si>
  <si>
    <t> 26.12.1987 18:56 </t>
  </si>
  <si>
    <t>2447299.761 </t>
  </si>
  <si>
    <t> 18.05.1988 06:15 </t>
  </si>
  <si>
    <t>2447326.510 </t>
  </si>
  <si>
    <t> 14.06.1988 00:14 </t>
  </si>
  <si>
    <t> BBS 88 </t>
  </si>
  <si>
    <t>2447360.367 </t>
  </si>
  <si>
    <t> 17.07.1988 20:48 </t>
  </si>
  <si>
    <t> BBS 89 </t>
  </si>
  <si>
    <t>2447384.439 </t>
  </si>
  <si>
    <t> 10.08.1988 22:32 </t>
  </si>
  <si>
    <t> 0.028 </t>
  </si>
  <si>
    <t>2447391.548 </t>
  </si>
  <si>
    <t> 18.08.1988 01:09 </t>
  </si>
  <si>
    <t> J.Zahajsky </t>
  </si>
  <si>
    <t>2447392.455 </t>
  </si>
  <si>
    <t> 18.08.1988 22:55 </t>
  </si>
  <si>
    <t>2447392.457 </t>
  </si>
  <si>
    <t> 18.08.1988 22:58 </t>
  </si>
  <si>
    <t> K.Hornoch </t>
  </si>
  <si>
    <t>2447392.458 </t>
  </si>
  <si>
    <t> 18.08.1988 22:59 </t>
  </si>
  <si>
    <t>2447405.378 </t>
  </si>
  <si>
    <t> 31.08.1988 21:04 </t>
  </si>
  <si>
    <t>2447450.382 </t>
  </si>
  <si>
    <t> 15.10.1988 21:10 </t>
  </si>
  <si>
    <t> BBS 90 </t>
  </si>
  <si>
    <t>2447467.316 </t>
  </si>
  <si>
    <t> 01.11.1988 19:35 </t>
  </si>
  <si>
    <t>2447694.573 </t>
  </si>
  <si>
    <t> 17.06.1989 01:45 </t>
  </si>
  <si>
    <t> 0.027 </t>
  </si>
  <si>
    <t> BBS 92 </t>
  </si>
  <si>
    <t>2447728.426 </t>
  </si>
  <si>
    <t> 20.07.1989 22:13 </t>
  </si>
  <si>
    <t>2447778.348 </t>
  </si>
  <si>
    <t> 08.09.1989 20:21 </t>
  </si>
  <si>
    <t> 0.030 </t>
  </si>
  <si>
    <t>2447799.726 </t>
  </si>
  <si>
    <t> 30.09.1989 05:25 </t>
  </si>
  <si>
    <t>2447826.450 </t>
  </si>
  <si>
    <t> 26.10.1989 22:48 </t>
  </si>
  <si>
    <t> BBS 93 </t>
  </si>
  <si>
    <t>2447827.344 </t>
  </si>
  <si>
    <t> 27.10.1989 20:15 </t>
  </si>
  <si>
    <t>2447885.286 </t>
  </si>
  <si>
    <t> 24.12.1989 18:51 </t>
  </si>
  <si>
    <t>2447955.712 </t>
  </si>
  <si>
    <t> 05.03.1990 05:05 </t>
  </si>
  <si>
    <t> 0.046 </t>
  </si>
  <si>
    <t> BBS 94 </t>
  </si>
  <si>
    <t>2448014.507 </t>
  </si>
  <si>
    <t> 03.05.1990 00:10 </t>
  </si>
  <si>
    <t> BBS 95 </t>
  </si>
  <si>
    <t>2448039.461 </t>
  </si>
  <si>
    <t> 27.05.1990 23:03 </t>
  </si>
  <si>
    <t>2448088.480 </t>
  </si>
  <si>
    <t> 15.07.1990 23:31 </t>
  </si>
  <si>
    <t> L.Sedlak </t>
  </si>
  <si>
    <t> BRNO 31 </t>
  </si>
  <si>
    <t>2448113.424 </t>
  </si>
  <si>
    <t> 09.08.1990 22:10 </t>
  </si>
  <si>
    <t> BBS 96 </t>
  </si>
  <si>
    <t>2448163.332 </t>
  </si>
  <si>
    <t> 28.09.1990 19:58 </t>
  </si>
  <si>
    <t>2448163.333 </t>
  </si>
  <si>
    <t> 28.09.1990 19:59 </t>
  </si>
  <si>
    <t>2448179.381 </t>
  </si>
  <si>
    <t> 14.10.1990 21:08 </t>
  </si>
  <si>
    <t>2448187.394 </t>
  </si>
  <si>
    <t> 22.10.1990 21:27 </t>
  </si>
  <si>
    <t>2448233.299 </t>
  </si>
  <si>
    <t> 07.12.1990 19:10 </t>
  </si>
  <si>
    <t> BBS 97 </t>
  </si>
  <si>
    <t>2448408.416 </t>
  </si>
  <si>
    <t> 31.05.1991 21:59 </t>
  </si>
  <si>
    <t> BBS 98 </t>
  </si>
  <si>
    <t>2448440.499 </t>
  </si>
  <si>
    <t> 02.07.1991 23:58 </t>
  </si>
  <si>
    <t>2448449.398 </t>
  </si>
  <si>
    <t> 11.07.1991 21:33 </t>
  </si>
  <si>
    <t>2448490.404 </t>
  </si>
  <si>
    <t> 21.08.1991 21:41 </t>
  </si>
  <si>
    <t>2448506.435 </t>
  </si>
  <si>
    <t> 06.09.1991 22:26 </t>
  </si>
  <si>
    <t> BBS 99 </t>
  </si>
  <si>
    <t>2448537.631 </t>
  </si>
  <si>
    <t> 08.10.1991 03:08 </t>
  </si>
  <si>
    <t>2448539.408 </t>
  </si>
  <si>
    <t> 09.10.1991 21:47 </t>
  </si>
  <si>
    <t>2448548.333 </t>
  </si>
  <si>
    <t> 18.10.1991 19:59 </t>
  </si>
  <si>
    <t>2448552.342 </t>
  </si>
  <si>
    <t> 22.10.1991 20:12 </t>
  </si>
  <si>
    <t>2448573.291 </t>
  </si>
  <si>
    <t> 12.11.1991 18:59 </t>
  </si>
  <si>
    <t>2448598.234 </t>
  </si>
  <si>
    <t> 07.12.1991 17:36 </t>
  </si>
  <si>
    <t> BBS 100 </t>
  </si>
  <si>
    <t>2448688.684 </t>
  </si>
  <si>
    <t> 07.03.1992 04:24 </t>
  </si>
  <si>
    <t>2448768.458 </t>
  </si>
  <si>
    <t> 25.05.1992 22:59 </t>
  </si>
  <si>
    <t> BBS 101 </t>
  </si>
  <si>
    <t>2448789.397 </t>
  </si>
  <si>
    <t> 15.06.1992 21:31 </t>
  </si>
  <si>
    <t>2448801.436 </t>
  </si>
  <si>
    <t> 27.06.1992 22:27 </t>
  </si>
  <si>
    <t>2448833.504 </t>
  </si>
  <si>
    <t> 30.07.1992 00:05 </t>
  </si>
  <si>
    <t> P.Pata </t>
  </si>
  <si>
    <t> O.Santolik </t>
  </si>
  <si>
    <t>2448833.507 </t>
  </si>
  <si>
    <t> 30.07.1992 00:10 </t>
  </si>
  <si>
    <t>2448834.400 </t>
  </si>
  <si>
    <t> 30.07.1992 21:36 </t>
  </si>
  <si>
    <t> R.Galia </t>
  </si>
  <si>
    <t>2448850.444 </t>
  </si>
  <si>
    <t> 15.08.1992 22:39 </t>
  </si>
  <si>
    <t> BBS 102 </t>
  </si>
  <si>
    <t>2448859.361 </t>
  </si>
  <si>
    <t> 24.08.1992 20:39 </t>
  </si>
  <si>
    <t>2448883.419 </t>
  </si>
  <si>
    <t> 17.09.1992 22:03 </t>
  </si>
  <si>
    <t>2448892.332 </t>
  </si>
  <si>
    <t> 26.09.1992 19:58 </t>
  </si>
  <si>
    <t>2448914.612 </t>
  </si>
  <si>
    <t> 19.10.1992 02:41 </t>
  </si>
  <si>
    <t>2449124.469 </t>
  </si>
  <si>
    <t> 16.05.1993 23:15 </t>
  </si>
  <si>
    <t> BBS 104 </t>
  </si>
  <si>
    <t>2449177.508 </t>
  </si>
  <si>
    <t> 09.07.1993 00:11 </t>
  </si>
  <si>
    <t> K.Koss </t>
  </si>
  <si>
    <t>2449211.387 </t>
  </si>
  <si>
    <t> 11.08.1993 21:17 </t>
  </si>
  <si>
    <t> BBS 105 </t>
  </si>
  <si>
    <t>2449219.386 </t>
  </si>
  <si>
    <t> 19.08.1993 21:15 </t>
  </si>
  <si>
    <t>2449236.341 </t>
  </si>
  <si>
    <t> 05.09.1993 20:11 </t>
  </si>
  <si>
    <t>2449241.669 </t>
  </si>
  <si>
    <t> 11.09.1993 04:03 </t>
  </si>
  <si>
    <t>2449322.316 </t>
  </si>
  <si>
    <t> 30.11.1993 19:35 </t>
  </si>
  <si>
    <t>2449522.414 </t>
  </si>
  <si>
    <t> 18.06.1994 21:56 </t>
  </si>
  <si>
    <t> 0.033 </t>
  </si>
  <si>
    <t> BBS 107 </t>
  </si>
  <si>
    <t>2449530.428 </t>
  </si>
  <si>
    <t> 26.06.1994 22:16 </t>
  </si>
  <si>
    <t>2449530.438 </t>
  </si>
  <si>
    <t> 26.06.1994 22:30 </t>
  </si>
  <si>
    <t> J.Gensler </t>
  </si>
  <si>
    <t>BAVM 93 </t>
  </si>
  <si>
    <t>2449538.429 </t>
  </si>
  <si>
    <t> 04.07.1994 22:17 </t>
  </si>
  <si>
    <t> M.Stefanco </t>
  </si>
  <si>
    <t>2449546.442 </t>
  </si>
  <si>
    <t> 12.07.1994 22:36 </t>
  </si>
  <si>
    <t> P.Sobotka </t>
  </si>
  <si>
    <t>2449554.469 </t>
  </si>
  <si>
    <t> 20.07.1994 23:15 </t>
  </si>
  <si>
    <t>2449554.488 </t>
  </si>
  <si>
    <t> 20.07.1994 23:42 </t>
  </si>
  <si>
    <t> L.Brat </t>
  </si>
  <si>
    <t>2449587.461 </t>
  </si>
  <si>
    <t> 22.08.1994 23:03 </t>
  </si>
  <si>
    <t>2449589.6918 </t>
  </si>
  <si>
    <t> 25.08.1994 04:36 </t>
  </si>
  <si>
    <t> 0.0253 </t>
  </si>
  <si>
    <t>E </t>
  </si>
  <si>
    <t> Hawkins &amp; Dawney </t>
  </si>
  <si>
    <t>IBVS 4108 </t>
  </si>
  <si>
    <t>2449606.182 </t>
  </si>
  <si>
    <t> 10.09.1994 16:22 </t>
  </si>
  <si>
    <t> M.Yamada </t>
  </si>
  <si>
    <t> VSOL 1995.5 </t>
  </si>
  <si>
    <t>2449607.077 </t>
  </si>
  <si>
    <t> 11.09.1994 13:50 </t>
  </si>
  <si>
    <t> Y.Sekino </t>
  </si>
  <si>
    <t>VSB 47 </t>
  </si>
  <si>
    <t>2449841.449 </t>
  </si>
  <si>
    <t> 03.05.1995 22:46 </t>
  </si>
  <si>
    <t> BBS 109 </t>
  </si>
  <si>
    <t>2449898.488 </t>
  </si>
  <si>
    <t> 29.06.1995 23:42 </t>
  </si>
  <si>
    <t>2449923.4610 </t>
  </si>
  <si>
    <t> 24.07.1995 23:03 </t>
  </si>
  <si>
    <t> 0.0431 </t>
  </si>
  <si>
    <t> BRNO 32 </t>
  </si>
  <si>
    <t>2449923.4669 </t>
  </si>
  <si>
    <t> 24.07.1995 23:12 </t>
  </si>
  <si>
    <t> 0.0490 </t>
  </si>
  <si>
    <t> E.Safarova </t>
  </si>
  <si>
    <t>2449947.509 </t>
  </si>
  <si>
    <t> 18.08.1995 00:12 </t>
  </si>
  <si>
    <t> BBS 110 </t>
  </si>
  <si>
    <t>2449948.4060 </t>
  </si>
  <si>
    <t> 18.08.1995 21:44 </t>
  </si>
  <si>
    <t> 0.0347 </t>
  </si>
  <si>
    <t> M.Vanko </t>
  </si>
  <si>
    <t>2449948.4081 </t>
  </si>
  <si>
    <t> 18.08.1995 21:47 </t>
  </si>
  <si>
    <t> 0.0368 </t>
  </si>
  <si>
    <t> R.Matus </t>
  </si>
  <si>
    <t>2449948.4095 </t>
  </si>
  <si>
    <t> 18.08.1995 21:49 </t>
  </si>
  <si>
    <t> 0.0382 </t>
  </si>
  <si>
    <t> S.Parimucha </t>
  </si>
  <si>
    <t>2450006.320 </t>
  </si>
  <si>
    <t> 15.10.1995 19:40 </t>
  </si>
  <si>
    <t>2450014.353 </t>
  </si>
  <si>
    <t> 23.10.1995 20:28 </t>
  </si>
  <si>
    <t>2450251.424 </t>
  </si>
  <si>
    <t> 16.06.1996 22:10 </t>
  </si>
  <si>
    <t> 0.047 </t>
  </si>
  <si>
    <t> BBS 112 </t>
  </si>
  <si>
    <t>2450300.430 </t>
  </si>
  <si>
    <t> 04.08.1996 22:19 </t>
  </si>
  <si>
    <t> 0.038 </t>
  </si>
  <si>
    <t> BBS 113 </t>
  </si>
  <si>
    <t>2450304.8899 </t>
  </si>
  <si>
    <t> 09.08.1996 09:21 </t>
  </si>
  <si>
    <t> 0.0417 </t>
  </si>
  <si>
    <t>C </t>
  </si>
  <si>
    <t> G.Lubcke </t>
  </si>
  <si>
    <t>2450325.386 </t>
  </si>
  <si>
    <t> 29.08.1996 21:15 </t>
  </si>
  <si>
    <t> 0.040 </t>
  </si>
  <si>
    <t>2450375.280 </t>
  </si>
  <si>
    <t> 18.10.1996 18:43 </t>
  </si>
  <si>
    <t>2450595.407 </t>
  </si>
  <si>
    <t> 26.05.1997 21:46 </t>
  </si>
  <si>
    <t> BBS 115 </t>
  </si>
  <si>
    <t>2450652.436 </t>
  </si>
  <si>
    <t> 22.07.1997 22:27 </t>
  </si>
  <si>
    <t>2450718.389 </t>
  </si>
  <si>
    <t> 26.09.1997 21:20 </t>
  </si>
  <si>
    <t> BBS 116 </t>
  </si>
  <si>
    <t>2450727.308 </t>
  </si>
  <si>
    <t> 05.10.1997 19:23 </t>
  </si>
  <si>
    <t> 0.035 </t>
  </si>
  <si>
    <t>2451084.6730 </t>
  </si>
  <si>
    <t> 28.09.1998 04:09 </t>
  </si>
  <si>
    <t> 0.0316 </t>
  </si>
  <si>
    <t>ns</t>
  </si>
  <si>
    <t> AOEB 10 </t>
  </si>
  <si>
    <t>2451085.5621 </t>
  </si>
  <si>
    <t> 29.09.1998 01:29 </t>
  </si>
  <si>
    <t> 0.0295 </t>
  </si>
  <si>
    <t>2451377.8757 </t>
  </si>
  <si>
    <t> 18.07.1999 09:01 </t>
  </si>
  <si>
    <t> 0.0321 </t>
  </si>
  <si>
    <t>?</t>
  </si>
  <si>
    <t> Caton &amp; Smith </t>
  </si>
  <si>
    <t>IBVS 5595 </t>
  </si>
  <si>
    <t>2451389.4628 </t>
  </si>
  <si>
    <t> 29.07.1999 23:06 </t>
  </si>
  <si>
    <t> 0.0337 </t>
  </si>
  <si>
    <t>2451389.4649 </t>
  </si>
  <si>
    <t> 29.07.1999 23:09 </t>
  </si>
  <si>
    <t> 0.0358 </t>
  </si>
  <si>
    <t>2451411.7417 </t>
  </si>
  <si>
    <t> 21.08.1999 05:48 </t>
  </si>
  <si>
    <t> 0.0328 </t>
  </si>
  <si>
    <t> C.Hesseltine </t>
  </si>
  <si>
    <t>2451667.5145 </t>
  </si>
  <si>
    <t> 03.05.2000 00:20 </t>
  </si>
  <si>
    <t> 0.0334 </t>
  </si>
  <si>
    <t> M.Haltuf </t>
  </si>
  <si>
    <t>2451770.4468 </t>
  </si>
  <si>
    <t> 13.08.2000 22:43 </t>
  </si>
  <si>
    <t> 0.0330 </t>
  </si>
  <si>
    <t>o</t>
  </si>
  <si>
    <t> F.Agerer </t>
  </si>
  <si>
    <t>BAVM 152 </t>
  </si>
  <si>
    <t>2452134.504 </t>
  </si>
  <si>
    <t> 13.08.2001 00:05 </t>
  </si>
  <si>
    <t> P.Novotná </t>
  </si>
  <si>
    <t>OEJV 0074 </t>
  </si>
  <si>
    <t>2452135.3909 </t>
  </si>
  <si>
    <t> 13.08.2001 21:22 </t>
  </si>
  <si>
    <t> 0.0339 </t>
  </si>
  <si>
    <t> Baldinelli&amp;Maitan </t>
  </si>
  <si>
    <t>IBVS 5220 </t>
  </si>
  <si>
    <t>2452220.5010 </t>
  </si>
  <si>
    <t> 07.11.2001 00:01 </t>
  </si>
  <si>
    <t> 0.0352 </t>
  </si>
  <si>
    <t> S.Dvorak </t>
  </si>
  <si>
    <t>2452261.4954 </t>
  </si>
  <si>
    <t> 17.12.2001 23:53 </t>
  </si>
  <si>
    <t>2452504.7909 </t>
  </si>
  <si>
    <t> 18.08.2002 06:58 </t>
  </si>
  <si>
    <t> 0.0348 </t>
  </si>
  <si>
    <t>2452534.6473 </t>
  </si>
  <si>
    <t> 17.09.2002 03:32 </t>
  </si>
  <si>
    <t> 0.0362 </t>
  </si>
  <si>
    <t>2452616.6373 </t>
  </si>
  <si>
    <t> 08.12.2002 03:17 </t>
  </si>
  <si>
    <t> 0.0365 </t>
  </si>
  <si>
    <t>2452781.5086 </t>
  </si>
  <si>
    <t> 22.05.2003 00:12 </t>
  </si>
  <si>
    <t> 0.0373 </t>
  </si>
  <si>
    <t> L.Kotková &amp; M.Wolf </t>
  </si>
  <si>
    <t>IBVS 5676 </t>
  </si>
  <si>
    <t>2452835.4255 </t>
  </si>
  <si>
    <t> 14.07.2003 22:12 </t>
  </si>
  <si>
    <t> 0.0371 </t>
  </si>
  <si>
    <t>-I</t>
  </si>
  <si>
    <t>BAVM 172 </t>
  </si>
  <si>
    <t>2452850.5766 </t>
  </si>
  <si>
    <t> 30.07.2003 01:50 </t>
  </si>
  <si>
    <t>8908.5</t>
  </si>
  <si>
    <t> 0.0379 </t>
  </si>
  <si>
    <t>2452951.7265 </t>
  </si>
  <si>
    <t> 08.11.2003 05:26 </t>
  </si>
  <si>
    <t>9022</t>
  </si>
  <si>
    <t> 0.0375 </t>
  </si>
  <si>
    <t>2452955.2922 </t>
  </si>
  <si>
    <t> 11.11.2003 19:00 </t>
  </si>
  <si>
    <t>9026</t>
  </si>
  <si>
    <t> 0.0384 </t>
  </si>
  <si>
    <t> K.&amp; M. Rätz </t>
  </si>
  <si>
    <t>2453109.9156 </t>
  </si>
  <si>
    <t> 14.04.2004 09:58 </t>
  </si>
  <si>
    <t>9199.5</t>
  </si>
  <si>
    <t> 0.0400 </t>
  </si>
  <si>
    <t> C.Lacy </t>
  </si>
  <si>
    <t>IBVS 5577 </t>
  </si>
  <si>
    <t>2453130.85712 </t>
  </si>
  <si>
    <t> 05.05.2004 08:34 </t>
  </si>
  <si>
    <t>9223</t>
  </si>
  <si>
    <t> 0.03846 </t>
  </si>
  <si>
    <t>2453197.69705 </t>
  </si>
  <si>
    <t> 11.07.2004 04:43 </t>
  </si>
  <si>
    <t>9298</t>
  </si>
  <si>
    <t> 0.03897 </t>
  </si>
  <si>
    <t>2453224.43374 </t>
  </si>
  <si>
    <t> 06.08.2004 22:24 </t>
  </si>
  <si>
    <t>9328</t>
  </si>
  <si>
    <t> 0.03990 </t>
  </si>
  <si>
    <t> L.Šmelcer </t>
  </si>
  <si>
    <t>2453228.44419 </t>
  </si>
  <si>
    <t> 10.08.2004 22:39 </t>
  </si>
  <si>
    <t>9332.5</t>
  </si>
  <si>
    <t> 0.03998 </t>
  </si>
  <si>
    <t>2453229.78003 </t>
  </si>
  <si>
    <t> 12.08.2004 06:43 </t>
  </si>
  <si>
    <t>9334</t>
  </si>
  <si>
    <t> 0.03904 </t>
  </si>
  <si>
    <t>2453233.34562 </t>
  </si>
  <si>
    <t> 15.08.2004 20:17 </t>
  </si>
  <si>
    <t>9338</t>
  </si>
  <si>
    <t> 0.03986 </t>
  </si>
  <si>
    <t> R.Ehrenberger </t>
  </si>
  <si>
    <t>2453236.46576 </t>
  </si>
  <si>
    <t> 18.08.2004 23:10 </t>
  </si>
  <si>
    <t>9341.5</t>
  </si>
  <si>
    <t> 0.04082 </t>
  </si>
  <si>
    <t>2453321.5733 </t>
  </si>
  <si>
    <t> 12.11.2004 01:45 </t>
  </si>
  <si>
    <t>9437</t>
  </si>
  <si>
    <t> 0.0395 </t>
  </si>
  <si>
    <t>2453338.5058 </t>
  </si>
  <si>
    <t> 29.11.2004 00:08 </t>
  </si>
  <si>
    <t>9456</t>
  </si>
  <si>
    <t> 0.0394 </t>
  </si>
  <si>
    <t>2453519.41731 </t>
  </si>
  <si>
    <t> 28.05.2005 22:00 </t>
  </si>
  <si>
    <t>9659</t>
  </si>
  <si>
    <t> 0.03885 </t>
  </si>
  <si>
    <t>2453540.8069 </t>
  </si>
  <si>
    <t> 19.06.2005 07:21 </t>
  </si>
  <si>
    <t>9683</t>
  </si>
  <si>
    <t> 0.0398 </t>
  </si>
  <si>
    <t>IBVS 5670 </t>
  </si>
  <si>
    <t>2453540.8073 </t>
  </si>
  <si>
    <t> 19.06.2005 07:22 </t>
  </si>
  <si>
    <t> 0.0402 </t>
  </si>
  <si>
    <t>2453557.7394 </t>
  </si>
  <si>
    <t> 06.07.2005 05:44 </t>
  </si>
  <si>
    <t>9702</t>
  </si>
  <si>
    <t> 0.0397 </t>
  </si>
  <si>
    <t>2453569.7709 </t>
  </si>
  <si>
    <t> 18.07.2005 06:30 </t>
  </si>
  <si>
    <t>9715.5</t>
  </si>
  <si>
    <t> 0.0401 </t>
  </si>
  <si>
    <t>2453581.8018 </t>
  </si>
  <si>
    <t> 30.07.2005 07:14 </t>
  </si>
  <si>
    <t>9729</t>
  </si>
  <si>
    <t> 0.0399 </t>
  </si>
  <si>
    <t>2453590.7141 </t>
  </si>
  <si>
    <t> 08.08.2005 05:08 </t>
  </si>
  <si>
    <t>9739</t>
  </si>
  <si>
    <t> 0.0403 </t>
  </si>
  <si>
    <t> R.Poklar </t>
  </si>
  <si>
    <t>2453609.4294 </t>
  </si>
  <si>
    <t> 26.08.2005 22:18 </t>
  </si>
  <si>
    <t>9760</t>
  </si>
  <si>
    <t> 0.0405 </t>
  </si>
  <si>
    <t> M.Zejda et al. </t>
  </si>
  <si>
    <t>IBVS 5741 </t>
  </si>
  <si>
    <t>2453631.7089 </t>
  </si>
  <si>
    <t> 18.09.2005 05:00 </t>
  </si>
  <si>
    <t>9785</t>
  </si>
  <si>
    <t>2453685.6281 </t>
  </si>
  <si>
    <t> 11.11.2005 03:04 </t>
  </si>
  <si>
    <t>9845.5</t>
  </si>
  <si>
    <t> 0.0423 </t>
  </si>
  <si>
    <t>2453686.962 </t>
  </si>
  <si>
    <t> 12.11.2005 11:05 </t>
  </si>
  <si>
    <t>9847</t>
  </si>
  <si>
    <t> 0.039 </t>
  </si>
  <si>
    <t> Hirosawa </t>
  </si>
  <si>
    <t>VSB 44 </t>
  </si>
  <si>
    <t>2453900.8502 </t>
  </si>
  <si>
    <t> 14.06.2006 08:24 </t>
  </si>
  <si>
    <t>10087</t>
  </si>
  <si>
    <t> 0.0415 </t>
  </si>
  <si>
    <t>IBVS 5764 </t>
  </si>
  <si>
    <t>2453945.41128 </t>
  </si>
  <si>
    <t> 28.07.2006 21:52 </t>
  </si>
  <si>
    <t>10137</t>
  </si>
  <si>
    <t> 0.04295 </t>
  </si>
  <si>
    <t>2453959.6695 </t>
  </si>
  <si>
    <t> 12.08.2006 04:04 </t>
  </si>
  <si>
    <t>10153</t>
  </si>
  <si>
    <t> 0.0421 </t>
  </si>
  <si>
    <t> H.Gerner </t>
  </si>
  <si>
    <t> AOEB 12 </t>
  </si>
  <si>
    <t>2454004.6746 </t>
  </si>
  <si>
    <t> 26.09.2006 04:11 </t>
  </si>
  <si>
    <t>10203.5</t>
  </si>
  <si>
    <t> 0.0420 </t>
  </si>
  <si>
    <t>2454017.598 </t>
  </si>
  <si>
    <t> 09.10.2006 02:21 </t>
  </si>
  <si>
    <t>10218</t>
  </si>
  <si>
    <t> 0.043 </t>
  </si>
  <si>
    <t> G.Chaple </t>
  </si>
  <si>
    <t>2454024.2818 </t>
  </si>
  <si>
    <t> 15.10.2006 18:45 </t>
  </si>
  <si>
    <t>10225.5</t>
  </si>
  <si>
    <t> 0.0430 </t>
  </si>
  <si>
    <t> S.Dogru et al. </t>
  </si>
  <si>
    <t>IBVS 5746 </t>
  </si>
  <si>
    <t>2454227.9184 </t>
  </si>
  <si>
    <t> 07.05.2007 10:02 </t>
  </si>
  <si>
    <t>10454</t>
  </si>
  <si>
    <t>IBVS 5910 </t>
  </si>
  <si>
    <t>2454244.8513 </t>
  </si>
  <si>
    <t> 24.05.2007 08:25 </t>
  </si>
  <si>
    <t>10473</t>
  </si>
  <si>
    <t> 0.0424 </t>
  </si>
  <si>
    <t> J.Bialozynski </t>
  </si>
  <si>
    <t>2454320.6032 </t>
  </si>
  <si>
    <t> 08.08.2007 02:28 </t>
  </si>
  <si>
    <t>10558</t>
  </si>
  <si>
    <t>2454373.6286 </t>
  </si>
  <si>
    <t> 30.09.2007 03:05 </t>
  </si>
  <si>
    <t>10617.5</t>
  </si>
  <si>
    <t>2454613.8058 </t>
  </si>
  <si>
    <t> 27.05.2008 07:20 </t>
  </si>
  <si>
    <t>10887</t>
  </si>
  <si>
    <t> 0.0433 </t>
  </si>
  <si>
    <t>JAAVSO 36(2);186 </t>
  </si>
  <si>
    <t>2454637.8682 </t>
  </si>
  <si>
    <t> 20.06.2008 08:50 </t>
  </si>
  <si>
    <t>10914</t>
  </si>
  <si>
    <t> 0.0435 </t>
  </si>
  <si>
    <t>IBVS 5870 </t>
  </si>
  <si>
    <t>2454680.6446 </t>
  </si>
  <si>
    <t> 02.08.2008 03:28 </t>
  </si>
  <si>
    <t>10962</t>
  </si>
  <si>
    <t> 0.0427 </t>
  </si>
  <si>
    <t> JAAVSO 37;44 </t>
  </si>
  <si>
    <t>2454706.4907 </t>
  </si>
  <si>
    <t> 27.08.2008 23:46 </t>
  </si>
  <si>
    <t>10991</t>
  </si>
  <si>
    <t> 0.0442 </t>
  </si>
  <si>
    <t>-U;-I</t>
  </si>
  <si>
    <t> M.&amp; K.Rätz </t>
  </si>
  <si>
    <t>BAVM 209 </t>
  </si>
  <si>
    <t>2454707.3832 </t>
  </si>
  <si>
    <t> 28.08.2008 21:11 </t>
  </si>
  <si>
    <t>10992</t>
  </si>
  <si>
    <t> 0.0455 </t>
  </si>
  <si>
    <t>BAVM 203 </t>
  </si>
  <si>
    <t>2454709.6020 </t>
  </si>
  <si>
    <t> 31.08.2008 02:26 </t>
  </si>
  <si>
    <t> 0.0364 </t>
  </si>
  <si>
    <t> P.Frank </t>
  </si>
  <si>
    <t>2454949.7867 </t>
  </si>
  <si>
    <t> 28.04.2009 06:52 </t>
  </si>
  <si>
    <t> 0.0448 </t>
  </si>
  <si>
    <t> K.Menzies </t>
  </si>
  <si>
    <t> JAAVSO 38;85 </t>
  </si>
  <si>
    <t>2455050.4922 </t>
  </si>
  <si>
    <t> 06.08.2009 23:48 </t>
  </si>
  <si>
    <t>BAVM 212 </t>
  </si>
  <si>
    <t>2455138.7206 </t>
  </si>
  <si>
    <t> 03.11.2009 05:17 </t>
  </si>
  <si>
    <t> 0.0459 </t>
  </si>
  <si>
    <t> JAAVSO 38;120 </t>
  </si>
  <si>
    <t>2455283.9844 </t>
  </si>
  <si>
    <t> 28.03.2010 11:37 </t>
  </si>
  <si>
    <t> 0.0454 </t>
  </si>
  <si>
    <t>IBVS 5972 </t>
  </si>
  <si>
    <t>2455300.9172 </t>
  </si>
  <si>
    <t> 14.04.2010 10:00 </t>
  </si>
  <si>
    <t>2455329.8805 </t>
  </si>
  <si>
    <t> 13.05.2010 09:07 </t>
  </si>
  <si>
    <t> 0.0451 </t>
  </si>
  <si>
    <t>2455337.9033 </t>
  </si>
  <si>
    <t> 21.05.2010 09:40 </t>
  </si>
  <si>
    <t> 0.0472 </t>
  </si>
  <si>
    <t>2455345.9214 </t>
  </si>
  <si>
    <t> 29.05.2010 10:06 </t>
  </si>
  <si>
    <t> 0.0445 </t>
  </si>
  <si>
    <t>2455354.8351 </t>
  </si>
  <si>
    <t> 07.06.2010 08:02 </t>
  </si>
  <si>
    <t> 0.0463 </t>
  </si>
  <si>
    <t>2455366.8658 </t>
  </si>
  <si>
    <t> 19.06.2010 08:46 </t>
  </si>
  <si>
    <t>2455366.8660 </t>
  </si>
  <si>
    <t> 19.06.2010 08:47 </t>
  </si>
  <si>
    <t> 0.0461 </t>
  </si>
  <si>
    <t>2455378.8965 </t>
  </si>
  <si>
    <t> 01.07.2010 09:30 </t>
  </si>
  <si>
    <t>2455379.7882 </t>
  </si>
  <si>
    <t> 02.07.2010 06:55 </t>
  </si>
  <si>
    <t> 0.0460 </t>
  </si>
  <si>
    <t>2455383.7987 </t>
  </si>
  <si>
    <t> 06.07.2010 07:10 </t>
  </si>
  <si>
    <t> 0.0462 </t>
  </si>
  <si>
    <t> JAAVSO 39;94 </t>
  </si>
  <si>
    <t>2455392.7107 </t>
  </si>
  <si>
    <t> 15.07.2010 05:03 </t>
  </si>
  <si>
    <t>2455395.8291 </t>
  </si>
  <si>
    <t> 18.07.2010 07:53 </t>
  </si>
  <si>
    <t>2455396.7202 </t>
  </si>
  <si>
    <t> 19.07.2010 05:17 </t>
  </si>
  <si>
    <t>2455398.5035 </t>
  </si>
  <si>
    <t> 21.07.2010 00:05 </t>
  </si>
  <si>
    <t>BAVM 215 </t>
  </si>
  <si>
    <t>2455399.8398 </t>
  </si>
  <si>
    <t> 22.07.2010 08:09 </t>
  </si>
  <si>
    <t> 0.0458 </t>
  </si>
  <si>
    <t>2455400.7314 </t>
  </si>
  <si>
    <t> 23.07.2010 05:33 </t>
  </si>
  <si>
    <t>2455411.8723 </t>
  </si>
  <si>
    <t> 03.08.2010 08:56 </t>
  </si>
  <si>
    <t>2455421.6745 </t>
  </si>
  <si>
    <t> 13.08.2010 04:11 </t>
  </si>
  <si>
    <t>2455425.6845 </t>
  </si>
  <si>
    <t> 17.08.2010 04:25 </t>
  </si>
  <si>
    <t>2455434.5962 </t>
  </si>
  <si>
    <t> 26.08.2010 02:18 </t>
  </si>
  <si>
    <t> 0.0457 </t>
  </si>
  <si>
    <t>2455436.3798 </t>
  </si>
  <si>
    <t> 27.08.2010 21:06 </t>
  </si>
  <si>
    <t> 0.0469 </t>
  </si>
  <si>
    <t> Y.Ogmen </t>
  </si>
  <si>
    <t>2455769.6862 </t>
  </si>
  <si>
    <t> 27.07.2011 04:28 </t>
  </si>
  <si>
    <t> 0.0474 </t>
  </si>
  <si>
    <t> JAAVSO 40;975 </t>
  </si>
  <si>
    <t>2456126.1636 </t>
  </si>
  <si>
    <t> 17.07.2012 15:55 </t>
  </si>
  <si>
    <t> 0.0480 </t>
  </si>
  <si>
    <t>Rc</t>
  </si>
  <si>
    <t> K.Shiokawa </t>
  </si>
  <si>
    <t>VSB 55 </t>
  </si>
  <si>
    <t>2456153.34324 </t>
  </si>
  <si>
    <t> 13.08.2012 20:14 </t>
  </si>
  <si>
    <t> 0.04623 </t>
  </si>
  <si>
    <t> F.Salvaggio </t>
  </si>
  <si>
    <t>OEJV 0160 </t>
  </si>
  <si>
    <t>2456153.3446 </t>
  </si>
  <si>
    <t> 13.08.2012 20:16 </t>
  </si>
  <si>
    <t> 0.0476 </t>
  </si>
  <si>
    <t>IBVS 6094 </t>
  </si>
  <si>
    <t>2456173.39712 </t>
  </si>
  <si>
    <t> 02.09.2012 21:31 </t>
  </si>
  <si>
    <t> 0.04829 </t>
  </si>
  <si>
    <t> J.Mravik </t>
  </si>
  <si>
    <t>2456483.5319 </t>
  </si>
  <si>
    <t> 10.07.2013 00:45 </t>
  </si>
  <si>
    <t> 0.0482 </t>
  </si>
  <si>
    <t>BAVM 232 </t>
  </si>
  <si>
    <t>2456490.6622 </t>
  </si>
  <si>
    <t> 17.07.2013 03:53 </t>
  </si>
  <si>
    <t> 0.0489 </t>
  </si>
  <si>
    <t> JAAVSO 41;328 </t>
  </si>
  <si>
    <t>2456799.4598 </t>
  </si>
  <si>
    <t> 21.05.2014 23:02 </t>
  </si>
  <si>
    <t> 0.0484 </t>
  </si>
  <si>
    <t>BAVM 238 </t>
  </si>
  <si>
    <t>2456811.4922 </t>
  </si>
  <si>
    <t> 02.06.2014 23:48 </t>
  </si>
  <si>
    <t> 0.0498 </t>
  </si>
  <si>
    <t>2456966.5601 </t>
  </si>
  <si>
    <t> 05.11.2014 01:26 </t>
  </si>
  <si>
    <t> 0.0502 </t>
  </si>
  <si>
    <t> JAAVSO 43-1 </t>
  </si>
  <si>
    <t>2457204.5084 </t>
  </si>
  <si>
    <t> 01.07.2015 00:12 </t>
  </si>
  <si>
    <t>BAVM 241 (=IBVS 6157) </t>
  </si>
  <si>
    <t>s5</t>
  </si>
  <si>
    <t>s6</t>
  </si>
  <si>
    <t>IBVS 5741</t>
  </si>
  <si>
    <t>JAVSO..45..215</t>
  </si>
  <si>
    <t>JAVSO..45..121</t>
  </si>
  <si>
    <t>JAVSO..44..164</t>
  </si>
  <si>
    <t>JAVSO..43..238</t>
  </si>
  <si>
    <t>JAVSO 43, 77</t>
  </si>
  <si>
    <t>IBVS 6262</t>
  </si>
  <si>
    <t>JAVSO..46..184</t>
  </si>
  <si>
    <t>JAVSO..48…87</t>
  </si>
  <si>
    <t>JAVSO..48..256</t>
  </si>
  <si>
    <t>RHN 2021</t>
  </si>
  <si>
    <t>JAVSO 49, 256</t>
  </si>
  <si>
    <t>JAVSO 49, 108</t>
  </si>
  <si>
    <t>JBAV, 60</t>
  </si>
  <si>
    <t>JAVSO, 50, 133</t>
  </si>
  <si>
    <t>JAAVSO, 50, 255</t>
  </si>
  <si>
    <t>JAAVSO 51, 134</t>
  </si>
  <si>
    <t>OEJV 226</t>
  </si>
  <si>
    <t>BAD?</t>
  </si>
  <si>
    <t>JAAVSO52#1</t>
  </si>
  <si>
    <t>Next ToM-P</t>
  </si>
  <si>
    <t>Next ToM-S</t>
  </si>
  <si>
    <t>10.80-11.90</t>
  </si>
  <si>
    <t xml:space="preserve">Mag p </t>
  </si>
  <si>
    <t>VSX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</si>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</sst>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00"/>
    <numFmt numFmtId="167" formatCode="0.0000000"/>
  </numFmts>
  <fonts count="44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  <font>
      <b/>
      <sz val="10"/>
      <color rgb="FF0070C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medium">
        <color indexed="64"/>
      </left>
      <right style="thin">
        <color indexed="31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20" borderId="0" applyNumberFormat="0" applyBorder="0" applyAlignment="0" applyProtection="0"/>
    <xf numFmtId="0" fontId="24" fillId="4" borderId="0" applyNumberFormat="0" applyBorder="0" applyAlignment="0" applyProtection="0"/>
    <xf numFmtId="0" fontId="25" fillId="21" borderId="1" applyNumberFormat="0" applyAlignment="0" applyProtection="0"/>
    <xf numFmtId="0" fontId="26" fillId="22" borderId="2" applyNumberFormat="0" applyAlignment="0" applyProtection="0"/>
    <xf numFmtId="3" fontId="37" fillId="2" borderId="0"/>
    <xf numFmtId="164" fontId="37" fillId="2" borderId="0"/>
    <xf numFmtId="0" fontId="37" fillId="2" borderId="0"/>
    <xf numFmtId="0" fontId="27" fillId="0" borderId="0" applyNumberFormat="0" applyFill="0" applyBorder="0" applyAlignment="0" applyProtection="0"/>
    <xf numFmtId="2" fontId="37" fillId="2" borderId="0"/>
    <xf numFmtId="0" fontId="28" fillId="5" borderId="0" applyNumberFormat="0" applyBorder="0" applyAlignment="0" applyProtection="0"/>
    <xf numFmtId="0" fontId="1" fillId="2" borderId="0"/>
    <xf numFmtId="0" fontId="2" fillId="2" borderId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8" borderId="1" applyNumberFormat="0" applyAlignment="0" applyProtection="0"/>
    <xf numFmtId="0" fontId="31" fillId="0" borderId="4" applyNumberFormat="0" applyFill="0" applyAlignment="0" applyProtection="0"/>
    <xf numFmtId="0" fontId="32" fillId="23" borderId="0" applyNumberFormat="0" applyBorder="0" applyAlignment="0" applyProtection="0"/>
    <xf numFmtId="0" fontId="10" fillId="0" borderId="0"/>
    <xf numFmtId="0" fontId="10" fillId="24" borderId="5" applyNumberFormat="0" applyFont="0" applyAlignment="0" applyProtection="0"/>
    <xf numFmtId="0" fontId="33" fillId="21" borderId="6" applyNumberFormat="0" applyAlignment="0" applyProtection="0"/>
    <xf numFmtId="0" fontId="34" fillId="0" borderId="0" applyNumberFormat="0" applyFill="0" applyBorder="0" applyAlignment="0" applyProtection="0"/>
    <xf numFmtId="0" fontId="37" fillId="2" borderId="7"/>
    <xf numFmtId="0" fontId="35" fillId="0" borderId="0" applyNumberFormat="0" applyFill="0" applyBorder="0" applyAlignment="0" applyProtection="0"/>
  </cellStyleXfs>
  <cellXfs count="155">
    <xf numFmtId="0" fontId="0" fillId="2" borderId="0" xfId="0" applyFill="1"/>
    <xf numFmtId="0" fontId="0" fillId="2" borderId="8" xfId="0" applyFill="1" applyBorder="1"/>
    <xf numFmtId="0" fontId="0" fillId="0" borderId="0" xfId="0"/>
    <xf numFmtId="0" fontId="0" fillId="0" borderId="0" xfId="0" applyAlignment="1">
      <alignment horizontal="center"/>
    </xf>
    <xf numFmtId="0" fontId="0" fillId="2" borderId="5" xfId="0" applyFill="1" applyBorder="1"/>
    <xf numFmtId="0" fontId="3" fillId="2" borderId="8" xfId="0" applyFont="1" applyFill="1" applyBorder="1"/>
    <xf numFmtId="0" fontId="0" fillId="2" borderId="8" xfId="0" applyFill="1" applyBorder="1" applyAlignment="1">
      <alignment horizont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10" fillId="0" borderId="8" xfId="0" applyFont="1" applyBorder="1" applyAlignment="1">
      <alignment horizontal="left" vertical="center"/>
    </xf>
    <xf numFmtId="0" fontId="0" fillId="0" borderId="5" xfId="0" applyBorder="1"/>
    <xf numFmtId="0" fontId="0" fillId="0" borderId="18" xfId="0" applyBorder="1"/>
    <xf numFmtId="0" fontId="16" fillId="0" borderId="19" xfId="0" applyFont="1" applyBorder="1" applyAlignment="1">
      <alignment horizontal="center"/>
    </xf>
    <xf numFmtId="0" fontId="16" fillId="0" borderId="19" xfId="0" applyFont="1" applyBorder="1" applyAlignment="1">
      <alignment horizontal="centerContinuous"/>
    </xf>
    <xf numFmtId="0" fontId="8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3" xfId="0" applyBorder="1"/>
    <xf numFmtId="0" fontId="20" fillId="0" borderId="0" xfId="38" applyAlignment="1" applyProtection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0" xfId="0" quotePrefix="1"/>
    <xf numFmtId="0" fontId="8" fillId="25" borderId="26" xfId="0" applyFont="1" applyFill="1" applyBorder="1" applyAlignment="1">
      <alignment horizontal="left" vertical="top" wrapText="1" indent="1"/>
    </xf>
    <xf numFmtId="0" fontId="8" fillId="25" borderId="26" xfId="0" applyFont="1" applyFill="1" applyBorder="1" applyAlignment="1">
      <alignment horizontal="center" vertical="top" wrapText="1"/>
    </xf>
    <xf numFmtId="0" fontId="8" fillId="25" borderId="26" xfId="0" applyFont="1" applyFill="1" applyBorder="1" applyAlignment="1">
      <alignment horizontal="right" vertical="top" wrapText="1"/>
    </xf>
    <xf numFmtId="0" fontId="20" fillId="25" borderId="26" xfId="38" applyFill="1" applyBorder="1" applyAlignment="1" applyProtection="1">
      <alignment horizontal="right" vertical="top" wrapText="1"/>
    </xf>
    <xf numFmtId="0" fontId="10" fillId="2" borderId="8" xfId="0" applyFont="1" applyFill="1" applyBorder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42" applyFont="1" applyAlignment="1">
      <alignment horizontal="left" vertical="center"/>
    </xf>
    <xf numFmtId="0" fontId="8" fillId="0" borderId="0" xfId="42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17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left" vertical="center"/>
    </xf>
    <xf numFmtId="0" fontId="21" fillId="2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14" fontId="0" fillId="2" borderId="11" xfId="0" applyNumberFormat="1" applyFill="1" applyBorder="1" applyAlignment="1">
      <alignment vertical="center"/>
    </xf>
    <xf numFmtId="0" fontId="21" fillId="2" borderId="8" xfId="0" applyFont="1" applyFill="1" applyBorder="1" applyAlignment="1">
      <alignment horizontal="left" vertical="center"/>
    </xf>
    <xf numFmtId="0" fontId="21" fillId="2" borderId="8" xfId="0" applyFont="1" applyFill="1" applyBorder="1" applyAlignment="1">
      <alignment horizontal="center" vertical="center"/>
    </xf>
    <xf numFmtId="14" fontId="0" fillId="2" borderId="8" xfId="0" applyNumberFormat="1" applyFill="1" applyBorder="1" applyAlignment="1">
      <alignment vertical="center"/>
    </xf>
    <xf numFmtId="0" fontId="21" fillId="2" borderId="5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8" xfId="0" applyFill="1" applyBorder="1" applyAlignment="1">
      <alignment vertical="center" wrapText="1"/>
    </xf>
    <xf numFmtId="165" fontId="10" fillId="2" borderId="8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11" fillId="2" borderId="8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/>
    </xf>
    <xf numFmtId="0" fontId="16" fillId="0" borderId="8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17" fillId="2" borderId="8" xfId="0" applyFont="1" applyFill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8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left" vertical="center"/>
    </xf>
    <xf numFmtId="0" fontId="8" fillId="0" borderId="0" xfId="42" applyFont="1" applyAlignment="1">
      <alignment vertical="center"/>
    </xf>
    <xf numFmtId="0" fontId="8" fillId="0" borderId="0" xfId="42" applyFont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left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6" fillId="0" borderId="0" xfId="42" applyFont="1" applyAlignment="1">
      <alignment vertical="center"/>
    </xf>
    <xf numFmtId="0" fontId="36" fillId="0" borderId="0" xfId="42" applyFont="1" applyAlignment="1">
      <alignment horizontal="center" vertical="center"/>
    </xf>
    <xf numFmtId="0" fontId="36" fillId="0" borderId="0" xfId="42" applyFont="1" applyAlignment="1">
      <alignment horizontal="left" vertical="center"/>
    </xf>
    <xf numFmtId="0" fontId="36" fillId="0" borderId="8" xfId="42" applyFont="1" applyBorder="1" applyAlignment="1">
      <alignment vertical="center"/>
    </xf>
    <xf numFmtId="0" fontId="36" fillId="0" borderId="8" xfId="42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0" fillId="0" borderId="0" xfId="0" applyFont="1" applyAlignment="1">
      <alignment horizontal="center" vertical="center"/>
    </xf>
    <xf numFmtId="165" fontId="40" fillId="0" borderId="0" xfId="0" applyNumberFormat="1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1" fillId="2" borderId="8" xfId="0" applyFont="1" applyFill="1" applyBorder="1" applyAlignment="1">
      <alignment vertical="center"/>
    </xf>
    <xf numFmtId="166" fontId="40" fillId="0" borderId="0" xfId="0" applyNumberFormat="1" applyFont="1" applyAlignment="1">
      <alignment horizontal="left" vertical="center" wrapText="1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>
      <alignment horizontal="left"/>
    </xf>
    <xf numFmtId="0" fontId="0" fillId="2" borderId="16" xfId="0" applyFill="1" applyBorder="1" applyAlignment="1">
      <alignment vertical="center"/>
    </xf>
    <xf numFmtId="0" fontId="0" fillId="0" borderId="28" xfId="0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42" fillId="2" borderId="31" xfId="0" applyFont="1" applyFill="1" applyBorder="1" applyAlignment="1">
      <alignment horizontal="right" vertical="center"/>
    </xf>
    <xf numFmtId="0" fontId="42" fillId="0" borderId="33" xfId="0" applyFont="1" applyBorder="1" applyAlignment="1">
      <alignment horizontal="right" vertical="center"/>
    </xf>
    <xf numFmtId="0" fontId="42" fillId="0" borderId="34" xfId="0" applyFont="1" applyBorder="1" applyAlignment="1">
      <alignment horizontal="right" vertical="center"/>
    </xf>
    <xf numFmtId="0" fontId="10" fillId="26" borderId="29" xfId="0" applyFont="1" applyFill="1" applyBorder="1" applyAlignment="1">
      <alignment horizontal="right" vertical="center"/>
    </xf>
    <xf numFmtId="0" fontId="10" fillId="26" borderId="30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right" vertical="center"/>
    </xf>
    <xf numFmtId="0" fontId="43" fillId="0" borderId="32" xfId="0" applyFont="1" applyBorder="1" applyAlignment="1">
      <alignment horizontal="right" vertical="center"/>
    </xf>
    <xf numFmtId="22" fontId="43" fillId="0" borderId="32" xfId="0" applyNumberFormat="1" applyFont="1" applyBorder="1" applyAlignment="1">
      <alignment horizontal="right" vertical="center"/>
    </xf>
    <xf numFmtId="22" fontId="43" fillId="0" borderId="35" xfId="0" applyNumberFormat="1" applyFont="1" applyBorder="1" applyAlignment="1">
      <alignment horizontal="right" vertical="center"/>
    </xf>
    <xf numFmtId="0" fontId="40" fillId="0" borderId="8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vertical="center" wrapText="1"/>
    </xf>
    <xf numFmtId="0" fontId="40" fillId="0" borderId="8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/>
    </xf>
    <xf numFmtId="0" fontId="40" fillId="0" borderId="8" xfId="0" applyFont="1" applyBorder="1" applyAlignment="1">
      <alignment horizontal="left"/>
    </xf>
    <xf numFmtId="0" fontId="8" fillId="0" borderId="0" xfId="0" applyFont="1" applyAlignment="1">
      <alignment horizontal="left" vertical="center" wrapText="1"/>
    </xf>
    <xf numFmtId="0" fontId="10" fillId="2" borderId="8" xfId="0" applyFont="1" applyFill="1" applyBorder="1" applyAlignment="1">
      <alignment horizontal="center" vertical="center"/>
    </xf>
    <xf numFmtId="0" fontId="40" fillId="0" borderId="0" xfId="0" applyFont="1" applyAlignment="1" applyProtection="1">
      <alignment horizontal="center"/>
      <protection locked="0"/>
    </xf>
    <xf numFmtId="167" fontId="40" fillId="0" borderId="0" xfId="0" applyNumberFormat="1" applyFont="1" applyAlignment="1" applyProtection="1">
      <alignment horizontal="left" vertical="center" wrapText="1"/>
      <protection locked="0"/>
    </xf>
    <xf numFmtId="166" fontId="40" fillId="0" borderId="0" xfId="0" applyNumberFormat="1" applyFont="1" applyAlignment="1" applyProtection="1">
      <alignment horizontal="left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V0456 Cyg -- O-C Diagr.</a:t>
            </a:r>
          </a:p>
        </c:rich>
      </c:tx>
      <c:layout>
        <c:manualLayout>
          <c:xMode val="edge"/>
          <c:yMode val="edge"/>
          <c:x val="0.37518099007677519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26768700916"/>
          <c:y val="0.15479876160990713"/>
          <c:w val="0.82972699896143209"/>
          <c:h val="0.619195046439628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-31107</c:v>
                </c:pt>
                <c:pt idx="1">
                  <c:v>-31069</c:v>
                </c:pt>
                <c:pt idx="2">
                  <c:v>-30271</c:v>
                </c:pt>
                <c:pt idx="3">
                  <c:v>-30233</c:v>
                </c:pt>
                <c:pt idx="4">
                  <c:v>-29865</c:v>
                </c:pt>
                <c:pt idx="5">
                  <c:v>-28657</c:v>
                </c:pt>
                <c:pt idx="6">
                  <c:v>-26968</c:v>
                </c:pt>
                <c:pt idx="7">
                  <c:v>-26573</c:v>
                </c:pt>
                <c:pt idx="8">
                  <c:v>-26566</c:v>
                </c:pt>
                <c:pt idx="9">
                  <c:v>-26557</c:v>
                </c:pt>
                <c:pt idx="10">
                  <c:v>-26556</c:v>
                </c:pt>
                <c:pt idx="11">
                  <c:v>-26529</c:v>
                </c:pt>
                <c:pt idx="12">
                  <c:v>-26528</c:v>
                </c:pt>
                <c:pt idx="13">
                  <c:v>-26500</c:v>
                </c:pt>
                <c:pt idx="14">
                  <c:v>-26328</c:v>
                </c:pt>
                <c:pt idx="15">
                  <c:v>-26271</c:v>
                </c:pt>
                <c:pt idx="16">
                  <c:v>-26234</c:v>
                </c:pt>
                <c:pt idx="17">
                  <c:v>-26233</c:v>
                </c:pt>
                <c:pt idx="18">
                  <c:v>-26229.5</c:v>
                </c:pt>
                <c:pt idx="19">
                  <c:v>-26216</c:v>
                </c:pt>
                <c:pt idx="20">
                  <c:v>-26215</c:v>
                </c:pt>
                <c:pt idx="21">
                  <c:v>-26201.5</c:v>
                </c:pt>
                <c:pt idx="22">
                  <c:v>-25034</c:v>
                </c:pt>
                <c:pt idx="23">
                  <c:v>-24944</c:v>
                </c:pt>
                <c:pt idx="24">
                  <c:v>-24519</c:v>
                </c:pt>
                <c:pt idx="25">
                  <c:v>-24152</c:v>
                </c:pt>
                <c:pt idx="26">
                  <c:v>-23962</c:v>
                </c:pt>
                <c:pt idx="27">
                  <c:v>-23646</c:v>
                </c:pt>
                <c:pt idx="28">
                  <c:v>-23276</c:v>
                </c:pt>
                <c:pt idx="29">
                  <c:v>-22976</c:v>
                </c:pt>
                <c:pt idx="30">
                  <c:v>-22844</c:v>
                </c:pt>
                <c:pt idx="31">
                  <c:v>-22541</c:v>
                </c:pt>
                <c:pt idx="32">
                  <c:v>-22495</c:v>
                </c:pt>
                <c:pt idx="33">
                  <c:v>-22488</c:v>
                </c:pt>
                <c:pt idx="34">
                  <c:v>-22063</c:v>
                </c:pt>
                <c:pt idx="35">
                  <c:v>-21935</c:v>
                </c:pt>
                <c:pt idx="36">
                  <c:v>-20834</c:v>
                </c:pt>
                <c:pt idx="37">
                  <c:v>-19996</c:v>
                </c:pt>
                <c:pt idx="38">
                  <c:v>-19939</c:v>
                </c:pt>
                <c:pt idx="39">
                  <c:v>-19665</c:v>
                </c:pt>
                <c:pt idx="40">
                  <c:v>-19571</c:v>
                </c:pt>
                <c:pt idx="41">
                  <c:v>-19571</c:v>
                </c:pt>
                <c:pt idx="42">
                  <c:v>-19567.5</c:v>
                </c:pt>
                <c:pt idx="43">
                  <c:v>-19534</c:v>
                </c:pt>
                <c:pt idx="44">
                  <c:v>-19233</c:v>
                </c:pt>
                <c:pt idx="45">
                  <c:v>-19205</c:v>
                </c:pt>
                <c:pt idx="46">
                  <c:v>-19205</c:v>
                </c:pt>
                <c:pt idx="47">
                  <c:v>-19205</c:v>
                </c:pt>
                <c:pt idx="48">
                  <c:v>-19196</c:v>
                </c:pt>
                <c:pt idx="49">
                  <c:v>-19177</c:v>
                </c:pt>
                <c:pt idx="50">
                  <c:v>-19167</c:v>
                </c:pt>
                <c:pt idx="51">
                  <c:v>-18782</c:v>
                </c:pt>
                <c:pt idx="52">
                  <c:v>-18782</c:v>
                </c:pt>
                <c:pt idx="53">
                  <c:v>-18382.5</c:v>
                </c:pt>
                <c:pt idx="54">
                  <c:v>-18345.5</c:v>
                </c:pt>
                <c:pt idx="55">
                  <c:v>-18275</c:v>
                </c:pt>
                <c:pt idx="56">
                  <c:v>-18001</c:v>
                </c:pt>
                <c:pt idx="57">
                  <c:v>-17192</c:v>
                </c:pt>
                <c:pt idx="58">
                  <c:v>-17192</c:v>
                </c:pt>
                <c:pt idx="59">
                  <c:v>-16760</c:v>
                </c:pt>
                <c:pt idx="60">
                  <c:v>-16750</c:v>
                </c:pt>
                <c:pt idx="61">
                  <c:v>-16659</c:v>
                </c:pt>
                <c:pt idx="62">
                  <c:v>-16291</c:v>
                </c:pt>
                <c:pt idx="63">
                  <c:v>-16282</c:v>
                </c:pt>
                <c:pt idx="64">
                  <c:v>-15897</c:v>
                </c:pt>
                <c:pt idx="65">
                  <c:v>-15897</c:v>
                </c:pt>
                <c:pt idx="66">
                  <c:v>-15897</c:v>
                </c:pt>
                <c:pt idx="67">
                  <c:v>-15839</c:v>
                </c:pt>
                <c:pt idx="68">
                  <c:v>-15839</c:v>
                </c:pt>
                <c:pt idx="69">
                  <c:v>-15832</c:v>
                </c:pt>
                <c:pt idx="70">
                  <c:v>-15579.5</c:v>
                </c:pt>
                <c:pt idx="71">
                  <c:v>-15575</c:v>
                </c:pt>
                <c:pt idx="72">
                  <c:v>-15575</c:v>
                </c:pt>
                <c:pt idx="73">
                  <c:v>-15556</c:v>
                </c:pt>
                <c:pt idx="74">
                  <c:v>-15483</c:v>
                </c:pt>
                <c:pt idx="75">
                  <c:v>-15473</c:v>
                </c:pt>
                <c:pt idx="76">
                  <c:v>-15426</c:v>
                </c:pt>
                <c:pt idx="77">
                  <c:v>-15239.5</c:v>
                </c:pt>
                <c:pt idx="78">
                  <c:v>-15212.5</c:v>
                </c:pt>
                <c:pt idx="79">
                  <c:v>-15161</c:v>
                </c:pt>
                <c:pt idx="80">
                  <c:v>-15161</c:v>
                </c:pt>
                <c:pt idx="81">
                  <c:v>-15156.5</c:v>
                </c:pt>
                <c:pt idx="82">
                  <c:v>-15142</c:v>
                </c:pt>
                <c:pt idx="83">
                  <c:v>-15137.5</c:v>
                </c:pt>
                <c:pt idx="84">
                  <c:v>-15129.5</c:v>
                </c:pt>
                <c:pt idx="85">
                  <c:v>-15105</c:v>
                </c:pt>
                <c:pt idx="86">
                  <c:v>-15063.5</c:v>
                </c:pt>
                <c:pt idx="87">
                  <c:v>-15061</c:v>
                </c:pt>
                <c:pt idx="88">
                  <c:v>-14976</c:v>
                </c:pt>
                <c:pt idx="89">
                  <c:v>-14761.5</c:v>
                </c:pt>
                <c:pt idx="90">
                  <c:v>-14756</c:v>
                </c:pt>
                <c:pt idx="91">
                  <c:v>-14743</c:v>
                </c:pt>
                <c:pt idx="92">
                  <c:v>-14733.5</c:v>
                </c:pt>
                <c:pt idx="93">
                  <c:v>-14729</c:v>
                </c:pt>
                <c:pt idx="94">
                  <c:v>-14710</c:v>
                </c:pt>
                <c:pt idx="95">
                  <c:v>-14710</c:v>
                </c:pt>
                <c:pt idx="96">
                  <c:v>-14696.5</c:v>
                </c:pt>
                <c:pt idx="97">
                  <c:v>-14678.5</c:v>
                </c:pt>
                <c:pt idx="98">
                  <c:v>-14673</c:v>
                </c:pt>
                <c:pt idx="99">
                  <c:v>-14646</c:v>
                </c:pt>
                <c:pt idx="100">
                  <c:v>-14631.5</c:v>
                </c:pt>
                <c:pt idx="101">
                  <c:v>-14623.5</c:v>
                </c:pt>
                <c:pt idx="102">
                  <c:v>-14603.5</c:v>
                </c:pt>
                <c:pt idx="103">
                  <c:v>-14459.5</c:v>
                </c:pt>
                <c:pt idx="104">
                  <c:v>-14333</c:v>
                </c:pt>
                <c:pt idx="105">
                  <c:v>-14250</c:v>
                </c:pt>
                <c:pt idx="106">
                  <c:v>-14018.5</c:v>
                </c:pt>
                <c:pt idx="107">
                  <c:v>-14004</c:v>
                </c:pt>
                <c:pt idx="108">
                  <c:v>-13952.5</c:v>
                </c:pt>
                <c:pt idx="109">
                  <c:v>-13923</c:v>
                </c:pt>
                <c:pt idx="110">
                  <c:v>-13885</c:v>
                </c:pt>
                <c:pt idx="111">
                  <c:v>-13878.5</c:v>
                </c:pt>
                <c:pt idx="112">
                  <c:v>-13869.5</c:v>
                </c:pt>
                <c:pt idx="113">
                  <c:v>-13865</c:v>
                </c:pt>
                <c:pt idx="114">
                  <c:v>-13865</c:v>
                </c:pt>
                <c:pt idx="115">
                  <c:v>-13841.5</c:v>
                </c:pt>
                <c:pt idx="116">
                  <c:v>-13823.5</c:v>
                </c:pt>
                <c:pt idx="117">
                  <c:v>-13766.5</c:v>
                </c:pt>
                <c:pt idx="118">
                  <c:v>-13757.5</c:v>
                </c:pt>
                <c:pt idx="119">
                  <c:v>-13702.5</c:v>
                </c:pt>
                <c:pt idx="120">
                  <c:v>-13586.5</c:v>
                </c:pt>
                <c:pt idx="121">
                  <c:v>-13562</c:v>
                </c:pt>
                <c:pt idx="122">
                  <c:v>-13514</c:v>
                </c:pt>
                <c:pt idx="123">
                  <c:v>-13499</c:v>
                </c:pt>
                <c:pt idx="124">
                  <c:v>-13498</c:v>
                </c:pt>
                <c:pt idx="125">
                  <c:v>-13488</c:v>
                </c:pt>
                <c:pt idx="126">
                  <c:v>-13488</c:v>
                </c:pt>
                <c:pt idx="127">
                  <c:v>-13479</c:v>
                </c:pt>
                <c:pt idx="128">
                  <c:v>-13479</c:v>
                </c:pt>
                <c:pt idx="129">
                  <c:v>-13479</c:v>
                </c:pt>
                <c:pt idx="130">
                  <c:v>-13479</c:v>
                </c:pt>
                <c:pt idx="131">
                  <c:v>-13479</c:v>
                </c:pt>
                <c:pt idx="132">
                  <c:v>-13470</c:v>
                </c:pt>
                <c:pt idx="133">
                  <c:v>-13386</c:v>
                </c:pt>
                <c:pt idx="134">
                  <c:v>-13381.5</c:v>
                </c:pt>
                <c:pt idx="135">
                  <c:v>-13330</c:v>
                </c:pt>
                <c:pt idx="136">
                  <c:v>-13307.5</c:v>
                </c:pt>
                <c:pt idx="137">
                  <c:v>-13139</c:v>
                </c:pt>
                <c:pt idx="138">
                  <c:v>-13130</c:v>
                </c:pt>
                <c:pt idx="139">
                  <c:v>-13106.5</c:v>
                </c:pt>
                <c:pt idx="140">
                  <c:v>-13104</c:v>
                </c:pt>
                <c:pt idx="141">
                  <c:v>-13102</c:v>
                </c:pt>
                <c:pt idx="142">
                  <c:v>-13102</c:v>
                </c:pt>
                <c:pt idx="143">
                  <c:v>-13069.5</c:v>
                </c:pt>
                <c:pt idx="144">
                  <c:v>-13060</c:v>
                </c:pt>
                <c:pt idx="145">
                  <c:v>-13049</c:v>
                </c:pt>
                <c:pt idx="146">
                  <c:v>-13042.5</c:v>
                </c:pt>
                <c:pt idx="147">
                  <c:v>-13010</c:v>
                </c:pt>
                <c:pt idx="148">
                  <c:v>-12992</c:v>
                </c:pt>
                <c:pt idx="149">
                  <c:v>-12898</c:v>
                </c:pt>
                <c:pt idx="150">
                  <c:v>-12756</c:v>
                </c:pt>
                <c:pt idx="151">
                  <c:v>-12694</c:v>
                </c:pt>
                <c:pt idx="152">
                  <c:v>-12692</c:v>
                </c:pt>
                <c:pt idx="153">
                  <c:v>-12679</c:v>
                </c:pt>
                <c:pt idx="154">
                  <c:v>-12679</c:v>
                </c:pt>
                <c:pt idx="155">
                  <c:v>-12590.5</c:v>
                </c:pt>
                <c:pt idx="156">
                  <c:v>-12568</c:v>
                </c:pt>
                <c:pt idx="157">
                  <c:v>-12558</c:v>
                </c:pt>
                <c:pt idx="158">
                  <c:v>-12550</c:v>
                </c:pt>
                <c:pt idx="159">
                  <c:v>-12333</c:v>
                </c:pt>
                <c:pt idx="160">
                  <c:v>-12317.5</c:v>
                </c:pt>
                <c:pt idx="161">
                  <c:v>-12312</c:v>
                </c:pt>
                <c:pt idx="162">
                  <c:v>-12312</c:v>
                </c:pt>
                <c:pt idx="163">
                  <c:v>-12303</c:v>
                </c:pt>
                <c:pt idx="164">
                  <c:v>-12303</c:v>
                </c:pt>
                <c:pt idx="165">
                  <c:v>-12284</c:v>
                </c:pt>
                <c:pt idx="166">
                  <c:v>-12270.5</c:v>
                </c:pt>
                <c:pt idx="167">
                  <c:v>-12251.5</c:v>
                </c:pt>
                <c:pt idx="168">
                  <c:v>-12248</c:v>
                </c:pt>
                <c:pt idx="169">
                  <c:v>-12247</c:v>
                </c:pt>
                <c:pt idx="170">
                  <c:v>-12247</c:v>
                </c:pt>
                <c:pt idx="171">
                  <c:v>-12247</c:v>
                </c:pt>
                <c:pt idx="172">
                  <c:v>-12233.5</c:v>
                </c:pt>
                <c:pt idx="173">
                  <c:v>-12229</c:v>
                </c:pt>
                <c:pt idx="174">
                  <c:v>-12210</c:v>
                </c:pt>
                <c:pt idx="175">
                  <c:v>-12201</c:v>
                </c:pt>
                <c:pt idx="176">
                  <c:v>-12199</c:v>
                </c:pt>
                <c:pt idx="177">
                  <c:v>-11884.5</c:v>
                </c:pt>
                <c:pt idx="178">
                  <c:v>-11880</c:v>
                </c:pt>
                <c:pt idx="179">
                  <c:v>-11847.5</c:v>
                </c:pt>
                <c:pt idx="180">
                  <c:v>-11844</c:v>
                </c:pt>
                <c:pt idx="181">
                  <c:v>-11843</c:v>
                </c:pt>
                <c:pt idx="182">
                  <c:v>-11843</c:v>
                </c:pt>
                <c:pt idx="183">
                  <c:v>-11843</c:v>
                </c:pt>
                <c:pt idx="184">
                  <c:v>-11797</c:v>
                </c:pt>
                <c:pt idx="185">
                  <c:v>-11787</c:v>
                </c:pt>
                <c:pt idx="186">
                  <c:v>-11781</c:v>
                </c:pt>
                <c:pt idx="187">
                  <c:v>-11751</c:v>
                </c:pt>
                <c:pt idx="188">
                  <c:v>-11750</c:v>
                </c:pt>
                <c:pt idx="189">
                  <c:v>-11741</c:v>
                </c:pt>
                <c:pt idx="190">
                  <c:v>-11741</c:v>
                </c:pt>
                <c:pt idx="191">
                  <c:v>-11741</c:v>
                </c:pt>
                <c:pt idx="192">
                  <c:v>-11699.5</c:v>
                </c:pt>
                <c:pt idx="193">
                  <c:v>-11423</c:v>
                </c:pt>
                <c:pt idx="194">
                  <c:v>-11411</c:v>
                </c:pt>
                <c:pt idx="195">
                  <c:v>-11402</c:v>
                </c:pt>
                <c:pt idx="196">
                  <c:v>-11373</c:v>
                </c:pt>
                <c:pt idx="197">
                  <c:v>-11355</c:v>
                </c:pt>
                <c:pt idx="198">
                  <c:v>-11327</c:v>
                </c:pt>
                <c:pt idx="199">
                  <c:v>-11300</c:v>
                </c:pt>
                <c:pt idx="200">
                  <c:v>-11092</c:v>
                </c:pt>
                <c:pt idx="201">
                  <c:v>-11071</c:v>
                </c:pt>
                <c:pt idx="202">
                  <c:v>-10979</c:v>
                </c:pt>
                <c:pt idx="203">
                  <c:v>-10979</c:v>
                </c:pt>
                <c:pt idx="204">
                  <c:v>-10951</c:v>
                </c:pt>
                <c:pt idx="205">
                  <c:v>-10942</c:v>
                </c:pt>
                <c:pt idx="206">
                  <c:v>-10914</c:v>
                </c:pt>
                <c:pt idx="207">
                  <c:v>-10914</c:v>
                </c:pt>
                <c:pt idx="208">
                  <c:v>-10621</c:v>
                </c:pt>
                <c:pt idx="209">
                  <c:v>-10556</c:v>
                </c:pt>
                <c:pt idx="210">
                  <c:v>-10555</c:v>
                </c:pt>
                <c:pt idx="211">
                  <c:v>-10550</c:v>
                </c:pt>
                <c:pt idx="212">
                  <c:v>-10518</c:v>
                </c:pt>
                <c:pt idx="213">
                  <c:v>-10510</c:v>
                </c:pt>
                <c:pt idx="214">
                  <c:v>-10491</c:v>
                </c:pt>
                <c:pt idx="215">
                  <c:v>-10426</c:v>
                </c:pt>
                <c:pt idx="216">
                  <c:v>-10244</c:v>
                </c:pt>
                <c:pt idx="217">
                  <c:v>-10226</c:v>
                </c:pt>
                <c:pt idx="218">
                  <c:v>-10216</c:v>
                </c:pt>
                <c:pt idx="219">
                  <c:v>-10170</c:v>
                </c:pt>
                <c:pt idx="220">
                  <c:v>-10124</c:v>
                </c:pt>
                <c:pt idx="221">
                  <c:v>-10105</c:v>
                </c:pt>
                <c:pt idx="222">
                  <c:v>-10058</c:v>
                </c:pt>
                <c:pt idx="223">
                  <c:v>-10031</c:v>
                </c:pt>
                <c:pt idx="224">
                  <c:v>-10031</c:v>
                </c:pt>
                <c:pt idx="225">
                  <c:v>-9896</c:v>
                </c:pt>
                <c:pt idx="226">
                  <c:v>-9766</c:v>
                </c:pt>
                <c:pt idx="227">
                  <c:v>-9731</c:v>
                </c:pt>
                <c:pt idx="228">
                  <c:v>-9719</c:v>
                </c:pt>
                <c:pt idx="229">
                  <c:v>-9710</c:v>
                </c:pt>
                <c:pt idx="230">
                  <c:v>-9654</c:v>
                </c:pt>
                <c:pt idx="231">
                  <c:v>-9626</c:v>
                </c:pt>
                <c:pt idx="232">
                  <c:v>-9514.5</c:v>
                </c:pt>
                <c:pt idx="233">
                  <c:v>-9463</c:v>
                </c:pt>
                <c:pt idx="234">
                  <c:v>-9463</c:v>
                </c:pt>
                <c:pt idx="235">
                  <c:v>-9399</c:v>
                </c:pt>
                <c:pt idx="236">
                  <c:v>-9399</c:v>
                </c:pt>
                <c:pt idx="237">
                  <c:v>-9390</c:v>
                </c:pt>
                <c:pt idx="238">
                  <c:v>-9389</c:v>
                </c:pt>
                <c:pt idx="239">
                  <c:v>-9389</c:v>
                </c:pt>
                <c:pt idx="240">
                  <c:v>-9353</c:v>
                </c:pt>
                <c:pt idx="241">
                  <c:v>-9334</c:v>
                </c:pt>
                <c:pt idx="242">
                  <c:v>-9333</c:v>
                </c:pt>
                <c:pt idx="243">
                  <c:v>-9325</c:v>
                </c:pt>
                <c:pt idx="244">
                  <c:v>-9306</c:v>
                </c:pt>
                <c:pt idx="245">
                  <c:v>-9306</c:v>
                </c:pt>
                <c:pt idx="246">
                  <c:v>-9306</c:v>
                </c:pt>
                <c:pt idx="247">
                  <c:v>-9306</c:v>
                </c:pt>
                <c:pt idx="248">
                  <c:v>-9306</c:v>
                </c:pt>
                <c:pt idx="249">
                  <c:v>-9306</c:v>
                </c:pt>
                <c:pt idx="250">
                  <c:v>-9288</c:v>
                </c:pt>
                <c:pt idx="251">
                  <c:v>-9068</c:v>
                </c:pt>
                <c:pt idx="252">
                  <c:v>-9012</c:v>
                </c:pt>
                <c:pt idx="253">
                  <c:v>-8994</c:v>
                </c:pt>
                <c:pt idx="254">
                  <c:v>-8994</c:v>
                </c:pt>
                <c:pt idx="255">
                  <c:v>-8994</c:v>
                </c:pt>
                <c:pt idx="256">
                  <c:v>-8994</c:v>
                </c:pt>
                <c:pt idx="257">
                  <c:v>-8837</c:v>
                </c:pt>
                <c:pt idx="258">
                  <c:v>-8590</c:v>
                </c:pt>
                <c:pt idx="259">
                  <c:v>-8565.5</c:v>
                </c:pt>
                <c:pt idx="260">
                  <c:v>-8562</c:v>
                </c:pt>
                <c:pt idx="261">
                  <c:v>-8557.5</c:v>
                </c:pt>
                <c:pt idx="262">
                  <c:v>-8534</c:v>
                </c:pt>
                <c:pt idx="263">
                  <c:v>-8441</c:v>
                </c:pt>
                <c:pt idx="264">
                  <c:v>-8395</c:v>
                </c:pt>
                <c:pt idx="265">
                  <c:v>-8234</c:v>
                </c:pt>
                <c:pt idx="266">
                  <c:v>-8204</c:v>
                </c:pt>
                <c:pt idx="267">
                  <c:v>-8166</c:v>
                </c:pt>
                <c:pt idx="268">
                  <c:v>-8139</c:v>
                </c:pt>
                <c:pt idx="269">
                  <c:v>-8131</c:v>
                </c:pt>
                <c:pt idx="270">
                  <c:v>-8130</c:v>
                </c:pt>
                <c:pt idx="271">
                  <c:v>-8130</c:v>
                </c:pt>
                <c:pt idx="272">
                  <c:v>-8130</c:v>
                </c:pt>
                <c:pt idx="273">
                  <c:v>-8115.5</c:v>
                </c:pt>
                <c:pt idx="274">
                  <c:v>-8065</c:v>
                </c:pt>
                <c:pt idx="275">
                  <c:v>-8046</c:v>
                </c:pt>
                <c:pt idx="276">
                  <c:v>-7791</c:v>
                </c:pt>
                <c:pt idx="277">
                  <c:v>-7753</c:v>
                </c:pt>
                <c:pt idx="278">
                  <c:v>-7697</c:v>
                </c:pt>
                <c:pt idx="279">
                  <c:v>-7673</c:v>
                </c:pt>
                <c:pt idx="280">
                  <c:v>-7643</c:v>
                </c:pt>
                <c:pt idx="281">
                  <c:v>-7642</c:v>
                </c:pt>
                <c:pt idx="282">
                  <c:v>-7577</c:v>
                </c:pt>
                <c:pt idx="283">
                  <c:v>-7498</c:v>
                </c:pt>
                <c:pt idx="284">
                  <c:v>-7432</c:v>
                </c:pt>
                <c:pt idx="285">
                  <c:v>-7404</c:v>
                </c:pt>
                <c:pt idx="286">
                  <c:v>-7349</c:v>
                </c:pt>
                <c:pt idx="287">
                  <c:v>-7321</c:v>
                </c:pt>
                <c:pt idx="288">
                  <c:v>-7265</c:v>
                </c:pt>
                <c:pt idx="289">
                  <c:v>-7265</c:v>
                </c:pt>
                <c:pt idx="290">
                  <c:v>-7247</c:v>
                </c:pt>
                <c:pt idx="291">
                  <c:v>-7238</c:v>
                </c:pt>
                <c:pt idx="292">
                  <c:v>-7186.5</c:v>
                </c:pt>
                <c:pt idx="293">
                  <c:v>-6990</c:v>
                </c:pt>
                <c:pt idx="294">
                  <c:v>-6954</c:v>
                </c:pt>
                <c:pt idx="295">
                  <c:v>-6944</c:v>
                </c:pt>
                <c:pt idx="296">
                  <c:v>-6898</c:v>
                </c:pt>
                <c:pt idx="297">
                  <c:v>-6880</c:v>
                </c:pt>
                <c:pt idx="298">
                  <c:v>-6845</c:v>
                </c:pt>
                <c:pt idx="299">
                  <c:v>-6843</c:v>
                </c:pt>
                <c:pt idx="300">
                  <c:v>-6833</c:v>
                </c:pt>
                <c:pt idx="301">
                  <c:v>-6828.5</c:v>
                </c:pt>
                <c:pt idx="302">
                  <c:v>-6805</c:v>
                </c:pt>
                <c:pt idx="303">
                  <c:v>-6777</c:v>
                </c:pt>
                <c:pt idx="304">
                  <c:v>-6675.5</c:v>
                </c:pt>
                <c:pt idx="305">
                  <c:v>-6586</c:v>
                </c:pt>
                <c:pt idx="306">
                  <c:v>-6562.5</c:v>
                </c:pt>
                <c:pt idx="307">
                  <c:v>-6549</c:v>
                </c:pt>
                <c:pt idx="308">
                  <c:v>-6513</c:v>
                </c:pt>
                <c:pt idx="309">
                  <c:v>-6513</c:v>
                </c:pt>
                <c:pt idx="310">
                  <c:v>-6513</c:v>
                </c:pt>
                <c:pt idx="311">
                  <c:v>-6512</c:v>
                </c:pt>
                <c:pt idx="312">
                  <c:v>-6494</c:v>
                </c:pt>
                <c:pt idx="313">
                  <c:v>-6484</c:v>
                </c:pt>
                <c:pt idx="314">
                  <c:v>-6457</c:v>
                </c:pt>
                <c:pt idx="315">
                  <c:v>-6447</c:v>
                </c:pt>
                <c:pt idx="316">
                  <c:v>-6422</c:v>
                </c:pt>
                <c:pt idx="317">
                  <c:v>-6186.5</c:v>
                </c:pt>
                <c:pt idx="318">
                  <c:v>-6127</c:v>
                </c:pt>
                <c:pt idx="319">
                  <c:v>-6089</c:v>
                </c:pt>
                <c:pt idx="320">
                  <c:v>-6080</c:v>
                </c:pt>
                <c:pt idx="321">
                  <c:v>-6061</c:v>
                </c:pt>
                <c:pt idx="322">
                  <c:v>-6055</c:v>
                </c:pt>
                <c:pt idx="323">
                  <c:v>-5964.5</c:v>
                </c:pt>
                <c:pt idx="324">
                  <c:v>-5740</c:v>
                </c:pt>
                <c:pt idx="325">
                  <c:v>-5731</c:v>
                </c:pt>
                <c:pt idx="326">
                  <c:v>-5731</c:v>
                </c:pt>
                <c:pt idx="327">
                  <c:v>-5722</c:v>
                </c:pt>
                <c:pt idx="328">
                  <c:v>-5713</c:v>
                </c:pt>
                <c:pt idx="329">
                  <c:v>-5704</c:v>
                </c:pt>
                <c:pt idx="330">
                  <c:v>-5704</c:v>
                </c:pt>
                <c:pt idx="331">
                  <c:v>-5667</c:v>
                </c:pt>
                <c:pt idx="332">
                  <c:v>-5664.5</c:v>
                </c:pt>
                <c:pt idx="333">
                  <c:v>-5646</c:v>
                </c:pt>
                <c:pt idx="334">
                  <c:v>-5645</c:v>
                </c:pt>
                <c:pt idx="335">
                  <c:v>-5382</c:v>
                </c:pt>
                <c:pt idx="336">
                  <c:v>-5318</c:v>
                </c:pt>
                <c:pt idx="337">
                  <c:v>-5290</c:v>
                </c:pt>
                <c:pt idx="338">
                  <c:v>-5290</c:v>
                </c:pt>
                <c:pt idx="339">
                  <c:v>-5263</c:v>
                </c:pt>
                <c:pt idx="340">
                  <c:v>-5262</c:v>
                </c:pt>
                <c:pt idx="341">
                  <c:v>-5262</c:v>
                </c:pt>
                <c:pt idx="342">
                  <c:v>-5262</c:v>
                </c:pt>
                <c:pt idx="343">
                  <c:v>-5197</c:v>
                </c:pt>
                <c:pt idx="344">
                  <c:v>-5188</c:v>
                </c:pt>
                <c:pt idx="345">
                  <c:v>-4922</c:v>
                </c:pt>
                <c:pt idx="346">
                  <c:v>-4867</c:v>
                </c:pt>
                <c:pt idx="347">
                  <c:v>-4862</c:v>
                </c:pt>
                <c:pt idx="348">
                  <c:v>-4839</c:v>
                </c:pt>
                <c:pt idx="349">
                  <c:v>-4783</c:v>
                </c:pt>
                <c:pt idx="350">
                  <c:v>-4536</c:v>
                </c:pt>
                <c:pt idx="351">
                  <c:v>-4472</c:v>
                </c:pt>
                <c:pt idx="352">
                  <c:v>-4398</c:v>
                </c:pt>
                <c:pt idx="353">
                  <c:v>-4388</c:v>
                </c:pt>
                <c:pt idx="354">
                  <c:v>-3987</c:v>
                </c:pt>
                <c:pt idx="355">
                  <c:v>-3986</c:v>
                </c:pt>
                <c:pt idx="356">
                  <c:v>-3658</c:v>
                </c:pt>
                <c:pt idx="357">
                  <c:v>-3645</c:v>
                </c:pt>
                <c:pt idx="358">
                  <c:v>-3645</c:v>
                </c:pt>
                <c:pt idx="359">
                  <c:v>-3620</c:v>
                </c:pt>
                <c:pt idx="360">
                  <c:v>-3333</c:v>
                </c:pt>
                <c:pt idx="361">
                  <c:v>-3217.5</c:v>
                </c:pt>
                <c:pt idx="362">
                  <c:v>-2809</c:v>
                </c:pt>
                <c:pt idx="363">
                  <c:v>-2808</c:v>
                </c:pt>
                <c:pt idx="364">
                  <c:v>-2808</c:v>
                </c:pt>
                <c:pt idx="365">
                  <c:v>-2712.5</c:v>
                </c:pt>
                <c:pt idx="366">
                  <c:v>-2666.5</c:v>
                </c:pt>
                <c:pt idx="367">
                  <c:v>-2393.5</c:v>
                </c:pt>
                <c:pt idx="368">
                  <c:v>-2360</c:v>
                </c:pt>
                <c:pt idx="369">
                  <c:v>-2268</c:v>
                </c:pt>
                <c:pt idx="370">
                  <c:v>-2096.5</c:v>
                </c:pt>
                <c:pt idx="371">
                  <c:v>-2083</c:v>
                </c:pt>
                <c:pt idx="372">
                  <c:v>-2026.5</c:v>
                </c:pt>
                <c:pt idx="373">
                  <c:v>-2022.5</c:v>
                </c:pt>
                <c:pt idx="374">
                  <c:v>-2021</c:v>
                </c:pt>
                <c:pt idx="375">
                  <c:v>-2017.5</c:v>
                </c:pt>
                <c:pt idx="376">
                  <c:v>-2005.5</c:v>
                </c:pt>
                <c:pt idx="377">
                  <c:v>-1984</c:v>
                </c:pt>
                <c:pt idx="378">
                  <c:v>-1945</c:v>
                </c:pt>
                <c:pt idx="379">
                  <c:v>-1914.5</c:v>
                </c:pt>
                <c:pt idx="380">
                  <c:v>-1892</c:v>
                </c:pt>
                <c:pt idx="381">
                  <c:v>-1888</c:v>
                </c:pt>
                <c:pt idx="382">
                  <c:v>-1714.5</c:v>
                </c:pt>
                <c:pt idx="383">
                  <c:v>-1691</c:v>
                </c:pt>
                <c:pt idx="384">
                  <c:v>-1616</c:v>
                </c:pt>
                <c:pt idx="385">
                  <c:v>-1586</c:v>
                </c:pt>
                <c:pt idx="386">
                  <c:v>-1581.5</c:v>
                </c:pt>
                <c:pt idx="387">
                  <c:v>-1580</c:v>
                </c:pt>
                <c:pt idx="388">
                  <c:v>-1576</c:v>
                </c:pt>
                <c:pt idx="389">
                  <c:v>-1572.5</c:v>
                </c:pt>
                <c:pt idx="390">
                  <c:v>-1477</c:v>
                </c:pt>
                <c:pt idx="391">
                  <c:v>-1458</c:v>
                </c:pt>
                <c:pt idx="392">
                  <c:v>-1255</c:v>
                </c:pt>
                <c:pt idx="393">
                  <c:v>-1231</c:v>
                </c:pt>
                <c:pt idx="394">
                  <c:v>-1231</c:v>
                </c:pt>
                <c:pt idx="395">
                  <c:v>-1212</c:v>
                </c:pt>
                <c:pt idx="396">
                  <c:v>-1198.5</c:v>
                </c:pt>
                <c:pt idx="397">
                  <c:v>-1185</c:v>
                </c:pt>
                <c:pt idx="398">
                  <c:v>-1175</c:v>
                </c:pt>
                <c:pt idx="399">
                  <c:v>-1154</c:v>
                </c:pt>
                <c:pt idx="400">
                  <c:v>-1129</c:v>
                </c:pt>
                <c:pt idx="401">
                  <c:v>-1068.5</c:v>
                </c:pt>
                <c:pt idx="402">
                  <c:v>-1067</c:v>
                </c:pt>
                <c:pt idx="403">
                  <c:v>-827</c:v>
                </c:pt>
                <c:pt idx="404">
                  <c:v>-777</c:v>
                </c:pt>
                <c:pt idx="405">
                  <c:v>-761</c:v>
                </c:pt>
                <c:pt idx="406">
                  <c:v>-710.5</c:v>
                </c:pt>
                <c:pt idx="407">
                  <c:v>-696</c:v>
                </c:pt>
                <c:pt idx="408">
                  <c:v>-688.5</c:v>
                </c:pt>
                <c:pt idx="409">
                  <c:v>-460</c:v>
                </c:pt>
                <c:pt idx="410">
                  <c:v>-441</c:v>
                </c:pt>
                <c:pt idx="411">
                  <c:v>-356</c:v>
                </c:pt>
                <c:pt idx="412">
                  <c:v>-296.5</c:v>
                </c:pt>
                <c:pt idx="413">
                  <c:v>-55</c:v>
                </c:pt>
                <c:pt idx="414">
                  <c:v>-27</c:v>
                </c:pt>
                <c:pt idx="415">
                  <c:v>0</c:v>
                </c:pt>
                <c:pt idx="416">
                  <c:v>0</c:v>
                </c:pt>
                <c:pt idx="417">
                  <c:v>48</c:v>
                </c:pt>
                <c:pt idx="418">
                  <c:v>77</c:v>
                </c:pt>
                <c:pt idx="419">
                  <c:v>78</c:v>
                </c:pt>
                <c:pt idx="420">
                  <c:v>80.5</c:v>
                </c:pt>
                <c:pt idx="421">
                  <c:v>350</c:v>
                </c:pt>
                <c:pt idx="422">
                  <c:v>463</c:v>
                </c:pt>
                <c:pt idx="423">
                  <c:v>562</c:v>
                </c:pt>
                <c:pt idx="424">
                  <c:v>725</c:v>
                </c:pt>
                <c:pt idx="425">
                  <c:v>744</c:v>
                </c:pt>
                <c:pt idx="426">
                  <c:v>776.5</c:v>
                </c:pt>
                <c:pt idx="427">
                  <c:v>785.5</c:v>
                </c:pt>
                <c:pt idx="428">
                  <c:v>794.5</c:v>
                </c:pt>
                <c:pt idx="429">
                  <c:v>804.5</c:v>
                </c:pt>
                <c:pt idx="430">
                  <c:v>818</c:v>
                </c:pt>
                <c:pt idx="431">
                  <c:v>837</c:v>
                </c:pt>
                <c:pt idx="432">
                  <c:v>853.5</c:v>
                </c:pt>
                <c:pt idx="433">
                  <c:v>896</c:v>
                </c:pt>
                <c:pt idx="434">
                  <c:v>1270</c:v>
                </c:pt>
                <c:pt idx="435">
                  <c:v>1270</c:v>
                </c:pt>
                <c:pt idx="436">
                  <c:v>1670</c:v>
                </c:pt>
                <c:pt idx="437">
                  <c:v>1700.5</c:v>
                </c:pt>
                <c:pt idx="438">
                  <c:v>1700.5</c:v>
                </c:pt>
                <c:pt idx="439">
                  <c:v>1723</c:v>
                </c:pt>
                <c:pt idx="440">
                  <c:v>2071</c:v>
                </c:pt>
                <c:pt idx="441">
                  <c:v>2079</c:v>
                </c:pt>
                <c:pt idx="442">
                  <c:v>2425.5</c:v>
                </c:pt>
                <c:pt idx="443">
                  <c:v>2439</c:v>
                </c:pt>
                <c:pt idx="444">
                  <c:v>2477</c:v>
                </c:pt>
                <c:pt idx="445">
                  <c:v>2613</c:v>
                </c:pt>
                <c:pt idx="446">
                  <c:v>2613</c:v>
                </c:pt>
                <c:pt idx="447">
                  <c:v>2877</c:v>
                </c:pt>
                <c:pt idx="448">
                  <c:v>2880</c:v>
                </c:pt>
                <c:pt idx="449">
                  <c:v>2949.5</c:v>
                </c:pt>
                <c:pt idx="450">
                  <c:v>2971</c:v>
                </c:pt>
                <c:pt idx="451">
                  <c:v>3313</c:v>
                </c:pt>
                <c:pt idx="452">
                  <c:v>3320</c:v>
                </c:pt>
                <c:pt idx="453">
                  <c:v>3329</c:v>
                </c:pt>
                <c:pt idx="454">
                  <c:v>3366</c:v>
                </c:pt>
                <c:pt idx="455">
                  <c:v>3661</c:v>
                </c:pt>
                <c:pt idx="456">
                  <c:v>3696</c:v>
                </c:pt>
                <c:pt idx="457">
                  <c:v>3753</c:v>
                </c:pt>
                <c:pt idx="458">
                  <c:v>4025</c:v>
                </c:pt>
                <c:pt idx="459">
                  <c:v>4109</c:v>
                </c:pt>
                <c:pt idx="460">
                  <c:v>4139</c:v>
                </c:pt>
                <c:pt idx="461">
                  <c:v>4156</c:v>
                </c:pt>
                <c:pt idx="462">
                  <c:v>4193</c:v>
                </c:pt>
                <c:pt idx="463">
                  <c:v>4587</c:v>
                </c:pt>
                <c:pt idx="464">
                  <c:v>4618</c:v>
                </c:pt>
                <c:pt idx="465">
                  <c:v>4862</c:v>
                </c:pt>
                <c:pt idx="466">
                  <c:v>4885.5</c:v>
                </c:pt>
                <c:pt idx="467">
                  <c:v>4975</c:v>
                </c:pt>
                <c:pt idx="468">
                  <c:v>5002</c:v>
                </c:pt>
                <c:pt idx="469">
                  <c:v>5032</c:v>
                </c:pt>
                <c:pt idx="470">
                  <c:v>5057</c:v>
                </c:pt>
                <c:pt idx="471">
                  <c:v>5303</c:v>
                </c:pt>
                <c:pt idx="472">
                  <c:v>5320.5</c:v>
                </c:pt>
                <c:pt idx="473">
                  <c:v>5334.5</c:v>
                </c:pt>
                <c:pt idx="474">
                  <c:v>5360</c:v>
                </c:pt>
                <c:pt idx="475">
                  <c:v>5399</c:v>
                </c:pt>
                <c:pt idx="476">
                  <c:v>5746</c:v>
                </c:pt>
                <c:pt idx="477">
                  <c:v>5802</c:v>
                </c:pt>
                <c:pt idx="478">
                  <c:v>5849</c:v>
                </c:pt>
                <c:pt idx="479">
                  <c:v>6217</c:v>
                </c:pt>
                <c:pt idx="480">
                  <c:v>6317</c:v>
                </c:pt>
                <c:pt idx="481">
                  <c:v>6526</c:v>
                </c:pt>
              </c:numCache>
            </c:numRef>
          </c:xVal>
          <c:yVal>
            <c:numRef>
              <c:f>Active!$H$21:$H$958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E5-4360-9793-EA494996E74D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-31107</c:v>
                </c:pt>
                <c:pt idx="1">
                  <c:v>-31069</c:v>
                </c:pt>
                <c:pt idx="2">
                  <c:v>-30271</c:v>
                </c:pt>
                <c:pt idx="3">
                  <c:v>-30233</c:v>
                </c:pt>
                <c:pt idx="4">
                  <c:v>-29865</c:v>
                </c:pt>
                <c:pt idx="5">
                  <c:v>-28657</c:v>
                </c:pt>
                <c:pt idx="6">
                  <c:v>-26968</c:v>
                </c:pt>
                <c:pt idx="7">
                  <c:v>-26573</c:v>
                </c:pt>
                <c:pt idx="8">
                  <c:v>-26566</c:v>
                </c:pt>
                <c:pt idx="9">
                  <c:v>-26557</c:v>
                </c:pt>
                <c:pt idx="10">
                  <c:v>-26556</c:v>
                </c:pt>
                <c:pt idx="11">
                  <c:v>-26529</c:v>
                </c:pt>
                <c:pt idx="12">
                  <c:v>-26528</c:v>
                </c:pt>
                <c:pt idx="13">
                  <c:v>-26500</c:v>
                </c:pt>
                <c:pt idx="14">
                  <c:v>-26328</c:v>
                </c:pt>
                <c:pt idx="15">
                  <c:v>-26271</c:v>
                </c:pt>
                <c:pt idx="16">
                  <c:v>-26234</c:v>
                </c:pt>
                <c:pt idx="17">
                  <c:v>-26233</c:v>
                </c:pt>
                <c:pt idx="18">
                  <c:v>-26229.5</c:v>
                </c:pt>
                <c:pt idx="19">
                  <c:v>-26216</c:v>
                </c:pt>
                <c:pt idx="20">
                  <c:v>-26215</c:v>
                </c:pt>
                <c:pt idx="21">
                  <c:v>-26201.5</c:v>
                </c:pt>
                <c:pt idx="22">
                  <c:v>-25034</c:v>
                </c:pt>
                <c:pt idx="23">
                  <c:v>-24944</c:v>
                </c:pt>
                <c:pt idx="24">
                  <c:v>-24519</c:v>
                </c:pt>
                <c:pt idx="25">
                  <c:v>-24152</c:v>
                </c:pt>
                <c:pt idx="26">
                  <c:v>-23962</c:v>
                </c:pt>
                <c:pt idx="27">
                  <c:v>-23646</c:v>
                </c:pt>
                <c:pt idx="28">
                  <c:v>-23276</c:v>
                </c:pt>
                <c:pt idx="29">
                  <c:v>-22976</c:v>
                </c:pt>
                <c:pt idx="30">
                  <c:v>-22844</c:v>
                </c:pt>
                <c:pt idx="31">
                  <c:v>-22541</c:v>
                </c:pt>
                <c:pt idx="32">
                  <c:v>-22495</c:v>
                </c:pt>
                <c:pt idx="33">
                  <c:v>-22488</c:v>
                </c:pt>
                <c:pt idx="34">
                  <c:v>-22063</c:v>
                </c:pt>
                <c:pt idx="35">
                  <c:v>-21935</c:v>
                </c:pt>
                <c:pt idx="36">
                  <c:v>-20834</c:v>
                </c:pt>
                <c:pt idx="37">
                  <c:v>-19996</c:v>
                </c:pt>
                <c:pt idx="38">
                  <c:v>-19939</c:v>
                </c:pt>
                <c:pt idx="39">
                  <c:v>-19665</c:v>
                </c:pt>
                <c:pt idx="40">
                  <c:v>-19571</c:v>
                </c:pt>
                <c:pt idx="41">
                  <c:v>-19571</c:v>
                </c:pt>
                <c:pt idx="42">
                  <c:v>-19567.5</c:v>
                </c:pt>
                <c:pt idx="43">
                  <c:v>-19534</c:v>
                </c:pt>
                <c:pt idx="44">
                  <c:v>-19233</c:v>
                </c:pt>
                <c:pt idx="45">
                  <c:v>-19205</c:v>
                </c:pt>
                <c:pt idx="46">
                  <c:v>-19205</c:v>
                </c:pt>
                <c:pt idx="47">
                  <c:v>-19205</c:v>
                </c:pt>
                <c:pt idx="48">
                  <c:v>-19196</c:v>
                </c:pt>
                <c:pt idx="49">
                  <c:v>-19177</c:v>
                </c:pt>
                <c:pt idx="50">
                  <c:v>-19167</c:v>
                </c:pt>
                <c:pt idx="51">
                  <c:v>-18782</c:v>
                </c:pt>
                <c:pt idx="52">
                  <c:v>-18782</c:v>
                </c:pt>
                <c:pt idx="53">
                  <c:v>-18382.5</c:v>
                </c:pt>
                <c:pt idx="54">
                  <c:v>-18345.5</c:v>
                </c:pt>
                <c:pt idx="55">
                  <c:v>-18275</c:v>
                </c:pt>
                <c:pt idx="56">
                  <c:v>-18001</c:v>
                </c:pt>
                <c:pt idx="57">
                  <c:v>-17192</c:v>
                </c:pt>
                <c:pt idx="58">
                  <c:v>-17192</c:v>
                </c:pt>
                <c:pt idx="59">
                  <c:v>-16760</c:v>
                </c:pt>
                <c:pt idx="60">
                  <c:v>-16750</c:v>
                </c:pt>
                <c:pt idx="61">
                  <c:v>-16659</c:v>
                </c:pt>
                <c:pt idx="62">
                  <c:v>-16291</c:v>
                </c:pt>
                <c:pt idx="63">
                  <c:v>-16282</c:v>
                </c:pt>
                <c:pt idx="64">
                  <c:v>-15897</c:v>
                </c:pt>
                <c:pt idx="65">
                  <c:v>-15897</c:v>
                </c:pt>
                <c:pt idx="66">
                  <c:v>-15897</c:v>
                </c:pt>
                <c:pt idx="67">
                  <c:v>-15839</c:v>
                </c:pt>
                <c:pt idx="68">
                  <c:v>-15839</c:v>
                </c:pt>
                <c:pt idx="69">
                  <c:v>-15832</c:v>
                </c:pt>
                <c:pt idx="70">
                  <c:v>-15579.5</c:v>
                </c:pt>
                <c:pt idx="71">
                  <c:v>-15575</c:v>
                </c:pt>
                <c:pt idx="72">
                  <c:v>-15575</c:v>
                </c:pt>
                <c:pt idx="73">
                  <c:v>-15556</c:v>
                </c:pt>
                <c:pt idx="74">
                  <c:v>-15483</c:v>
                </c:pt>
                <c:pt idx="75">
                  <c:v>-15473</c:v>
                </c:pt>
                <c:pt idx="76">
                  <c:v>-15426</c:v>
                </c:pt>
                <c:pt idx="77">
                  <c:v>-15239.5</c:v>
                </c:pt>
                <c:pt idx="78">
                  <c:v>-15212.5</c:v>
                </c:pt>
                <c:pt idx="79">
                  <c:v>-15161</c:v>
                </c:pt>
                <c:pt idx="80">
                  <c:v>-15161</c:v>
                </c:pt>
                <c:pt idx="81">
                  <c:v>-15156.5</c:v>
                </c:pt>
                <c:pt idx="82">
                  <c:v>-15142</c:v>
                </c:pt>
                <c:pt idx="83">
                  <c:v>-15137.5</c:v>
                </c:pt>
                <c:pt idx="84">
                  <c:v>-15129.5</c:v>
                </c:pt>
                <c:pt idx="85">
                  <c:v>-15105</c:v>
                </c:pt>
                <c:pt idx="86">
                  <c:v>-15063.5</c:v>
                </c:pt>
                <c:pt idx="87">
                  <c:v>-15061</c:v>
                </c:pt>
                <c:pt idx="88">
                  <c:v>-14976</c:v>
                </c:pt>
                <c:pt idx="89">
                  <c:v>-14761.5</c:v>
                </c:pt>
                <c:pt idx="90">
                  <c:v>-14756</c:v>
                </c:pt>
                <c:pt idx="91">
                  <c:v>-14743</c:v>
                </c:pt>
                <c:pt idx="92">
                  <c:v>-14733.5</c:v>
                </c:pt>
                <c:pt idx="93">
                  <c:v>-14729</c:v>
                </c:pt>
                <c:pt idx="94">
                  <c:v>-14710</c:v>
                </c:pt>
                <c:pt idx="95">
                  <c:v>-14710</c:v>
                </c:pt>
                <c:pt idx="96">
                  <c:v>-14696.5</c:v>
                </c:pt>
                <c:pt idx="97">
                  <c:v>-14678.5</c:v>
                </c:pt>
                <c:pt idx="98">
                  <c:v>-14673</c:v>
                </c:pt>
                <c:pt idx="99">
                  <c:v>-14646</c:v>
                </c:pt>
                <c:pt idx="100">
                  <c:v>-14631.5</c:v>
                </c:pt>
                <c:pt idx="101">
                  <c:v>-14623.5</c:v>
                </c:pt>
                <c:pt idx="102">
                  <c:v>-14603.5</c:v>
                </c:pt>
                <c:pt idx="103">
                  <c:v>-14459.5</c:v>
                </c:pt>
                <c:pt idx="104">
                  <c:v>-14333</c:v>
                </c:pt>
                <c:pt idx="105">
                  <c:v>-14250</c:v>
                </c:pt>
                <c:pt idx="106">
                  <c:v>-14018.5</c:v>
                </c:pt>
                <c:pt idx="107">
                  <c:v>-14004</c:v>
                </c:pt>
                <c:pt idx="108">
                  <c:v>-13952.5</c:v>
                </c:pt>
                <c:pt idx="109">
                  <c:v>-13923</c:v>
                </c:pt>
                <c:pt idx="110">
                  <c:v>-13885</c:v>
                </c:pt>
                <c:pt idx="111">
                  <c:v>-13878.5</c:v>
                </c:pt>
                <c:pt idx="112">
                  <c:v>-13869.5</c:v>
                </c:pt>
                <c:pt idx="113">
                  <c:v>-13865</c:v>
                </c:pt>
                <c:pt idx="114">
                  <c:v>-13865</c:v>
                </c:pt>
                <c:pt idx="115">
                  <c:v>-13841.5</c:v>
                </c:pt>
                <c:pt idx="116">
                  <c:v>-13823.5</c:v>
                </c:pt>
                <c:pt idx="117">
                  <c:v>-13766.5</c:v>
                </c:pt>
                <c:pt idx="118">
                  <c:v>-13757.5</c:v>
                </c:pt>
                <c:pt idx="119">
                  <c:v>-13702.5</c:v>
                </c:pt>
                <c:pt idx="120">
                  <c:v>-13586.5</c:v>
                </c:pt>
                <c:pt idx="121">
                  <c:v>-13562</c:v>
                </c:pt>
                <c:pt idx="122">
                  <c:v>-13514</c:v>
                </c:pt>
                <c:pt idx="123">
                  <c:v>-13499</c:v>
                </c:pt>
                <c:pt idx="124">
                  <c:v>-13498</c:v>
                </c:pt>
                <c:pt idx="125">
                  <c:v>-13488</c:v>
                </c:pt>
                <c:pt idx="126">
                  <c:v>-13488</c:v>
                </c:pt>
                <c:pt idx="127">
                  <c:v>-13479</c:v>
                </c:pt>
                <c:pt idx="128">
                  <c:v>-13479</c:v>
                </c:pt>
                <c:pt idx="129">
                  <c:v>-13479</c:v>
                </c:pt>
                <c:pt idx="130">
                  <c:v>-13479</c:v>
                </c:pt>
                <c:pt idx="131">
                  <c:v>-13479</c:v>
                </c:pt>
                <c:pt idx="132">
                  <c:v>-13470</c:v>
                </c:pt>
                <c:pt idx="133">
                  <c:v>-13386</c:v>
                </c:pt>
                <c:pt idx="134">
                  <c:v>-13381.5</c:v>
                </c:pt>
                <c:pt idx="135">
                  <c:v>-13330</c:v>
                </c:pt>
                <c:pt idx="136">
                  <c:v>-13307.5</c:v>
                </c:pt>
                <c:pt idx="137">
                  <c:v>-13139</c:v>
                </c:pt>
                <c:pt idx="138">
                  <c:v>-13130</c:v>
                </c:pt>
                <c:pt idx="139">
                  <c:v>-13106.5</c:v>
                </c:pt>
                <c:pt idx="140">
                  <c:v>-13104</c:v>
                </c:pt>
                <c:pt idx="141">
                  <c:v>-13102</c:v>
                </c:pt>
                <c:pt idx="142">
                  <c:v>-13102</c:v>
                </c:pt>
                <c:pt idx="143">
                  <c:v>-13069.5</c:v>
                </c:pt>
                <c:pt idx="144">
                  <c:v>-13060</c:v>
                </c:pt>
                <c:pt idx="145">
                  <c:v>-13049</c:v>
                </c:pt>
                <c:pt idx="146">
                  <c:v>-13042.5</c:v>
                </c:pt>
                <c:pt idx="147">
                  <c:v>-13010</c:v>
                </c:pt>
                <c:pt idx="148">
                  <c:v>-12992</c:v>
                </c:pt>
                <c:pt idx="149">
                  <c:v>-12898</c:v>
                </c:pt>
                <c:pt idx="150">
                  <c:v>-12756</c:v>
                </c:pt>
                <c:pt idx="151">
                  <c:v>-12694</c:v>
                </c:pt>
                <c:pt idx="152">
                  <c:v>-12692</c:v>
                </c:pt>
                <c:pt idx="153">
                  <c:v>-12679</c:v>
                </c:pt>
                <c:pt idx="154">
                  <c:v>-12679</c:v>
                </c:pt>
                <c:pt idx="155">
                  <c:v>-12590.5</c:v>
                </c:pt>
                <c:pt idx="156">
                  <c:v>-12568</c:v>
                </c:pt>
                <c:pt idx="157">
                  <c:v>-12558</c:v>
                </c:pt>
                <c:pt idx="158">
                  <c:v>-12550</c:v>
                </c:pt>
                <c:pt idx="159">
                  <c:v>-12333</c:v>
                </c:pt>
                <c:pt idx="160">
                  <c:v>-12317.5</c:v>
                </c:pt>
                <c:pt idx="161">
                  <c:v>-12312</c:v>
                </c:pt>
                <c:pt idx="162">
                  <c:v>-12312</c:v>
                </c:pt>
                <c:pt idx="163">
                  <c:v>-12303</c:v>
                </c:pt>
                <c:pt idx="164">
                  <c:v>-12303</c:v>
                </c:pt>
                <c:pt idx="165">
                  <c:v>-12284</c:v>
                </c:pt>
                <c:pt idx="166">
                  <c:v>-12270.5</c:v>
                </c:pt>
                <c:pt idx="167">
                  <c:v>-12251.5</c:v>
                </c:pt>
                <c:pt idx="168">
                  <c:v>-12248</c:v>
                </c:pt>
                <c:pt idx="169">
                  <c:v>-12247</c:v>
                </c:pt>
                <c:pt idx="170">
                  <c:v>-12247</c:v>
                </c:pt>
                <c:pt idx="171">
                  <c:v>-12247</c:v>
                </c:pt>
                <c:pt idx="172">
                  <c:v>-12233.5</c:v>
                </c:pt>
                <c:pt idx="173">
                  <c:v>-12229</c:v>
                </c:pt>
                <c:pt idx="174">
                  <c:v>-12210</c:v>
                </c:pt>
                <c:pt idx="175">
                  <c:v>-12201</c:v>
                </c:pt>
                <c:pt idx="176">
                  <c:v>-12199</c:v>
                </c:pt>
                <c:pt idx="177">
                  <c:v>-11884.5</c:v>
                </c:pt>
                <c:pt idx="178">
                  <c:v>-11880</c:v>
                </c:pt>
                <c:pt idx="179">
                  <c:v>-11847.5</c:v>
                </c:pt>
                <c:pt idx="180">
                  <c:v>-11844</c:v>
                </c:pt>
                <c:pt idx="181">
                  <c:v>-11843</c:v>
                </c:pt>
                <c:pt idx="182">
                  <c:v>-11843</c:v>
                </c:pt>
                <c:pt idx="183">
                  <c:v>-11843</c:v>
                </c:pt>
                <c:pt idx="184">
                  <c:v>-11797</c:v>
                </c:pt>
                <c:pt idx="185">
                  <c:v>-11787</c:v>
                </c:pt>
                <c:pt idx="186">
                  <c:v>-11781</c:v>
                </c:pt>
                <c:pt idx="187">
                  <c:v>-11751</c:v>
                </c:pt>
                <c:pt idx="188">
                  <c:v>-11750</c:v>
                </c:pt>
                <c:pt idx="189">
                  <c:v>-11741</c:v>
                </c:pt>
                <c:pt idx="190">
                  <c:v>-11741</c:v>
                </c:pt>
                <c:pt idx="191">
                  <c:v>-11741</c:v>
                </c:pt>
                <c:pt idx="192">
                  <c:v>-11699.5</c:v>
                </c:pt>
                <c:pt idx="193">
                  <c:v>-11423</c:v>
                </c:pt>
                <c:pt idx="194">
                  <c:v>-11411</c:v>
                </c:pt>
                <c:pt idx="195">
                  <c:v>-11402</c:v>
                </c:pt>
                <c:pt idx="196">
                  <c:v>-11373</c:v>
                </c:pt>
                <c:pt idx="197">
                  <c:v>-11355</c:v>
                </c:pt>
                <c:pt idx="198">
                  <c:v>-11327</c:v>
                </c:pt>
                <c:pt idx="199">
                  <c:v>-11300</c:v>
                </c:pt>
                <c:pt idx="200">
                  <c:v>-11092</c:v>
                </c:pt>
                <c:pt idx="201">
                  <c:v>-11071</c:v>
                </c:pt>
                <c:pt idx="202">
                  <c:v>-10979</c:v>
                </c:pt>
                <c:pt idx="203">
                  <c:v>-10979</c:v>
                </c:pt>
                <c:pt idx="204">
                  <c:v>-10951</c:v>
                </c:pt>
                <c:pt idx="205">
                  <c:v>-10942</c:v>
                </c:pt>
                <c:pt idx="206">
                  <c:v>-10914</c:v>
                </c:pt>
                <c:pt idx="207">
                  <c:v>-10914</c:v>
                </c:pt>
                <c:pt idx="208">
                  <c:v>-10621</c:v>
                </c:pt>
                <c:pt idx="209">
                  <c:v>-10556</c:v>
                </c:pt>
                <c:pt idx="210">
                  <c:v>-10555</c:v>
                </c:pt>
                <c:pt idx="211">
                  <c:v>-10550</c:v>
                </c:pt>
                <c:pt idx="212">
                  <c:v>-10518</c:v>
                </c:pt>
                <c:pt idx="213">
                  <c:v>-10510</c:v>
                </c:pt>
                <c:pt idx="214">
                  <c:v>-10491</c:v>
                </c:pt>
                <c:pt idx="215">
                  <c:v>-10426</c:v>
                </c:pt>
                <c:pt idx="216">
                  <c:v>-10244</c:v>
                </c:pt>
                <c:pt idx="217">
                  <c:v>-10226</c:v>
                </c:pt>
                <c:pt idx="218">
                  <c:v>-10216</c:v>
                </c:pt>
                <c:pt idx="219">
                  <c:v>-10170</c:v>
                </c:pt>
                <c:pt idx="220">
                  <c:v>-10124</c:v>
                </c:pt>
                <c:pt idx="221">
                  <c:v>-10105</c:v>
                </c:pt>
                <c:pt idx="222">
                  <c:v>-10058</c:v>
                </c:pt>
                <c:pt idx="223">
                  <c:v>-10031</c:v>
                </c:pt>
                <c:pt idx="224">
                  <c:v>-10031</c:v>
                </c:pt>
                <c:pt idx="225">
                  <c:v>-9896</c:v>
                </c:pt>
                <c:pt idx="226">
                  <c:v>-9766</c:v>
                </c:pt>
                <c:pt idx="227">
                  <c:v>-9731</c:v>
                </c:pt>
                <c:pt idx="228">
                  <c:v>-9719</c:v>
                </c:pt>
                <c:pt idx="229">
                  <c:v>-9710</c:v>
                </c:pt>
                <c:pt idx="230">
                  <c:v>-9654</c:v>
                </c:pt>
                <c:pt idx="231">
                  <c:v>-9626</c:v>
                </c:pt>
                <c:pt idx="232">
                  <c:v>-9514.5</c:v>
                </c:pt>
                <c:pt idx="233">
                  <c:v>-9463</c:v>
                </c:pt>
                <c:pt idx="234">
                  <c:v>-9463</c:v>
                </c:pt>
                <c:pt idx="235">
                  <c:v>-9399</c:v>
                </c:pt>
                <c:pt idx="236">
                  <c:v>-9399</c:v>
                </c:pt>
                <c:pt idx="237">
                  <c:v>-9390</c:v>
                </c:pt>
                <c:pt idx="238">
                  <c:v>-9389</c:v>
                </c:pt>
                <c:pt idx="239">
                  <c:v>-9389</c:v>
                </c:pt>
                <c:pt idx="240">
                  <c:v>-9353</c:v>
                </c:pt>
                <c:pt idx="241">
                  <c:v>-9334</c:v>
                </c:pt>
                <c:pt idx="242">
                  <c:v>-9333</c:v>
                </c:pt>
                <c:pt idx="243">
                  <c:v>-9325</c:v>
                </c:pt>
                <c:pt idx="244">
                  <c:v>-9306</c:v>
                </c:pt>
                <c:pt idx="245">
                  <c:v>-9306</c:v>
                </c:pt>
                <c:pt idx="246">
                  <c:v>-9306</c:v>
                </c:pt>
                <c:pt idx="247">
                  <c:v>-9306</c:v>
                </c:pt>
                <c:pt idx="248">
                  <c:v>-9306</c:v>
                </c:pt>
                <c:pt idx="249">
                  <c:v>-9306</c:v>
                </c:pt>
                <c:pt idx="250">
                  <c:v>-9288</c:v>
                </c:pt>
                <c:pt idx="251">
                  <c:v>-9068</c:v>
                </c:pt>
                <c:pt idx="252">
                  <c:v>-9012</c:v>
                </c:pt>
                <c:pt idx="253">
                  <c:v>-8994</c:v>
                </c:pt>
                <c:pt idx="254">
                  <c:v>-8994</c:v>
                </c:pt>
                <c:pt idx="255">
                  <c:v>-8994</c:v>
                </c:pt>
                <c:pt idx="256">
                  <c:v>-8994</c:v>
                </c:pt>
                <c:pt idx="257">
                  <c:v>-8837</c:v>
                </c:pt>
                <c:pt idx="258">
                  <c:v>-8590</c:v>
                </c:pt>
                <c:pt idx="259">
                  <c:v>-8565.5</c:v>
                </c:pt>
                <c:pt idx="260">
                  <c:v>-8562</c:v>
                </c:pt>
                <c:pt idx="261">
                  <c:v>-8557.5</c:v>
                </c:pt>
                <c:pt idx="262">
                  <c:v>-8534</c:v>
                </c:pt>
                <c:pt idx="263">
                  <c:v>-8441</c:v>
                </c:pt>
                <c:pt idx="264">
                  <c:v>-8395</c:v>
                </c:pt>
                <c:pt idx="265">
                  <c:v>-8234</c:v>
                </c:pt>
                <c:pt idx="266">
                  <c:v>-8204</c:v>
                </c:pt>
                <c:pt idx="267">
                  <c:v>-8166</c:v>
                </c:pt>
                <c:pt idx="268">
                  <c:v>-8139</c:v>
                </c:pt>
                <c:pt idx="269">
                  <c:v>-8131</c:v>
                </c:pt>
                <c:pt idx="270">
                  <c:v>-8130</c:v>
                </c:pt>
                <c:pt idx="271">
                  <c:v>-8130</c:v>
                </c:pt>
                <c:pt idx="272">
                  <c:v>-8130</c:v>
                </c:pt>
                <c:pt idx="273">
                  <c:v>-8115.5</c:v>
                </c:pt>
                <c:pt idx="274">
                  <c:v>-8065</c:v>
                </c:pt>
                <c:pt idx="275">
                  <c:v>-8046</c:v>
                </c:pt>
                <c:pt idx="276">
                  <c:v>-7791</c:v>
                </c:pt>
                <c:pt idx="277">
                  <c:v>-7753</c:v>
                </c:pt>
                <c:pt idx="278">
                  <c:v>-7697</c:v>
                </c:pt>
                <c:pt idx="279">
                  <c:v>-7673</c:v>
                </c:pt>
                <c:pt idx="280">
                  <c:v>-7643</c:v>
                </c:pt>
                <c:pt idx="281">
                  <c:v>-7642</c:v>
                </c:pt>
                <c:pt idx="282">
                  <c:v>-7577</c:v>
                </c:pt>
                <c:pt idx="283">
                  <c:v>-7498</c:v>
                </c:pt>
                <c:pt idx="284">
                  <c:v>-7432</c:v>
                </c:pt>
                <c:pt idx="285">
                  <c:v>-7404</c:v>
                </c:pt>
                <c:pt idx="286">
                  <c:v>-7349</c:v>
                </c:pt>
                <c:pt idx="287">
                  <c:v>-7321</c:v>
                </c:pt>
                <c:pt idx="288">
                  <c:v>-7265</c:v>
                </c:pt>
                <c:pt idx="289">
                  <c:v>-7265</c:v>
                </c:pt>
                <c:pt idx="290">
                  <c:v>-7247</c:v>
                </c:pt>
                <c:pt idx="291">
                  <c:v>-7238</c:v>
                </c:pt>
                <c:pt idx="292">
                  <c:v>-7186.5</c:v>
                </c:pt>
                <c:pt idx="293">
                  <c:v>-6990</c:v>
                </c:pt>
                <c:pt idx="294">
                  <c:v>-6954</c:v>
                </c:pt>
                <c:pt idx="295">
                  <c:v>-6944</c:v>
                </c:pt>
                <c:pt idx="296">
                  <c:v>-6898</c:v>
                </c:pt>
                <c:pt idx="297">
                  <c:v>-6880</c:v>
                </c:pt>
                <c:pt idx="298">
                  <c:v>-6845</c:v>
                </c:pt>
                <c:pt idx="299">
                  <c:v>-6843</c:v>
                </c:pt>
                <c:pt idx="300">
                  <c:v>-6833</c:v>
                </c:pt>
                <c:pt idx="301">
                  <c:v>-6828.5</c:v>
                </c:pt>
                <c:pt idx="302">
                  <c:v>-6805</c:v>
                </c:pt>
                <c:pt idx="303">
                  <c:v>-6777</c:v>
                </c:pt>
                <c:pt idx="304">
                  <c:v>-6675.5</c:v>
                </c:pt>
                <c:pt idx="305">
                  <c:v>-6586</c:v>
                </c:pt>
                <c:pt idx="306">
                  <c:v>-6562.5</c:v>
                </c:pt>
                <c:pt idx="307">
                  <c:v>-6549</c:v>
                </c:pt>
                <c:pt idx="308">
                  <c:v>-6513</c:v>
                </c:pt>
                <c:pt idx="309">
                  <c:v>-6513</c:v>
                </c:pt>
                <c:pt idx="310">
                  <c:v>-6513</c:v>
                </c:pt>
                <c:pt idx="311">
                  <c:v>-6512</c:v>
                </c:pt>
                <c:pt idx="312">
                  <c:v>-6494</c:v>
                </c:pt>
                <c:pt idx="313">
                  <c:v>-6484</c:v>
                </c:pt>
                <c:pt idx="314">
                  <c:v>-6457</c:v>
                </c:pt>
                <c:pt idx="315">
                  <c:v>-6447</c:v>
                </c:pt>
                <c:pt idx="316">
                  <c:v>-6422</c:v>
                </c:pt>
                <c:pt idx="317">
                  <c:v>-6186.5</c:v>
                </c:pt>
                <c:pt idx="318">
                  <c:v>-6127</c:v>
                </c:pt>
                <c:pt idx="319">
                  <c:v>-6089</c:v>
                </c:pt>
                <c:pt idx="320">
                  <c:v>-6080</c:v>
                </c:pt>
                <c:pt idx="321">
                  <c:v>-6061</c:v>
                </c:pt>
                <c:pt idx="322">
                  <c:v>-6055</c:v>
                </c:pt>
                <c:pt idx="323">
                  <c:v>-5964.5</c:v>
                </c:pt>
                <c:pt idx="324">
                  <c:v>-5740</c:v>
                </c:pt>
                <c:pt idx="325">
                  <c:v>-5731</c:v>
                </c:pt>
                <c:pt idx="326">
                  <c:v>-5731</c:v>
                </c:pt>
                <c:pt idx="327">
                  <c:v>-5722</c:v>
                </c:pt>
                <c:pt idx="328">
                  <c:v>-5713</c:v>
                </c:pt>
                <c:pt idx="329">
                  <c:v>-5704</c:v>
                </c:pt>
                <c:pt idx="330">
                  <c:v>-5704</c:v>
                </c:pt>
                <c:pt idx="331">
                  <c:v>-5667</c:v>
                </c:pt>
                <c:pt idx="332">
                  <c:v>-5664.5</c:v>
                </c:pt>
                <c:pt idx="333">
                  <c:v>-5646</c:v>
                </c:pt>
                <c:pt idx="334">
                  <c:v>-5645</c:v>
                </c:pt>
                <c:pt idx="335">
                  <c:v>-5382</c:v>
                </c:pt>
                <c:pt idx="336">
                  <c:v>-5318</c:v>
                </c:pt>
                <c:pt idx="337">
                  <c:v>-5290</c:v>
                </c:pt>
                <c:pt idx="338">
                  <c:v>-5290</c:v>
                </c:pt>
                <c:pt idx="339">
                  <c:v>-5263</c:v>
                </c:pt>
                <c:pt idx="340">
                  <c:v>-5262</c:v>
                </c:pt>
                <c:pt idx="341">
                  <c:v>-5262</c:v>
                </c:pt>
                <c:pt idx="342">
                  <c:v>-5262</c:v>
                </c:pt>
                <c:pt idx="343">
                  <c:v>-5197</c:v>
                </c:pt>
                <c:pt idx="344">
                  <c:v>-5188</c:v>
                </c:pt>
                <c:pt idx="345">
                  <c:v>-4922</c:v>
                </c:pt>
                <c:pt idx="346">
                  <c:v>-4867</c:v>
                </c:pt>
                <c:pt idx="347">
                  <c:v>-4862</c:v>
                </c:pt>
                <c:pt idx="348">
                  <c:v>-4839</c:v>
                </c:pt>
                <c:pt idx="349">
                  <c:v>-4783</c:v>
                </c:pt>
                <c:pt idx="350">
                  <c:v>-4536</c:v>
                </c:pt>
                <c:pt idx="351">
                  <c:v>-4472</c:v>
                </c:pt>
                <c:pt idx="352">
                  <c:v>-4398</c:v>
                </c:pt>
                <c:pt idx="353">
                  <c:v>-4388</c:v>
                </c:pt>
                <c:pt idx="354">
                  <c:v>-3987</c:v>
                </c:pt>
                <c:pt idx="355">
                  <c:v>-3986</c:v>
                </c:pt>
                <c:pt idx="356">
                  <c:v>-3658</c:v>
                </c:pt>
                <c:pt idx="357">
                  <c:v>-3645</c:v>
                </c:pt>
                <c:pt idx="358">
                  <c:v>-3645</c:v>
                </c:pt>
                <c:pt idx="359">
                  <c:v>-3620</c:v>
                </c:pt>
                <c:pt idx="360">
                  <c:v>-3333</c:v>
                </c:pt>
                <c:pt idx="361">
                  <c:v>-3217.5</c:v>
                </c:pt>
                <c:pt idx="362">
                  <c:v>-2809</c:v>
                </c:pt>
                <c:pt idx="363">
                  <c:v>-2808</c:v>
                </c:pt>
                <c:pt idx="364">
                  <c:v>-2808</c:v>
                </c:pt>
                <c:pt idx="365">
                  <c:v>-2712.5</c:v>
                </c:pt>
                <c:pt idx="366">
                  <c:v>-2666.5</c:v>
                </c:pt>
                <c:pt idx="367">
                  <c:v>-2393.5</c:v>
                </c:pt>
                <c:pt idx="368">
                  <c:v>-2360</c:v>
                </c:pt>
                <c:pt idx="369">
                  <c:v>-2268</c:v>
                </c:pt>
                <c:pt idx="370">
                  <c:v>-2096.5</c:v>
                </c:pt>
                <c:pt idx="371">
                  <c:v>-2083</c:v>
                </c:pt>
                <c:pt idx="372">
                  <c:v>-2026.5</c:v>
                </c:pt>
                <c:pt idx="373">
                  <c:v>-2022.5</c:v>
                </c:pt>
                <c:pt idx="374">
                  <c:v>-2021</c:v>
                </c:pt>
                <c:pt idx="375">
                  <c:v>-2017.5</c:v>
                </c:pt>
                <c:pt idx="376">
                  <c:v>-2005.5</c:v>
                </c:pt>
                <c:pt idx="377">
                  <c:v>-1984</c:v>
                </c:pt>
                <c:pt idx="378">
                  <c:v>-1945</c:v>
                </c:pt>
                <c:pt idx="379">
                  <c:v>-1914.5</c:v>
                </c:pt>
                <c:pt idx="380">
                  <c:v>-1892</c:v>
                </c:pt>
                <c:pt idx="381">
                  <c:v>-1888</c:v>
                </c:pt>
                <c:pt idx="382">
                  <c:v>-1714.5</c:v>
                </c:pt>
                <c:pt idx="383">
                  <c:v>-1691</c:v>
                </c:pt>
                <c:pt idx="384">
                  <c:v>-1616</c:v>
                </c:pt>
                <c:pt idx="385">
                  <c:v>-1586</c:v>
                </c:pt>
                <c:pt idx="386">
                  <c:v>-1581.5</c:v>
                </c:pt>
                <c:pt idx="387">
                  <c:v>-1580</c:v>
                </c:pt>
                <c:pt idx="388">
                  <c:v>-1576</c:v>
                </c:pt>
                <c:pt idx="389">
                  <c:v>-1572.5</c:v>
                </c:pt>
                <c:pt idx="390">
                  <c:v>-1477</c:v>
                </c:pt>
                <c:pt idx="391">
                  <c:v>-1458</c:v>
                </c:pt>
                <c:pt idx="392">
                  <c:v>-1255</c:v>
                </c:pt>
                <c:pt idx="393">
                  <c:v>-1231</c:v>
                </c:pt>
                <c:pt idx="394">
                  <c:v>-1231</c:v>
                </c:pt>
                <c:pt idx="395">
                  <c:v>-1212</c:v>
                </c:pt>
                <c:pt idx="396">
                  <c:v>-1198.5</c:v>
                </c:pt>
                <c:pt idx="397">
                  <c:v>-1185</c:v>
                </c:pt>
                <c:pt idx="398">
                  <c:v>-1175</c:v>
                </c:pt>
                <c:pt idx="399">
                  <c:v>-1154</c:v>
                </c:pt>
                <c:pt idx="400">
                  <c:v>-1129</c:v>
                </c:pt>
                <c:pt idx="401">
                  <c:v>-1068.5</c:v>
                </c:pt>
                <c:pt idx="402">
                  <c:v>-1067</c:v>
                </c:pt>
                <c:pt idx="403">
                  <c:v>-827</c:v>
                </c:pt>
                <c:pt idx="404">
                  <c:v>-777</c:v>
                </c:pt>
                <c:pt idx="405">
                  <c:v>-761</c:v>
                </c:pt>
                <c:pt idx="406">
                  <c:v>-710.5</c:v>
                </c:pt>
                <c:pt idx="407">
                  <c:v>-696</c:v>
                </c:pt>
                <c:pt idx="408">
                  <c:v>-688.5</c:v>
                </c:pt>
                <c:pt idx="409">
                  <c:v>-460</c:v>
                </c:pt>
                <c:pt idx="410">
                  <c:v>-441</c:v>
                </c:pt>
                <c:pt idx="411">
                  <c:v>-356</c:v>
                </c:pt>
                <c:pt idx="412">
                  <c:v>-296.5</c:v>
                </c:pt>
                <c:pt idx="413">
                  <c:v>-55</c:v>
                </c:pt>
                <c:pt idx="414">
                  <c:v>-27</c:v>
                </c:pt>
                <c:pt idx="415">
                  <c:v>0</c:v>
                </c:pt>
                <c:pt idx="416">
                  <c:v>0</c:v>
                </c:pt>
                <c:pt idx="417">
                  <c:v>48</c:v>
                </c:pt>
                <c:pt idx="418">
                  <c:v>77</c:v>
                </c:pt>
                <c:pt idx="419">
                  <c:v>78</c:v>
                </c:pt>
                <c:pt idx="420">
                  <c:v>80.5</c:v>
                </c:pt>
                <c:pt idx="421">
                  <c:v>350</c:v>
                </c:pt>
                <c:pt idx="422">
                  <c:v>463</c:v>
                </c:pt>
                <c:pt idx="423">
                  <c:v>562</c:v>
                </c:pt>
                <c:pt idx="424">
                  <c:v>725</c:v>
                </c:pt>
                <c:pt idx="425">
                  <c:v>744</c:v>
                </c:pt>
                <c:pt idx="426">
                  <c:v>776.5</c:v>
                </c:pt>
                <c:pt idx="427">
                  <c:v>785.5</c:v>
                </c:pt>
                <c:pt idx="428">
                  <c:v>794.5</c:v>
                </c:pt>
                <c:pt idx="429">
                  <c:v>804.5</c:v>
                </c:pt>
                <c:pt idx="430">
                  <c:v>818</c:v>
                </c:pt>
                <c:pt idx="431">
                  <c:v>837</c:v>
                </c:pt>
                <c:pt idx="432">
                  <c:v>853.5</c:v>
                </c:pt>
                <c:pt idx="433">
                  <c:v>896</c:v>
                </c:pt>
                <c:pt idx="434">
                  <c:v>1270</c:v>
                </c:pt>
                <c:pt idx="435">
                  <c:v>1270</c:v>
                </c:pt>
                <c:pt idx="436">
                  <c:v>1670</c:v>
                </c:pt>
                <c:pt idx="437">
                  <c:v>1700.5</c:v>
                </c:pt>
                <c:pt idx="438">
                  <c:v>1700.5</c:v>
                </c:pt>
                <c:pt idx="439">
                  <c:v>1723</c:v>
                </c:pt>
                <c:pt idx="440">
                  <c:v>2071</c:v>
                </c:pt>
                <c:pt idx="441">
                  <c:v>2079</c:v>
                </c:pt>
                <c:pt idx="442">
                  <c:v>2425.5</c:v>
                </c:pt>
                <c:pt idx="443">
                  <c:v>2439</c:v>
                </c:pt>
                <c:pt idx="444">
                  <c:v>2477</c:v>
                </c:pt>
                <c:pt idx="445">
                  <c:v>2613</c:v>
                </c:pt>
                <c:pt idx="446">
                  <c:v>2613</c:v>
                </c:pt>
                <c:pt idx="447">
                  <c:v>2877</c:v>
                </c:pt>
                <c:pt idx="448">
                  <c:v>2880</c:v>
                </c:pt>
                <c:pt idx="449">
                  <c:v>2949.5</c:v>
                </c:pt>
                <c:pt idx="450">
                  <c:v>2971</c:v>
                </c:pt>
                <c:pt idx="451">
                  <c:v>3313</c:v>
                </c:pt>
                <c:pt idx="452">
                  <c:v>3320</c:v>
                </c:pt>
                <c:pt idx="453">
                  <c:v>3329</c:v>
                </c:pt>
                <c:pt idx="454">
                  <c:v>3366</c:v>
                </c:pt>
                <c:pt idx="455">
                  <c:v>3661</c:v>
                </c:pt>
                <c:pt idx="456">
                  <c:v>3696</c:v>
                </c:pt>
                <c:pt idx="457">
                  <c:v>3753</c:v>
                </c:pt>
                <c:pt idx="458">
                  <c:v>4025</c:v>
                </c:pt>
                <c:pt idx="459">
                  <c:v>4109</c:v>
                </c:pt>
                <c:pt idx="460">
                  <c:v>4139</c:v>
                </c:pt>
                <c:pt idx="461">
                  <c:v>4156</c:v>
                </c:pt>
                <c:pt idx="462">
                  <c:v>4193</c:v>
                </c:pt>
                <c:pt idx="463">
                  <c:v>4587</c:v>
                </c:pt>
                <c:pt idx="464">
                  <c:v>4618</c:v>
                </c:pt>
                <c:pt idx="465">
                  <c:v>4862</c:v>
                </c:pt>
                <c:pt idx="466">
                  <c:v>4885.5</c:v>
                </c:pt>
                <c:pt idx="467">
                  <c:v>4975</c:v>
                </c:pt>
                <c:pt idx="468">
                  <c:v>5002</c:v>
                </c:pt>
                <c:pt idx="469">
                  <c:v>5032</c:v>
                </c:pt>
                <c:pt idx="470">
                  <c:v>5057</c:v>
                </c:pt>
                <c:pt idx="471">
                  <c:v>5303</c:v>
                </c:pt>
                <c:pt idx="472">
                  <c:v>5320.5</c:v>
                </c:pt>
                <c:pt idx="473">
                  <c:v>5334.5</c:v>
                </c:pt>
                <c:pt idx="474">
                  <c:v>5360</c:v>
                </c:pt>
                <c:pt idx="475">
                  <c:v>5399</c:v>
                </c:pt>
                <c:pt idx="476">
                  <c:v>5746</c:v>
                </c:pt>
                <c:pt idx="477">
                  <c:v>5802</c:v>
                </c:pt>
                <c:pt idx="478">
                  <c:v>5849</c:v>
                </c:pt>
                <c:pt idx="479">
                  <c:v>6217</c:v>
                </c:pt>
                <c:pt idx="480">
                  <c:v>6317</c:v>
                </c:pt>
                <c:pt idx="481">
                  <c:v>6526</c:v>
                </c:pt>
              </c:numCache>
            </c:numRef>
          </c:xVal>
          <c:yVal>
            <c:numRef>
              <c:f>Active!$I$21:$I$958</c:f>
              <c:numCache>
                <c:formatCode>General</c:formatCode>
                <c:ptCount val="938"/>
                <c:pt idx="0">
                  <c:v>7.7118130000599194E-2</c:v>
                </c:pt>
                <c:pt idx="1">
                  <c:v>6.2685709999641404E-2</c:v>
                </c:pt>
                <c:pt idx="2">
                  <c:v>4.9604889998590806E-2</c:v>
                </c:pt>
                <c:pt idx="3">
                  <c:v>7.1172469997691223E-2</c:v>
                </c:pt>
                <c:pt idx="4">
                  <c:v>8.619534999888856E-2</c:v>
                </c:pt>
                <c:pt idx="5">
                  <c:v>4.4922629997017793E-2</c:v>
                </c:pt>
                <c:pt idx="6">
                  <c:v>5.3571119999105576E-2</c:v>
                </c:pt>
                <c:pt idx="7">
                  <c:v>5.1313069998286664E-2</c:v>
                </c:pt>
                <c:pt idx="8">
                  <c:v>5.2943939994293032E-2</c:v>
                </c:pt>
                <c:pt idx="9">
                  <c:v>4.01836299970455E-2</c:v>
                </c:pt>
                <c:pt idx="10">
                  <c:v>6.0988039997027954E-2</c:v>
                </c:pt>
                <c:pt idx="11">
                  <c:v>3.8707109997631051E-2</c:v>
                </c:pt>
                <c:pt idx="12">
                  <c:v>4.0511519997380674E-2</c:v>
                </c:pt>
                <c:pt idx="13">
                  <c:v>4.1034999994735699E-2</c:v>
                </c:pt>
                <c:pt idx="14">
                  <c:v>3.8393519997043768E-2</c:v>
                </c:pt>
                <c:pt idx="15">
                  <c:v>6.5244889996392885E-2</c:v>
                </c:pt>
                <c:pt idx="16">
                  <c:v>3.6008059996675001E-2</c:v>
                </c:pt>
                <c:pt idx="17">
                  <c:v>5.4812469996250002E-2</c:v>
                </c:pt>
                <c:pt idx="18">
                  <c:v>-4.3720950015995186E-3</c:v>
                </c:pt>
                <c:pt idx="19">
                  <c:v>2.4487439997756155E-2</c:v>
                </c:pt>
                <c:pt idx="20">
                  <c:v>4.3291849997331155E-2</c:v>
                </c:pt>
                <c:pt idx="21">
                  <c:v>6.215138499828754E-2</c:v>
                </c:pt>
                <c:pt idx="22">
                  <c:v>5.7300059997942299E-2</c:v>
                </c:pt>
                <c:pt idx="23">
                  <c:v>3.3696959995722864E-2</c:v>
                </c:pt>
                <c:pt idx="24">
                  <c:v>3.7571209999441635E-2</c:v>
                </c:pt>
                <c:pt idx="25">
                  <c:v>3.2789680000860244E-2</c:v>
                </c:pt>
                <c:pt idx="27">
                  <c:v>3.8821139998617582E-2</c:v>
                </c:pt>
                <c:pt idx="28">
                  <c:v>3.9452839999285061E-2</c:v>
                </c:pt>
                <c:pt idx="29">
                  <c:v>3.0775839994021226E-2</c:v>
                </c:pt>
                <c:pt idx="30">
                  <c:v>2.1957960001600441E-2</c:v>
                </c:pt>
                <c:pt idx="31">
                  <c:v>2.3694190000242088E-2</c:v>
                </c:pt>
                <c:pt idx="32">
                  <c:v>3.9697049993264955E-2</c:v>
                </c:pt>
                <c:pt idx="33">
                  <c:v>3.3327920005831402E-2</c:v>
                </c:pt>
                <c:pt idx="34">
                  <c:v>3.5202169994590804E-2</c:v>
                </c:pt>
                <c:pt idx="35">
                  <c:v>2.6166649993683677E-2</c:v>
                </c:pt>
                <c:pt idx="36">
                  <c:v>2.1822059999976773E-2</c:v>
                </c:pt>
                <c:pt idx="37">
                  <c:v>2.391763999912655E-2</c:v>
                </c:pt>
                <c:pt idx="38">
                  <c:v>2.1769009988929611E-2</c:v>
                </c:pt>
                <c:pt idx="39">
                  <c:v>7.1773499948903918E-3</c:v>
                </c:pt>
                <c:pt idx="40">
                  <c:v>8.7918899953365326E-3</c:v>
                </c:pt>
                <c:pt idx="41">
                  <c:v>1.4791889996558893E-2</c:v>
                </c:pt>
                <c:pt idx="42">
                  <c:v>4.5607324995216914E-2</c:v>
                </c:pt>
                <c:pt idx="43">
                  <c:v>2.4555060001148377E-2</c:v>
                </c:pt>
                <c:pt idx="44">
                  <c:v>1.868246999947587E-2</c:v>
                </c:pt>
                <c:pt idx="45">
                  <c:v>-6.794050001190044E-3</c:v>
                </c:pt>
                <c:pt idx="46">
                  <c:v>1.2059500004397705E-3</c:v>
                </c:pt>
                <c:pt idx="47">
                  <c:v>6.2059499978204258E-3</c:v>
                </c:pt>
                <c:pt idx="48">
                  <c:v>1.4456400022027083E-3</c:v>
                </c:pt>
                <c:pt idx="49">
                  <c:v>-2.7057000261265785E-4</c:v>
                </c:pt>
                <c:pt idx="50">
                  <c:v>2.1773529995698482E-2</c:v>
                </c:pt>
                <c:pt idx="51">
                  <c:v>1.1471379992144648E-2</c:v>
                </c:pt>
                <c:pt idx="52">
                  <c:v>1.2471379995986354E-2</c:v>
                </c:pt>
                <c:pt idx="53">
                  <c:v>3.1833174994972069E-2</c:v>
                </c:pt>
                <c:pt idx="54">
                  <c:v>2.3596344995894469E-2</c:v>
                </c:pt>
                <c:pt idx="55">
                  <c:v>6.3072499906411394E-3</c:v>
                </c:pt>
                <c:pt idx="56">
                  <c:v>8.7155899964272976E-3</c:v>
                </c:pt>
                <c:pt idx="57">
                  <c:v>9.4832800023141317E-3</c:v>
                </c:pt>
                <c:pt idx="58">
                  <c:v>1.5483279996260535E-2</c:v>
                </c:pt>
                <c:pt idx="59">
                  <c:v>9.9883999937446788E-3</c:v>
                </c:pt>
                <c:pt idx="60">
                  <c:v>4.0325000009033829E-3</c:v>
                </c:pt>
                <c:pt idx="61">
                  <c:v>-2.7661900021485053E-3</c:v>
                </c:pt>
                <c:pt idx="62">
                  <c:v>1.8256689996633213E-2</c:v>
                </c:pt>
                <c:pt idx="64">
                  <c:v>-1.8057699999189936E-3</c:v>
                </c:pt>
                <c:pt idx="65">
                  <c:v>1.1942299970542081E-3</c:v>
                </c:pt>
                <c:pt idx="66">
                  <c:v>2.1942300008959137E-3</c:v>
                </c:pt>
                <c:pt idx="67">
                  <c:v>1.0850009995920118E-2</c:v>
                </c:pt>
                <c:pt idx="68">
                  <c:v>2.5850009995338041E-2</c:v>
                </c:pt>
                <c:pt idx="69">
                  <c:v>8.4808799947495572E-3</c:v>
                </c:pt>
                <c:pt idx="70">
                  <c:v>5.9440499171614647E-4</c:v>
                </c:pt>
                <c:pt idx="71">
                  <c:v>9.2142499925103039E-3</c:v>
                </c:pt>
                <c:pt idx="72">
                  <c:v>1.3214249993325211E-2</c:v>
                </c:pt>
                <c:pt idx="73">
                  <c:v>6.4980399984051473E-3</c:v>
                </c:pt>
                <c:pt idx="74">
                  <c:v>2.1996999566908926E-4</c:v>
                </c:pt>
                <c:pt idx="75">
                  <c:v>7.2640699945623055E-3</c:v>
                </c:pt>
                <c:pt idx="76">
                  <c:v>9.0713399986270815E-3</c:v>
                </c:pt>
                <c:pt idx="77">
                  <c:v>1.709380499960389E-2</c:v>
                </c:pt>
                <c:pt idx="78">
                  <c:v>6.8128749990137294E-3</c:v>
                </c:pt>
                <c:pt idx="79">
                  <c:v>8.2399899984011427E-3</c:v>
                </c:pt>
                <c:pt idx="80">
                  <c:v>9.2399899949668907E-3</c:v>
                </c:pt>
                <c:pt idx="81">
                  <c:v>3.8598349929088727E-3</c:v>
                </c:pt>
                <c:pt idx="82">
                  <c:v>1.7523779992188793E-2</c:v>
                </c:pt>
                <c:pt idx="83">
                  <c:v>1.1436249915277585E-3</c:v>
                </c:pt>
                <c:pt idx="84">
                  <c:v>-5.4210950038395822E-3</c:v>
                </c:pt>
                <c:pt idx="85">
                  <c:v>4.2869499957305379E-3</c:v>
                </c:pt>
                <c:pt idx="86">
                  <c:v>6.6699649978545494E-3</c:v>
                </c:pt>
                <c:pt idx="87">
                  <c:v>-3.319010000268463E-3</c:v>
                </c:pt>
                <c:pt idx="88">
                  <c:v>1.7055839998647571E-2</c:v>
                </c:pt>
                <c:pt idx="89">
                  <c:v>-1.4398215003893711E-2</c:v>
                </c:pt>
                <c:pt idx="90">
                  <c:v>4.0260399982798845E-3</c:v>
                </c:pt>
                <c:pt idx="92">
                  <c:v>-4.8747350010671653E-3</c:v>
                </c:pt>
                <c:pt idx="93">
                  <c:v>2.8745110001182184E-2</c:v>
                </c:pt>
                <c:pt idx="94">
                  <c:v>-9.7110000206157565E-4</c:v>
                </c:pt>
                <c:pt idx="95">
                  <c:v>7.0288999995682389E-3</c:v>
                </c:pt>
                <c:pt idx="96">
                  <c:v>9.8884350009029731E-3</c:v>
                </c:pt>
                <c:pt idx="97">
                  <c:v>9.3678149933111854E-3</c:v>
                </c:pt>
                <c:pt idx="98">
                  <c:v>-4.2079300037585199E-3</c:v>
                </c:pt>
                <c:pt idx="99">
                  <c:v>1.0511139997106511E-2</c:v>
                </c:pt>
                <c:pt idx="100">
                  <c:v>5.1750849961536005E-3</c:v>
                </c:pt>
                <c:pt idx="101">
                  <c:v>5.6103649985743687E-3</c:v>
                </c:pt>
                <c:pt idx="102">
                  <c:v>1.6985649999696761E-3</c:v>
                </c:pt>
                <c:pt idx="103">
                  <c:v>-1.4663949987152591E-3</c:v>
                </c:pt>
                <c:pt idx="105">
                  <c:v>-9.4250000256579369E-4</c:v>
                </c:pt>
                <c:pt idx="106">
                  <c:v>-8.7215849998756312E-3</c:v>
                </c:pt>
                <c:pt idx="107">
                  <c:v>1.9423599951551296E-3</c:v>
                </c:pt>
                <c:pt idx="108">
                  <c:v>-2.3630525000044145E-2</c:v>
                </c:pt>
                <c:pt idx="110">
                  <c:v>6.6714999411487952E-4</c:v>
                </c:pt>
                <c:pt idx="111">
                  <c:v>0</c:v>
                </c:pt>
                <c:pt idx="112">
                  <c:v>-1.6864495002664626E-2</c:v>
                </c:pt>
                <c:pt idx="113">
                  <c:v>1.3755349995335564E-2</c:v>
                </c:pt>
                <c:pt idx="114">
                  <c:v>2.0755350000399631E-2</c:v>
                </c:pt>
                <c:pt idx="115">
                  <c:v>6.6589849957381375E-3</c:v>
                </c:pt>
                <c:pt idx="116">
                  <c:v>0</c:v>
                </c:pt>
                <c:pt idx="117">
                  <c:v>9.8973500280408189E-4</c:v>
                </c:pt>
                <c:pt idx="118">
                  <c:v>2.2942499344935641E-4</c:v>
                </c:pt>
                <c:pt idx="119">
                  <c:v>-1.5280250008800067E-3</c:v>
                </c:pt>
                <c:pt idx="120">
                  <c:v>-1.4216465009667445E-2</c:v>
                </c:pt>
                <c:pt idx="121">
                  <c:v>6.4915799957816489E-3</c:v>
                </c:pt>
                <c:pt idx="123">
                  <c:v>0</c:v>
                </c:pt>
                <c:pt idx="124">
                  <c:v>-1.0026180003478657E-2</c:v>
                </c:pt>
                <c:pt idx="125">
                  <c:v>-7.9820800019660965E-3</c:v>
                </c:pt>
                <c:pt idx="126">
                  <c:v>-2.9820800045854412E-3</c:v>
                </c:pt>
                <c:pt idx="127">
                  <c:v>-4.7423900032299571E-3</c:v>
                </c:pt>
                <c:pt idx="128">
                  <c:v>-1.7423899989807978E-3</c:v>
                </c:pt>
                <c:pt idx="129">
                  <c:v>-7.4239000241504982E-4</c:v>
                </c:pt>
                <c:pt idx="130">
                  <c:v>2.2576100018341094E-3</c:v>
                </c:pt>
                <c:pt idx="131">
                  <c:v>2.2576100018341094E-3</c:v>
                </c:pt>
                <c:pt idx="132">
                  <c:v>1.0497299997950904E-2</c:v>
                </c:pt>
                <c:pt idx="133">
                  <c:v>-9.3226000171853229E-4</c:v>
                </c:pt>
                <c:pt idx="134">
                  <c:v>-7.3124150003422983E-3</c:v>
                </c:pt>
                <c:pt idx="135">
                  <c:v>1.1114699998870492E-2</c:v>
                </c:pt>
                <c:pt idx="136">
                  <c:v>-1.1786075003328733E-2</c:v>
                </c:pt>
                <c:pt idx="137">
                  <c:v>-1.724299000488827E-2</c:v>
                </c:pt>
                <c:pt idx="138">
                  <c:v>2.996700000949204E-3</c:v>
                </c:pt>
                <c:pt idx="139">
                  <c:v>5.900334996113088E-3</c:v>
                </c:pt>
                <c:pt idx="141">
                  <c:v>-6.4798200037330389E-3</c:v>
                </c:pt>
                <c:pt idx="142">
                  <c:v>5.5201799987116829E-3</c:v>
                </c:pt>
                <c:pt idx="143">
                  <c:v>1.6663504997268319E-2</c:v>
                </c:pt>
                <c:pt idx="144">
                  <c:v>-6.9459999940590933E-4</c:v>
                </c:pt>
                <c:pt idx="145">
                  <c:v>1.5390999760711566E-4</c:v>
                </c:pt>
                <c:pt idx="146">
                  <c:v>0</c:v>
                </c:pt>
                <c:pt idx="147">
                  <c:v>8.5258999970392324E-3</c:v>
                </c:pt>
                <c:pt idx="148">
                  <c:v>-3.9947200057213195E-3</c:v>
                </c:pt>
                <c:pt idx="149">
                  <c:v>-2.5380179999046959E-2</c:v>
                </c:pt>
                <c:pt idx="150">
                  <c:v>1.8460399951436557E-3</c:v>
                </c:pt>
                <c:pt idx="152">
                  <c:v>5.3282799999578856E-3</c:v>
                </c:pt>
                <c:pt idx="153">
                  <c:v>7.8560999827459455E-4</c:v>
                </c:pt>
                <c:pt idx="154">
                  <c:v>6.7856099994969554E-3</c:v>
                </c:pt>
                <c:pt idx="155">
                  <c:v>1.9758950002142228E-3</c:v>
                </c:pt>
                <c:pt idx="156">
                  <c:v>5.0751199960359372E-3</c:v>
                </c:pt>
                <c:pt idx="157">
                  <c:v>-5.8807800014619716E-3</c:v>
                </c:pt>
                <c:pt idx="158">
                  <c:v>5.5544999995618127E-3</c:v>
                </c:pt>
                <c:pt idx="159">
                  <c:v>-5.8885300022666343E-3</c:v>
                </c:pt>
                <c:pt idx="160">
                  <c:v>-1.1420175003877375E-2</c:v>
                </c:pt>
                <c:pt idx="161">
                  <c:v>-5.9959200007142499E-3</c:v>
                </c:pt>
                <c:pt idx="162">
                  <c:v>-2.9959200037410483E-3</c:v>
                </c:pt>
                <c:pt idx="163">
                  <c:v>-7.7562299993587658E-3</c:v>
                </c:pt>
                <c:pt idx="164">
                  <c:v>2.4376999499509111E-4</c:v>
                </c:pt>
                <c:pt idx="166">
                  <c:v>-1.4612905004469212E-2</c:v>
                </c:pt>
                <c:pt idx="167">
                  <c:v>1.1670884996419773E-2</c:v>
                </c:pt>
                <c:pt idx="168">
                  <c:v>1.486319990362972E-3</c:v>
                </c:pt>
                <c:pt idx="169">
                  <c:v>-8.7092700050561689E-3</c:v>
                </c:pt>
                <c:pt idx="170">
                  <c:v>-6.7092700046487153E-3</c:v>
                </c:pt>
                <c:pt idx="171">
                  <c:v>1.2907299969810992E-3</c:v>
                </c:pt>
                <c:pt idx="172">
                  <c:v>-7.8497350041288882E-3</c:v>
                </c:pt>
                <c:pt idx="173">
                  <c:v>-1.2298900037421845E-3</c:v>
                </c:pt>
                <c:pt idx="174">
                  <c:v>-1.0946100002911408E-2</c:v>
                </c:pt>
                <c:pt idx="175">
                  <c:v>2.9358999745454639E-4</c:v>
                </c:pt>
                <c:pt idx="176">
                  <c:v>0</c:v>
                </c:pt>
                <c:pt idx="177">
                  <c:v>-1.4110645002801903E-2</c:v>
                </c:pt>
                <c:pt idx="178">
                  <c:v>-5.4908000020077452E-3</c:v>
                </c:pt>
                <c:pt idx="179">
                  <c:v>-5.3474750020541251E-3</c:v>
                </c:pt>
                <c:pt idx="180">
                  <c:v>-5.5320400060736574E-3</c:v>
                </c:pt>
                <c:pt idx="181">
                  <c:v>-6.7276300032972358E-3</c:v>
                </c:pt>
                <c:pt idx="182">
                  <c:v>-5.7276299994555302E-3</c:v>
                </c:pt>
                <c:pt idx="183">
                  <c:v>-5.7276299994555302E-3</c:v>
                </c:pt>
                <c:pt idx="184">
                  <c:v>4.2752299923449755E-3</c:v>
                </c:pt>
                <c:pt idx="185">
                  <c:v>-5.6806700013112277E-3</c:v>
                </c:pt>
                <c:pt idx="186">
                  <c:v>7.1457899975939654E-3</c:v>
                </c:pt>
                <c:pt idx="187">
                  <c:v>-5.7219100053771399E-3</c:v>
                </c:pt>
                <c:pt idx="188">
                  <c:v>-1.2917500003823079E-2</c:v>
                </c:pt>
                <c:pt idx="189">
                  <c:v>-8.6778100085211918E-3</c:v>
                </c:pt>
                <c:pt idx="190">
                  <c:v>-2.6778100072988309E-3</c:v>
                </c:pt>
                <c:pt idx="191">
                  <c:v>4.322189990489278E-3</c:v>
                </c:pt>
                <c:pt idx="192">
                  <c:v>-7.2947949956869707E-3</c:v>
                </c:pt>
                <c:pt idx="193">
                  <c:v>-1.5875429999141488E-2</c:v>
                </c:pt>
                <c:pt idx="194">
                  <c:v>-2.222251000785036E-2</c:v>
                </c:pt>
                <c:pt idx="195">
                  <c:v>-9.828200054471381E-4</c:v>
                </c:pt>
                <c:pt idx="196">
                  <c:v>-1.1654930000077002E-2</c:v>
                </c:pt>
                <c:pt idx="197">
                  <c:v>-1.7555000522406772E-4</c:v>
                </c:pt>
                <c:pt idx="198">
                  <c:v>-6.5206999715883285E-4</c:v>
                </c:pt>
                <c:pt idx="199">
                  <c:v>7.0669999986421317E-3</c:v>
                </c:pt>
                <c:pt idx="200">
                  <c:v>-1.4615719999710564E-2</c:v>
                </c:pt>
                <c:pt idx="201">
                  <c:v>2.7688999398378655E-4</c:v>
                </c:pt>
                <c:pt idx="202">
                  <c:v>-1.2717390003672335E-2</c:v>
                </c:pt>
                <c:pt idx="203">
                  <c:v>2.2826099957455881E-3</c:v>
                </c:pt>
                <c:pt idx="204">
                  <c:v>-6.1939100050949492E-3</c:v>
                </c:pt>
                <c:pt idx="205">
                  <c:v>-1.295422000112012E-2</c:v>
                </c:pt>
                <c:pt idx="207">
                  <c:v>-3.4307399982935749E-3</c:v>
                </c:pt>
                <c:pt idx="208">
                  <c:v>4.261390000465326E-3</c:v>
                </c:pt>
                <c:pt idx="209">
                  <c:v>-1.4451959999860264E-2</c:v>
                </c:pt>
                <c:pt idx="210">
                  <c:v>-1.647550001507625E-3</c:v>
                </c:pt>
                <c:pt idx="211">
                  <c:v>3.7449999945238233E-4</c:v>
                </c:pt>
                <c:pt idx="212">
                  <c:v>-1.5884380001807585E-2</c:v>
                </c:pt>
                <c:pt idx="213">
                  <c:v>-2.4491000076523051E-3</c:v>
                </c:pt>
                <c:pt idx="214">
                  <c:v>1.8346900033066049E-3</c:v>
                </c:pt>
                <c:pt idx="215">
                  <c:v>2.1213400032138452E-3</c:v>
                </c:pt>
                <c:pt idx="216">
                  <c:v>7.5239599973428994E-3</c:v>
                </c:pt>
                <c:pt idx="217">
                  <c:v>0</c:v>
                </c:pt>
                <c:pt idx="218">
                  <c:v>-5.9525600008782931E-3</c:v>
                </c:pt>
                <c:pt idx="219">
                  <c:v>-1.3949699998192955E-2</c:v>
                </c:pt>
                <c:pt idx="220">
                  <c:v>-7.9468400072073564E-3</c:v>
                </c:pt>
                <c:pt idx="221">
                  <c:v>9.3369500027620234E-3</c:v>
                </c:pt>
                <c:pt idx="222">
                  <c:v>2.1442200013552792E-3</c:v>
                </c:pt>
                <c:pt idx="223">
                  <c:v>-9.1367100030765869E-3</c:v>
                </c:pt>
                <c:pt idx="224">
                  <c:v>-6.1367100061033852E-3</c:v>
                </c:pt>
                <c:pt idx="225">
                  <c:v>-1.0541360003117006E-2</c:v>
                </c:pt>
                <c:pt idx="226">
                  <c:v>-6.9680599990533665E-3</c:v>
                </c:pt>
                <c:pt idx="227">
                  <c:v>-1.8137100050807931E-3</c:v>
                </c:pt>
                <c:pt idx="228">
                  <c:v>-1.2160790007328615E-2</c:v>
                </c:pt>
                <c:pt idx="229">
                  <c:v>-8.9211000013165176E-3</c:v>
                </c:pt>
                <c:pt idx="230">
                  <c:v>-1.3874140007828828E-2</c:v>
                </c:pt>
                <c:pt idx="231">
                  <c:v>3.6493399966275319E-3</c:v>
                </c:pt>
                <c:pt idx="232">
                  <c:v>-1.3658945004863199E-2</c:v>
                </c:pt>
                <c:pt idx="233">
                  <c:v>-5.2318300004117191E-3</c:v>
                </c:pt>
                <c:pt idx="234">
                  <c:v>6.7681699947570451E-3</c:v>
                </c:pt>
                <c:pt idx="235">
                  <c:v>2.5040999753400683E-4</c:v>
                </c:pt>
                <c:pt idx="236">
                  <c:v>2.2504099979414605E-3</c:v>
                </c:pt>
                <c:pt idx="237">
                  <c:v>-2.5099000049522147E-3</c:v>
                </c:pt>
                <c:pt idx="238">
                  <c:v>-1.7705490005027968E-2</c:v>
                </c:pt>
                <c:pt idx="239">
                  <c:v>6.2945099998614751E-3</c:v>
                </c:pt>
                <c:pt idx="240">
                  <c:v>8.2532699962030165E-3</c:v>
                </c:pt>
                <c:pt idx="241">
                  <c:v>-6.4629400003468618E-3</c:v>
                </c:pt>
                <c:pt idx="242">
                  <c:v>-4.6585300005972385E-3</c:v>
                </c:pt>
                <c:pt idx="243">
                  <c:v>3.7767499961773865E-3</c:v>
                </c:pt>
                <c:pt idx="244">
                  <c:v>1.0605399947962724E-3</c:v>
                </c:pt>
                <c:pt idx="245">
                  <c:v>9.0605399891501293E-3</c:v>
                </c:pt>
                <c:pt idx="246">
                  <c:v>1.2060539993399289E-2</c:v>
                </c:pt>
                <c:pt idx="247">
                  <c:v>1.3060539989965037E-2</c:v>
                </c:pt>
                <c:pt idx="248">
                  <c:v>1.9060539991187397E-2</c:v>
                </c:pt>
                <c:pt idx="249">
                  <c:v>1.9060539991187397E-2</c:v>
                </c:pt>
                <c:pt idx="250">
                  <c:v>4.5399199952953495E-3</c:v>
                </c:pt>
                <c:pt idx="251">
                  <c:v>-1.4898800000082701E-3</c:v>
                </c:pt>
                <c:pt idx="252">
                  <c:v>2.5570799989509396E-3</c:v>
                </c:pt>
                <c:pt idx="253">
                  <c:v>-1.1963539996941108E-2</c:v>
                </c:pt>
                <c:pt idx="254">
                  <c:v>-2.9635399987455457E-3</c:v>
                </c:pt>
                <c:pt idx="255">
                  <c:v>-9.6353999833809212E-4</c:v>
                </c:pt>
                <c:pt idx="256">
                  <c:v>1.0364600020693615E-3</c:v>
                </c:pt>
                <c:pt idx="257">
                  <c:v>4.3288299930281937E-3</c:v>
                </c:pt>
                <c:pt idx="258">
                  <c:v>1.8099999579135329E-5</c:v>
                </c:pt>
                <c:pt idx="259">
                  <c:v>2.0726144997752272E-2</c:v>
                </c:pt>
                <c:pt idx="260">
                  <c:v>4.5415799977490678E-3</c:v>
                </c:pt>
                <c:pt idx="261">
                  <c:v>4.1614249930717051E-3</c:v>
                </c:pt>
                <c:pt idx="262">
                  <c:v>6.5059997723437846E-5</c:v>
                </c:pt>
                <c:pt idx="263">
                  <c:v>2.875189995393157E-3</c:v>
                </c:pt>
                <c:pt idx="264">
                  <c:v>6.8780499932472594E-3</c:v>
                </c:pt>
                <c:pt idx="265">
                  <c:v>-3.6119400028837845E-3</c:v>
                </c:pt>
                <c:pt idx="266">
                  <c:v>9.5203599994420074E-3</c:v>
                </c:pt>
                <c:pt idx="267">
                  <c:v>1.0879399924306199E-3</c:v>
                </c:pt>
                <c:pt idx="268">
                  <c:v>1.0807009995914996E-2</c:v>
                </c:pt>
                <c:pt idx="269">
                  <c:v>-9.7577100023045205E-3</c:v>
                </c:pt>
                <c:pt idx="270">
                  <c:v>6.0467000002972782E-3</c:v>
                </c:pt>
                <c:pt idx="271">
                  <c:v>8.0467000007047318E-3</c:v>
                </c:pt>
                <c:pt idx="272">
                  <c:v>9.0466999972704798E-3</c:v>
                </c:pt>
                <c:pt idx="273">
                  <c:v>6.7106449932907708E-3</c:v>
                </c:pt>
                <c:pt idx="274">
                  <c:v>5.3333499963628128E-3</c:v>
                </c:pt>
                <c:pt idx="275">
                  <c:v>6.6171399957966059E-3</c:v>
                </c:pt>
                <c:pt idx="276">
                  <c:v>8.7416899914387614E-3</c:v>
                </c:pt>
                <c:pt idx="277">
                  <c:v>-3.6907300018356182E-3</c:v>
                </c:pt>
                <c:pt idx="278">
                  <c:v>1.1356229995726608E-2</c:v>
                </c:pt>
                <c:pt idx="279">
                  <c:v>6.6207000054419041E-4</c:v>
                </c:pt>
                <c:pt idx="280">
                  <c:v>-1.1205630005861167E-2</c:v>
                </c:pt>
                <c:pt idx="281">
                  <c:v>-8.4012200095457956E-3</c:v>
                </c:pt>
                <c:pt idx="282">
                  <c:v>5.88542999321362E-3</c:v>
                </c:pt>
                <c:pt idx="283">
                  <c:v>2.7433819996076636E-2</c:v>
                </c:pt>
                <c:pt idx="284">
                  <c:v>3.52487999771256E-3</c:v>
                </c:pt>
                <c:pt idx="285">
                  <c:v>4.0483600023435429E-3</c:v>
                </c:pt>
                <c:pt idx="286">
                  <c:v>7.2909099981188774E-3</c:v>
                </c:pt>
                <c:pt idx="287">
                  <c:v>-2.1856100065633655E-3</c:v>
                </c:pt>
                <c:pt idx="288">
                  <c:v>-1.1386500045773573E-3</c:v>
                </c:pt>
                <c:pt idx="289">
                  <c:v>-1.3865000801160932E-4</c:v>
                </c:pt>
                <c:pt idx="290">
                  <c:v>6.3407299967366271E-3</c:v>
                </c:pt>
                <c:pt idx="291">
                  <c:v>-1.4195800031302497E-3</c:v>
                </c:pt>
                <c:pt idx="292">
                  <c:v>7.0075349940452725E-3</c:v>
                </c:pt>
                <c:pt idx="293">
                  <c:v>4.0740999975241721E-3</c:v>
                </c:pt>
                <c:pt idx="294">
                  <c:v>4.0328600007342175E-3</c:v>
                </c:pt>
                <c:pt idx="295">
                  <c:v>-8.9230400044471025E-3</c:v>
                </c:pt>
                <c:pt idx="296">
                  <c:v>2.0798199984710664E-3</c:v>
                </c:pt>
                <c:pt idx="297">
                  <c:v>-8.4408000038820319E-3</c:v>
                </c:pt>
                <c:pt idx="298">
                  <c:v>-4.2864499991992489E-3</c:v>
                </c:pt>
                <c:pt idx="299">
                  <c:v>-9.6776299978955649E-3</c:v>
                </c:pt>
                <c:pt idx="300">
                  <c:v>3.3664699949440546E-3</c:v>
                </c:pt>
                <c:pt idx="301">
                  <c:v>1.9863149937009439E-3</c:v>
                </c:pt>
                <c:pt idx="302">
                  <c:v>7.8899499931139871E-3</c:v>
                </c:pt>
                <c:pt idx="303">
                  <c:v>-2.5865700081340037E-3</c:v>
                </c:pt>
                <c:pt idx="304">
                  <c:v>-8.9389550048508681E-3</c:v>
                </c:pt>
                <c:pt idx="305">
                  <c:v>3.0557399950339459E-3</c:v>
                </c:pt>
                <c:pt idx="306">
                  <c:v>-1.040625007590279E-3</c:v>
                </c:pt>
                <c:pt idx="307">
                  <c:v>6.8189099984010682E-3</c:v>
                </c:pt>
                <c:pt idx="308">
                  <c:v>-8.2223300050827675E-3</c:v>
                </c:pt>
                <c:pt idx="309">
                  <c:v>-8.2223300050827675E-3</c:v>
                </c:pt>
                <c:pt idx="310">
                  <c:v>-5.2223300081095658E-3</c:v>
                </c:pt>
                <c:pt idx="311">
                  <c:v>-3.417920001083985E-3</c:v>
                </c:pt>
                <c:pt idx="312">
                  <c:v>-9.3853999715065584E-4</c:v>
                </c:pt>
                <c:pt idx="313">
                  <c:v>4.1055599940591492E-3</c:v>
                </c:pt>
                <c:pt idx="314">
                  <c:v>-1.7536999803269282E-4</c:v>
                </c:pt>
                <c:pt idx="315">
                  <c:v>8.6872999963816255E-4</c:v>
                </c:pt>
                <c:pt idx="316">
                  <c:v>9.7897999512497336E-4</c:v>
                </c:pt>
                <c:pt idx="317">
                  <c:v>-1.8582465003419202E-2</c:v>
                </c:pt>
                <c:pt idx="318">
                  <c:v>-5.7200700030080043E-3</c:v>
                </c:pt>
                <c:pt idx="319">
                  <c:v>7.8475100017385557E-3</c:v>
                </c:pt>
                <c:pt idx="320">
                  <c:v>-1.3912800000980496E-2</c:v>
                </c:pt>
                <c:pt idx="321">
                  <c:v>8.370989999093581E-3</c:v>
                </c:pt>
                <c:pt idx="322">
                  <c:v>-1.0802550001244526E-2</c:v>
                </c:pt>
                <c:pt idx="323">
                  <c:v>-1.7003445005684625E-2</c:v>
                </c:pt>
                <c:pt idx="324">
                  <c:v>7.586599989735987E-3</c:v>
                </c:pt>
                <c:pt idx="325">
                  <c:v>8.2628999371081591E-4</c:v>
                </c:pt>
                <c:pt idx="326">
                  <c:v>1.0826289995748084E-2</c:v>
                </c:pt>
                <c:pt idx="327">
                  <c:v>-1.8934020008600783E-2</c:v>
                </c:pt>
                <c:pt idx="328">
                  <c:v>-2.6694330001191702E-2</c:v>
                </c:pt>
                <c:pt idx="329">
                  <c:v>-2.0454640005482361E-2</c:v>
                </c:pt>
                <c:pt idx="330">
                  <c:v>-1.4546400052495301E-3</c:v>
                </c:pt>
                <c:pt idx="331">
                  <c:v>-2.6914699992630631E-3</c:v>
                </c:pt>
                <c:pt idx="333">
                  <c:v>3.2011399962357245E-3</c:v>
                </c:pt>
                <c:pt idx="334">
                  <c:v>7.0055499963928014E-3</c:v>
                </c:pt>
                <c:pt idx="335">
                  <c:v>-5.4346200049621984E-3</c:v>
                </c:pt>
                <c:pt idx="336">
                  <c:v>-2.9523800039896742E-3</c:v>
                </c:pt>
                <c:pt idx="337">
                  <c:v>1.6571100000874139E-2</c:v>
                </c:pt>
                <c:pt idx="339">
                  <c:v>2.290169992193114E-3</c:v>
                </c:pt>
                <c:pt idx="343">
                  <c:v>-5.618770002911333E-3</c:v>
                </c:pt>
                <c:pt idx="344">
                  <c:v>6.6209200012963265E-3</c:v>
                </c:pt>
                <c:pt idx="345">
                  <c:v>1.9593979995988775E-2</c:v>
                </c:pt>
                <c:pt idx="346">
                  <c:v>9.8365300000295974E-3</c:v>
                </c:pt>
                <c:pt idx="348">
                  <c:v>1.2360009997792076E-2</c:v>
                </c:pt>
                <c:pt idx="349">
                  <c:v>-5.9303000307409093E-4</c:v>
                </c:pt>
                <c:pt idx="350">
                  <c:v>1.096239997423254E-3</c:v>
                </c:pt>
                <c:pt idx="351">
                  <c:v>-6.4215200036414899E-3</c:v>
                </c:pt>
                <c:pt idx="352">
                  <c:v>-1.8951800011564046E-3</c:v>
                </c:pt>
                <c:pt idx="353">
                  <c:v>5.148919990460854E-3</c:v>
                </c:pt>
                <c:pt idx="354">
                  <c:v>7.1732999640516937E-4</c:v>
                </c:pt>
                <c:pt idx="402">
                  <c:v>-1.4054700004635379E-3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E5-4360-9793-EA494996E74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-31107</c:v>
                </c:pt>
                <c:pt idx="1">
                  <c:v>-31069</c:v>
                </c:pt>
                <c:pt idx="2">
                  <c:v>-30271</c:v>
                </c:pt>
                <c:pt idx="3">
                  <c:v>-30233</c:v>
                </c:pt>
                <c:pt idx="4">
                  <c:v>-29865</c:v>
                </c:pt>
                <c:pt idx="5">
                  <c:v>-28657</c:v>
                </c:pt>
                <c:pt idx="6">
                  <c:v>-26968</c:v>
                </c:pt>
                <c:pt idx="7">
                  <c:v>-26573</c:v>
                </c:pt>
                <c:pt idx="8">
                  <c:v>-26566</c:v>
                </c:pt>
                <c:pt idx="9">
                  <c:v>-26557</c:v>
                </c:pt>
                <c:pt idx="10">
                  <c:v>-26556</c:v>
                </c:pt>
                <c:pt idx="11">
                  <c:v>-26529</c:v>
                </c:pt>
                <c:pt idx="12">
                  <c:v>-26528</c:v>
                </c:pt>
                <c:pt idx="13">
                  <c:v>-26500</c:v>
                </c:pt>
                <c:pt idx="14">
                  <c:v>-26328</c:v>
                </c:pt>
                <c:pt idx="15">
                  <c:v>-26271</c:v>
                </c:pt>
                <c:pt idx="16">
                  <c:v>-26234</c:v>
                </c:pt>
                <c:pt idx="17">
                  <c:v>-26233</c:v>
                </c:pt>
                <c:pt idx="18">
                  <c:v>-26229.5</c:v>
                </c:pt>
                <c:pt idx="19">
                  <c:v>-26216</c:v>
                </c:pt>
                <c:pt idx="20">
                  <c:v>-26215</c:v>
                </c:pt>
                <c:pt idx="21">
                  <c:v>-26201.5</c:v>
                </c:pt>
                <c:pt idx="22">
                  <c:v>-25034</c:v>
                </c:pt>
                <c:pt idx="23">
                  <c:v>-24944</c:v>
                </c:pt>
                <c:pt idx="24">
                  <c:v>-24519</c:v>
                </c:pt>
                <c:pt idx="25">
                  <c:v>-24152</c:v>
                </c:pt>
                <c:pt idx="26">
                  <c:v>-23962</c:v>
                </c:pt>
                <c:pt idx="27">
                  <c:v>-23646</c:v>
                </c:pt>
                <c:pt idx="28">
                  <c:v>-23276</c:v>
                </c:pt>
                <c:pt idx="29">
                  <c:v>-22976</c:v>
                </c:pt>
                <c:pt idx="30">
                  <c:v>-22844</c:v>
                </c:pt>
                <c:pt idx="31">
                  <c:v>-22541</c:v>
                </c:pt>
                <c:pt idx="32">
                  <c:v>-22495</c:v>
                </c:pt>
                <c:pt idx="33">
                  <c:v>-22488</c:v>
                </c:pt>
                <c:pt idx="34">
                  <c:v>-22063</c:v>
                </c:pt>
                <c:pt idx="35">
                  <c:v>-21935</c:v>
                </c:pt>
                <c:pt idx="36">
                  <c:v>-20834</c:v>
                </c:pt>
                <c:pt idx="37">
                  <c:v>-19996</c:v>
                </c:pt>
                <c:pt idx="38">
                  <c:v>-19939</c:v>
                </c:pt>
                <c:pt idx="39">
                  <c:v>-19665</c:v>
                </c:pt>
                <c:pt idx="40">
                  <c:v>-19571</c:v>
                </c:pt>
                <c:pt idx="41">
                  <c:v>-19571</c:v>
                </c:pt>
                <c:pt idx="42">
                  <c:v>-19567.5</c:v>
                </c:pt>
                <c:pt idx="43">
                  <c:v>-19534</c:v>
                </c:pt>
                <c:pt idx="44">
                  <c:v>-19233</c:v>
                </c:pt>
                <c:pt idx="45">
                  <c:v>-19205</c:v>
                </c:pt>
                <c:pt idx="46">
                  <c:v>-19205</c:v>
                </c:pt>
                <c:pt idx="47">
                  <c:v>-19205</c:v>
                </c:pt>
                <c:pt idx="48">
                  <c:v>-19196</c:v>
                </c:pt>
                <c:pt idx="49">
                  <c:v>-19177</c:v>
                </c:pt>
                <c:pt idx="50">
                  <c:v>-19167</c:v>
                </c:pt>
                <c:pt idx="51">
                  <c:v>-18782</c:v>
                </c:pt>
                <c:pt idx="52">
                  <c:v>-18782</c:v>
                </c:pt>
                <c:pt idx="53">
                  <c:v>-18382.5</c:v>
                </c:pt>
                <c:pt idx="54">
                  <c:v>-18345.5</c:v>
                </c:pt>
                <c:pt idx="55">
                  <c:v>-18275</c:v>
                </c:pt>
                <c:pt idx="56">
                  <c:v>-18001</c:v>
                </c:pt>
                <c:pt idx="57">
                  <c:v>-17192</c:v>
                </c:pt>
                <c:pt idx="58">
                  <c:v>-17192</c:v>
                </c:pt>
                <c:pt idx="59">
                  <c:v>-16760</c:v>
                </c:pt>
                <c:pt idx="60">
                  <c:v>-16750</c:v>
                </c:pt>
                <c:pt idx="61">
                  <c:v>-16659</c:v>
                </c:pt>
                <c:pt idx="62">
                  <c:v>-16291</c:v>
                </c:pt>
                <c:pt idx="63">
                  <c:v>-16282</c:v>
                </c:pt>
                <c:pt idx="64">
                  <c:v>-15897</c:v>
                </c:pt>
                <c:pt idx="65">
                  <c:v>-15897</c:v>
                </c:pt>
                <c:pt idx="66">
                  <c:v>-15897</c:v>
                </c:pt>
                <c:pt idx="67">
                  <c:v>-15839</c:v>
                </c:pt>
                <c:pt idx="68">
                  <c:v>-15839</c:v>
                </c:pt>
                <c:pt idx="69">
                  <c:v>-15832</c:v>
                </c:pt>
                <c:pt idx="70">
                  <c:v>-15579.5</c:v>
                </c:pt>
                <c:pt idx="71">
                  <c:v>-15575</c:v>
                </c:pt>
                <c:pt idx="72">
                  <c:v>-15575</c:v>
                </c:pt>
                <c:pt idx="73">
                  <c:v>-15556</c:v>
                </c:pt>
                <c:pt idx="74">
                  <c:v>-15483</c:v>
                </c:pt>
                <c:pt idx="75">
                  <c:v>-15473</c:v>
                </c:pt>
                <c:pt idx="76">
                  <c:v>-15426</c:v>
                </c:pt>
                <c:pt idx="77">
                  <c:v>-15239.5</c:v>
                </c:pt>
                <c:pt idx="78">
                  <c:v>-15212.5</c:v>
                </c:pt>
                <c:pt idx="79">
                  <c:v>-15161</c:v>
                </c:pt>
                <c:pt idx="80">
                  <c:v>-15161</c:v>
                </c:pt>
                <c:pt idx="81">
                  <c:v>-15156.5</c:v>
                </c:pt>
                <c:pt idx="82">
                  <c:v>-15142</c:v>
                </c:pt>
                <c:pt idx="83">
                  <c:v>-15137.5</c:v>
                </c:pt>
                <c:pt idx="84">
                  <c:v>-15129.5</c:v>
                </c:pt>
                <c:pt idx="85">
                  <c:v>-15105</c:v>
                </c:pt>
                <c:pt idx="86">
                  <c:v>-15063.5</c:v>
                </c:pt>
                <c:pt idx="87">
                  <c:v>-15061</c:v>
                </c:pt>
                <c:pt idx="88">
                  <c:v>-14976</c:v>
                </c:pt>
                <c:pt idx="89">
                  <c:v>-14761.5</c:v>
                </c:pt>
                <c:pt idx="90">
                  <c:v>-14756</c:v>
                </c:pt>
                <c:pt idx="91">
                  <c:v>-14743</c:v>
                </c:pt>
                <c:pt idx="92">
                  <c:v>-14733.5</c:v>
                </c:pt>
                <c:pt idx="93">
                  <c:v>-14729</c:v>
                </c:pt>
                <c:pt idx="94">
                  <c:v>-14710</c:v>
                </c:pt>
                <c:pt idx="95">
                  <c:v>-14710</c:v>
                </c:pt>
                <c:pt idx="96">
                  <c:v>-14696.5</c:v>
                </c:pt>
                <c:pt idx="97">
                  <c:v>-14678.5</c:v>
                </c:pt>
                <c:pt idx="98">
                  <c:v>-14673</c:v>
                </c:pt>
                <c:pt idx="99">
                  <c:v>-14646</c:v>
                </c:pt>
                <c:pt idx="100">
                  <c:v>-14631.5</c:v>
                </c:pt>
                <c:pt idx="101">
                  <c:v>-14623.5</c:v>
                </c:pt>
                <c:pt idx="102">
                  <c:v>-14603.5</c:v>
                </c:pt>
                <c:pt idx="103">
                  <c:v>-14459.5</c:v>
                </c:pt>
                <c:pt idx="104">
                  <c:v>-14333</c:v>
                </c:pt>
                <c:pt idx="105">
                  <c:v>-14250</c:v>
                </c:pt>
                <c:pt idx="106">
                  <c:v>-14018.5</c:v>
                </c:pt>
                <c:pt idx="107">
                  <c:v>-14004</c:v>
                </c:pt>
                <c:pt idx="108">
                  <c:v>-13952.5</c:v>
                </c:pt>
                <c:pt idx="109">
                  <c:v>-13923</c:v>
                </c:pt>
                <c:pt idx="110">
                  <c:v>-13885</c:v>
                </c:pt>
                <c:pt idx="111">
                  <c:v>-13878.5</c:v>
                </c:pt>
                <c:pt idx="112">
                  <c:v>-13869.5</c:v>
                </c:pt>
                <c:pt idx="113">
                  <c:v>-13865</c:v>
                </c:pt>
                <c:pt idx="114">
                  <c:v>-13865</c:v>
                </c:pt>
                <c:pt idx="115">
                  <c:v>-13841.5</c:v>
                </c:pt>
                <c:pt idx="116">
                  <c:v>-13823.5</c:v>
                </c:pt>
                <c:pt idx="117">
                  <c:v>-13766.5</c:v>
                </c:pt>
                <c:pt idx="118">
                  <c:v>-13757.5</c:v>
                </c:pt>
                <c:pt idx="119">
                  <c:v>-13702.5</c:v>
                </c:pt>
                <c:pt idx="120">
                  <c:v>-13586.5</c:v>
                </c:pt>
                <c:pt idx="121">
                  <c:v>-13562</c:v>
                </c:pt>
                <c:pt idx="122">
                  <c:v>-13514</c:v>
                </c:pt>
                <c:pt idx="123">
                  <c:v>-13499</c:v>
                </c:pt>
                <c:pt idx="124">
                  <c:v>-13498</c:v>
                </c:pt>
                <c:pt idx="125">
                  <c:v>-13488</c:v>
                </c:pt>
                <c:pt idx="126">
                  <c:v>-13488</c:v>
                </c:pt>
                <c:pt idx="127">
                  <c:v>-13479</c:v>
                </c:pt>
                <c:pt idx="128">
                  <c:v>-13479</c:v>
                </c:pt>
                <c:pt idx="129">
                  <c:v>-13479</c:v>
                </c:pt>
                <c:pt idx="130">
                  <c:v>-13479</c:v>
                </c:pt>
                <c:pt idx="131">
                  <c:v>-13479</c:v>
                </c:pt>
                <c:pt idx="132">
                  <c:v>-13470</c:v>
                </c:pt>
                <c:pt idx="133">
                  <c:v>-13386</c:v>
                </c:pt>
                <c:pt idx="134">
                  <c:v>-13381.5</c:v>
                </c:pt>
                <c:pt idx="135">
                  <c:v>-13330</c:v>
                </c:pt>
                <c:pt idx="136">
                  <c:v>-13307.5</c:v>
                </c:pt>
                <c:pt idx="137">
                  <c:v>-13139</c:v>
                </c:pt>
                <c:pt idx="138">
                  <c:v>-13130</c:v>
                </c:pt>
                <c:pt idx="139">
                  <c:v>-13106.5</c:v>
                </c:pt>
                <c:pt idx="140">
                  <c:v>-13104</c:v>
                </c:pt>
                <c:pt idx="141">
                  <c:v>-13102</c:v>
                </c:pt>
                <c:pt idx="142">
                  <c:v>-13102</c:v>
                </c:pt>
                <c:pt idx="143">
                  <c:v>-13069.5</c:v>
                </c:pt>
                <c:pt idx="144">
                  <c:v>-13060</c:v>
                </c:pt>
                <c:pt idx="145">
                  <c:v>-13049</c:v>
                </c:pt>
                <c:pt idx="146">
                  <c:v>-13042.5</c:v>
                </c:pt>
                <c:pt idx="147">
                  <c:v>-13010</c:v>
                </c:pt>
                <c:pt idx="148">
                  <c:v>-12992</c:v>
                </c:pt>
                <c:pt idx="149">
                  <c:v>-12898</c:v>
                </c:pt>
                <c:pt idx="150">
                  <c:v>-12756</c:v>
                </c:pt>
                <c:pt idx="151">
                  <c:v>-12694</c:v>
                </c:pt>
                <c:pt idx="152">
                  <c:v>-12692</c:v>
                </c:pt>
                <c:pt idx="153">
                  <c:v>-12679</c:v>
                </c:pt>
                <c:pt idx="154">
                  <c:v>-12679</c:v>
                </c:pt>
                <c:pt idx="155">
                  <c:v>-12590.5</c:v>
                </c:pt>
                <c:pt idx="156">
                  <c:v>-12568</c:v>
                </c:pt>
                <c:pt idx="157">
                  <c:v>-12558</c:v>
                </c:pt>
                <c:pt idx="158">
                  <c:v>-12550</c:v>
                </c:pt>
                <c:pt idx="159">
                  <c:v>-12333</c:v>
                </c:pt>
                <c:pt idx="160">
                  <c:v>-12317.5</c:v>
                </c:pt>
                <c:pt idx="161">
                  <c:v>-12312</c:v>
                </c:pt>
                <c:pt idx="162">
                  <c:v>-12312</c:v>
                </c:pt>
                <c:pt idx="163">
                  <c:v>-12303</c:v>
                </c:pt>
                <c:pt idx="164">
                  <c:v>-12303</c:v>
                </c:pt>
                <c:pt idx="165">
                  <c:v>-12284</c:v>
                </c:pt>
                <c:pt idx="166">
                  <c:v>-12270.5</c:v>
                </c:pt>
                <c:pt idx="167">
                  <c:v>-12251.5</c:v>
                </c:pt>
                <c:pt idx="168">
                  <c:v>-12248</c:v>
                </c:pt>
                <c:pt idx="169">
                  <c:v>-12247</c:v>
                </c:pt>
                <c:pt idx="170">
                  <c:v>-12247</c:v>
                </c:pt>
                <c:pt idx="171">
                  <c:v>-12247</c:v>
                </c:pt>
                <c:pt idx="172">
                  <c:v>-12233.5</c:v>
                </c:pt>
                <c:pt idx="173">
                  <c:v>-12229</c:v>
                </c:pt>
                <c:pt idx="174">
                  <c:v>-12210</c:v>
                </c:pt>
                <c:pt idx="175">
                  <c:v>-12201</c:v>
                </c:pt>
                <c:pt idx="176">
                  <c:v>-12199</c:v>
                </c:pt>
                <c:pt idx="177">
                  <c:v>-11884.5</c:v>
                </c:pt>
                <c:pt idx="178">
                  <c:v>-11880</c:v>
                </c:pt>
                <c:pt idx="179">
                  <c:v>-11847.5</c:v>
                </c:pt>
                <c:pt idx="180">
                  <c:v>-11844</c:v>
                </c:pt>
                <c:pt idx="181">
                  <c:v>-11843</c:v>
                </c:pt>
                <c:pt idx="182">
                  <c:v>-11843</c:v>
                </c:pt>
                <c:pt idx="183">
                  <c:v>-11843</c:v>
                </c:pt>
                <c:pt idx="184">
                  <c:v>-11797</c:v>
                </c:pt>
                <c:pt idx="185">
                  <c:v>-11787</c:v>
                </c:pt>
                <c:pt idx="186">
                  <c:v>-11781</c:v>
                </c:pt>
                <c:pt idx="187">
                  <c:v>-11751</c:v>
                </c:pt>
                <c:pt idx="188">
                  <c:v>-11750</c:v>
                </c:pt>
                <c:pt idx="189">
                  <c:v>-11741</c:v>
                </c:pt>
                <c:pt idx="190">
                  <c:v>-11741</c:v>
                </c:pt>
                <c:pt idx="191">
                  <c:v>-11741</c:v>
                </c:pt>
                <c:pt idx="192">
                  <c:v>-11699.5</c:v>
                </c:pt>
                <c:pt idx="193">
                  <c:v>-11423</c:v>
                </c:pt>
                <c:pt idx="194">
                  <c:v>-11411</c:v>
                </c:pt>
                <c:pt idx="195">
                  <c:v>-11402</c:v>
                </c:pt>
                <c:pt idx="196">
                  <c:v>-11373</c:v>
                </c:pt>
                <c:pt idx="197">
                  <c:v>-11355</c:v>
                </c:pt>
                <c:pt idx="198">
                  <c:v>-11327</c:v>
                </c:pt>
                <c:pt idx="199">
                  <c:v>-11300</c:v>
                </c:pt>
                <c:pt idx="200">
                  <c:v>-11092</c:v>
                </c:pt>
                <c:pt idx="201">
                  <c:v>-11071</c:v>
                </c:pt>
                <c:pt idx="202">
                  <c:v>-10979</c:v>
                </c:pt>
                <c:pt idx="203">
                  <c:v>-10979</c:v>
                </c:pt>
                <c:pt idx="204">
                  <c:v>-10951</c:v>
                </c:pt>
                <c:pt idx="205">
                  <c:v>-10942</c:v>
                </c:pt>
                <c:pt idx="206">
                  <c:v>-10914</c:v>
                </c:pt>
                <c:pt idx="207">
                  <c:v>-10914</c:v>
                </c:pt>
                <c:pt idx="208">
                  <c:v>-10621</c:v>
                </c:pt>
                <c:pt idx="209">
                  <c:v>-10556</c:v>
                </c:pt>
                <c:pt idx="210">
                  <c:v>-10555</c:v>
                </c:pt>
                <c:pt idx="211">
                  <c:v>-10550</c:v>
                </c:pt>
                <c:pt idx="212">
                  <c:v>-10518</c:v>
                </c:pt>
                <c:pt idx="213">
                  <c:v>-10510</c:v>
                </c:pt>
                <c:pt idx="214">
                  <c:v>-10491</c:v>
                </c:pt>
                <c:pt idx="215">
                  <c:v>-10426</c:v>
                </c:pt>
                <c:pt idx="216">
                  <c:v>-10244</c:v>
                </c:pt>
                <c:pt idx="217">
                  <c:v>-10226</c:v>
                </c:pt>
                <c:pt idx="218">
                  <c:v>-10216</c:v>
                </c:pt>
                <c:pt idx="219">
                  <c:v>-10170</c:v>
                </c:pt>
                <c:pt idx="220">
                  <c:v>-10124</c:v>
                </c:pt>
                <c:pt idx="221">
                  <c:v>-10105</c:v>
                </c:pt>
                <c:pt idx="222">
                  <c:v>-10058</c:v>
                </c:pt>
                <c:pt idx="223">
                  <c:v>-10031</c:v>
                </c:pt>
                <c:pt idx="224">
                  <c:v>-10031</c:v>
                </c:pt>
                <c:pt idx="225">
                  <c:v>-9896</c:v>
                </c:pt>
                <c:pt idx="226">
                  <c:v>-9766</c:v>
                </c:pt>
                <c:pt idx="227">
                  <c:v>-9731</c:v>
                </c:pt>
                <c:pt idx="228">
                  <c:v>-9719</c:v>
                </c:pt>
                <c:pt idx="229">
                  <c:v>-9710</c:v>
                </c:pt>
                <c:pt idx="230">
                  <c:v>-9654</c:v>
                </c:pt>
                <c:pt idx="231">
                  <c:v>-9626</c:v>
                </c:pt>
                <c:pt idx="232">
                  <c:v>-9514.5</c:v>
                </c:pt>
                <c:pt idx="233">
                  <c:v>-9463</c:v>
                </c:pt>
                <c:pt idx="234">
                  <c:v>-9463</c:v>
                </c:pt>
                <c:pt idx="235">
                  <c:v>-9399</c:v>
                </c:pt>
                <c:pt idx="236">
                  <c:v>-9399</c:v>
                </c:pt>
                <c:pt idx="237">
                  <c:v>-9390</c:v>
                </c:pt>
                <c:pt idx="238">
                  <c:v>-9389</c:v>
                </c:pt>
                <c:pt idx="239">
                  <c:v>-9389</c:v>
                </c:pt>
                <c:pt idx="240">
                  <c:v>-9353</c:v>
                </c:pt>
                <c:pt idx="241">
                  <c:v>-9334</c:v>
                </c:pt>
                <c:pt idx="242">
                  <c:v>-9333</c:v>
                </c:pt>
                <c:pt idx="243">
                  <c:v>-9325</c:v>
                </c:pt>
                <c:pt idx="244">
                  <c:v>-9306</c:v>
                </c:pt>
                <c:pt idx="245">
                  <c:v>-9306</c:v>
                </c:pt>
                <c:pt idx="246">
                  <c:v>-9306</c:v>
                </c:pt>
                <c:pt idx="247">
                  <c:v>-9306</c:v>
                </c:pt>
                <c:pt idx="248">
                  <c:v>-9306</c:v>
                </c:pt>
                <c:pt idx="249">
                  <c:v>-9306</c:v>
                </c:pt>
                <c:pt idx="250">
                  <c:v>-9288</c:v>
                </c:pt>
                <c:pt idx="251">
                  <c:v>-9068</c:v>
                </c:pt>
                <c:pt idx="252">
                  <c:v>-9012</c:v>
                </c:pt>
                <c:pt idx="253">
                  <c:v>-8994</c:v>
                </c:pt>
                <c:pt idx="254">
                  <c:v>-8994</c:v>
                </c:pt>
                <c:pt idx="255">
                  <c:v>-8994</c:v>
                </c:pt>
                <c:pt idx="256">
                  <c:v>-8994</c:v>
                </c:pt>
                <c:pt idx="257">
                  <c:v>-8837</c:v>
                </c:pt>
                <c:pt idx="258">
                  <c:v>-8590</c:v>
                </c:pt>
                <c:pt idx="259">
                  <c:v>-8565.5</c:v>
                </c:pt>
                <c:pt idx="260">
                  <c:v>-8562</c:v>
                </c:pt>
                <c:pt idx="261">
                  <c:v>-8557.5</c:v>
                </c:pt>
                <c:pt idx="262">
                  <c:v>-8534</c:v>
                </c:pt>
                <c:pt idx="263">
                  <c:v>-8441</c:v>
                </c:pt>
                <c:pt idx="264">
                  <c:v>-8395</c:v>
                </c:pt>
                <c:pt idx="265">
                  <c:v>-8234</c:v>
                </c:pt>
                <c:pt idx="266">
                  <c:v>-8204</c:v>
                </c:pt>
                <c:pt idx="267">
                  <c:v>-8166</c:v>
                </c:pt>
                <c:pt idx="268">
                  <c:v>-8139</c:v>
                </c:pt>
                <c:pt idx="269">
                  <c:v>-8131</c:v>
                </c:pt>
                <c:pt idx="270">
                  <c:v>-8130</c:v>
                </c:pt>
                <c:pt idx="271">
                  <c:v>-8130</c:v>
                </c:pt>
                <c:pt idx="272">
                  <c:v>-8130</c:v>
                </c:pt>
                <c:pt idx="273">
                  <c:v>-8115.5</c:v>
                </c:pt>
                <c:pt idx="274">
                  <c:v>-8065</c:v>
                </c:pt>
                <c:pt idx="275">
                  <c:v>-8046</c:v>
                </c:pt>
                <c:pt idx="276">
                  <c:v>-7791</c:v>
                </c:pt>
                <c:pt idx="277">
                  <c:v>-7753</c:v>
                </c:pt>
                <c:pt idx="278">
                  <c:v>-7697</c:v>
                </c:pt>
                <c:pt idx="279">
                  <c:v>-7673</c:v>
                </c:pt>
                <c:pt idx="280">
                  <c:v>-7643</c:v>
                </c:pt>
                <c:pt idx="281">
                  <c:v>-7642</c:v>
                </c:pt>
                <c:pt idx="282">
                  <c:v>-7577</c:v>
                </c:pt>
                <c:pt idx="283">
                  <c:v>-7498</c:v>
                </c:pt>
                <c:pt idx="284">
                  <c:v>-7432</c:v>
                </c:pt>
                <c:pt idx="285">
                  <c:v>-7404</c:v>
                </c:pt>
                <c:pt idx="286">
                  <c:v>-7349</c:v>
                </c:pt>
                <c:pt idx="287">
                  <c:v>-7321</c:v>
                </c:pt>
                <c:pt idx="288">
                  <c:v>-7265</c:v>
                </c:pt>
                <c:pt idx="289">
                  <c:v>-7265</c:v>
                </c:pt>
                <c:pt idx="290">
                  <c:v>-7247</c:v>
                </c:pt>
                <c:pt idx="291">
                  <c:v>-7238</c:v>
                </c:pt>
                <c:pt idx="292">
                  <c:v>-7186.5</c:v>
                </c:pt>
                <c:pt idx="293">
                  <c:v>-6990</c:v>
                </c:pt>
                <c:pt idx="294">
                  <c:v>-6954</c:v>
                </c:pt>
                <c:pt idx="295">
                  <c:v>-6944</c:v>
                </c:pt>
                <c:pt idx="296">
                  <c:v>-6898</c:v>
                </c:pt>
                <c:pt idx="297">
                  <c:v>-6880</c:v>
                </c:pt>
                <c:pt idx="298">
                  <c:v>-6845</c:v>
                </c:pt>
                <c:pt idx="299">
                  <c:v>-6843</c:v>
                </c:pt>
                <c:pt idx="300">
                  <c:v>-6833</c:v>
                </c:pt>
                <c:pt idx="301">
                  <c:v>-6828.5</c:v>
                </c:pt>
                <c:pt idx="302">
                  <c:v>-6805</c:v>
                </c:pt>
                <c:pt idx="303">
                  <c:v>-6777</c:v>
                </c:pt>
                <c:pt idx="304">
                  <c:v>-6675.5</c:v>
                </c:pt>
                <c:pt idx="305">
                  <c:v>-6586</c:v>
                </c:pt>
                <c:pt idx="306">
                  <c:v>-6562.5</c:v>
                </c:pt>
                <c:pt idx="307">
                  <c:v>-6549</c:v>
                </c:pt>
                <c:pt idx="308">
                  <c:v>-6513</c:v>
                </c:pt>
                <c:pt idx="309">
                  <c:v>-6513</c:v>
                </c:pt>
                <c:pt idx="310">
                  <c:v>-6513</c:v>
                </c:pt>
                <c:pt idx="311">
                  <c:v>-6512</c:v>
                </c:pt>
                <c:pt idx="312">
                  <c:v>-6494</c:v>
                </c:pt>
                <c:pt idx="313">
                  <c:v>-6484</c:v>
                </c:pt>
                <c:pt idx="314">
                  <c:v>-6457</c:v>
                </c:pt>
                <c:pt idx="315">
                  <c:v>-6447</c:v>
                </c:pt>
                <c:pt idx="316">
                  <c:v>-6422</c:v>
                </c:pt>
                <c:pt idx="317">
                  <c:v>-6186.5</c:v>
                </c:pt>
                <c:pt idx="318">
                  <c:v>-6127</c:v>
                </c:pt>
                <c:pt idx="319">
                  <c:v>-6089</c:v>
                </c:pt>
                <c:pt idx="320">
                  <c:v>-6080</c:v>
                </c:pt>
                <c:pt idx="321">
                  <c:v>-6061</c:v>
                </c:pt>
                <c:pt idx="322">
                  <c:v>-6055</c:v>
                </c:pt>
                <c:pt idx="323">
                  <c:v>-5964.5</c:v>
                </c:pt>
                <c:pt idx="324">
                  <c:v>-5740</c:v>
                </c:pt>
                <c:pt idx="325">
                  <c:v>-5731</c:v>
                </c:pt>
                <c:pt idx="326">
                  <c:v>-5731</c:v>
                </c:pt>
                <c:pt idx="327">
                  <c:v>-5722</c:v>
                </c:pt>
                <c:pt idx="328">
                  <c:v>-5713</c:v>
                </c:pt>
                <c:pt idx="329">
                  <c:v>-5704</c:v>
                </c:pt>
                <c:pt idx="330">
                  <c:v>-5704</c:v>
                </c:pt>
                <c:pt idx="331">
                  <c:v>-5667</c:v>
                </c:pt>
                <c:pt idx="332">
                  <c:v>-5664.5</c:v>
                </c:pt>
                <c:pt idx="333">
                  <c:v>-5646</c:v>
                </c:pt>
                <c:pt idx="334">
                  <c:v>-5645</c:v>
                </c:pt>
                <c:pt idx="335">
                  <c:v>-5382</c:v>
                </c:pt>
                <c:pt idx="336">
                  <c:v>-5318</c:v>
                </c:pt>
                <c:pt idx="337">
                  <c:v>-5290</c:v>
                </c:pt>
                <c:pt idx="338">
                  <c:v>-5290</c:v>
                </c:pt>
                <c:pt idx="339">
                  <c:v>-5263</c:v>
                </c:pt>
                <c:pt idx="340">
                  <c:v>-5262</c:v>
                </c:pt>
                <c:pt idx="341">
                  <c:v>-5262</c:v>
                </c:pt>
                <c:pt idx="342">
                  <c:v>-5262</c:v>
                </c:pt>
                <c:pt idx="343">
                  <c:v>-5197</c:v>
                </c:pt>
                <c:pt idx="344">
                  <c:v>-5188</c:v>
                </c:pt>
                <c:pt idx="345">
                  <c:v>-4922</c:v>
                </c:pt>
                <c:pt idx="346">
                  <c:v>-4867</c:v>
                </c:pt>
                <c:pt idx="347">
                  <c:v>-4862</c:v>
                </c:pt>
                <c:pt idx="348">
                  <c:v>-4839</c:v>
                </c:pt>
                <c:pt idx="349">
                  <c:v>-4783</c:v>
                </c:pt>
                <c:pt idx="350">
                  <c:v>-4536</c:v>
                </c:pt>
                <c:pt idx="351">
                  <c:v>-4472</c:v>
                </c:pt>
                <c:pt idx="352">
                  <c:v>-4398</c:v>
                </c:pt>
                <c:pt idx="353">
                  <c:v>-4388</c:v>
                </c:pt>
                <c:pt idx="354">
                  <c:v>-3987</c:v>
                </c:pt>
                <c:pt idx="355">
                  <c:v>-3986</c:v>
                </c:pt>
                <c:pt idx="356">
                  <c:v>-3658</c:v>
                </c:pt>
                <c:pt idx="357">
                  <c:v>-3645</c:v>
                </c:pt>
                <c:pt idx="358">
                  <c:v>-3645</c:v>
                </c:pt>
                <c:pt idx="359">
                  <c:v>-3620</c:v>
                </c:pt>
                <c:pt idx="360">
                  <c:v>-3333</c:v>
                </c:pt>
                <c:pt idx="361">
                  <c:v>-3217.5</c:v>
                </c:pt>
                <c:pt idx="362">
                  <c:v>-2809</c:v>
                </c:pt>
                <c:pt idx="363">
                  <c:v>-2808</c:v>
                </c:pt>
                <c:pt idx="364">
                  <c:v>-2808</c:v>
                </c:pt>
                <c:pt idx="365">
                  <c:v>-2712.5</c:v>
                </c:pt>
                <c:pt idx="366">
                  <c:v>-2666.5</c:v>
                </c:pt>
                <c:pt idx="367">
                  <c:v>-2393.5</c:v>
                </c:pt>
                <c:pt idx="368">
                  <c:v>-2360</c:v>
                </c:pt>
                <c:pt idx="369">
                  <c:v>-2268</c:v>
                </c:pt>
                <c:pt idx="370">
                  <c:v>-2096.5</c:v>
                </c:pt>
                <c:pt idx="371">
                  <c:v>-2083</c:v>
                </c:pt>
                <c:pt idx="372">
                  <c:v>-2026.5</c:v>
                </c:pt>
                <c:pt idx="373">
                  <c:v>-2022.5</c:v>
                </c:pt>
                <c:pt idx="374">
                  <c:v>-2021</c:v>
                </c:pt>
                <c:pt idx="375">
                  <c:v>-2017.5</c:v>
                </c:pt>
                <c:pt idx="376">
                  <c:v>-2005.5</c:v>
                </c:pt>
                <c:pt idx="377">
                  <c:v>-1984</c:v>
                </c:pt>
                <c:pt idx="378">
                  <c:v>-1945</c:v>
                </c:pt>
                <c:pt idx="379">
                  <c:v>-1914.5</c:v>
                </c:pt>
                <c:pt idx="380">
                  <c:v>-1892</c:v>
                </c:pt>
                <c:pt idx="381">
                  <c:v>-1888</c:v>
                </c:pt>
                <c:pt idx="382">
                  <c:v>-1714.5</c:v>
                </c:pt>
                <c:pt idx="383">
                  <c:v>-1691</c:v>
                </c:pt>
                <c:pt idx="384">
                  <c:v>-1616</c:v>
                </c:pt>
                <c:pt idx="385">
                  <c:v>-1586</c:v>
                </c:pt>
                <c:pt idx="386">
                  <c:v>-1581.5</c:v>
                </c:pt>
                <c:pt idx="387">
                  <c:v>-1580</c:v>
                </c:pt>
                <c:pt idx="388">
                  <c:v>-1576</c:v>
                </c:pt>
                <c:pt idx="389">
                  <c:v>-1572.5</c:v>
                </c:pt>
                <c:pt idx="390">
                  <c:v>-1477</c:v>
                </c:pt>
                <c:pt idx="391">
                  <c:v>-1458</c:v>
                </c:pt>
                <c:pt idx="392">
                  <c:v>-1255</c:v>
                </c:pt>
                <c:pt idx="393">
                  <c:v>-1231</c:v>
                </c:pt>
                <c:pt idx="394">
                  <c:v>-1231</c:v>
                </c:pt>
                <c:pt idx="395">
                  <c:v>-1212</c:v>
                </c:pt>
                <c:pt idx="396">
                  <c:v>-1198.5</c:v>
                </c:pt>
                <c:pt idx="397">
                  <c:v>-1185</c:v>
                </c:pt>
                <c:pt idx="398">
                  <c:v>-1175</c:v>
                </c:pt>
                <c:pt idx="399">
                  <c:v>-1154</c:v>
                </c:pt>
                <c:pt idx="400">
                  <c:v>-1129</c:v>
                </c:pt>
                <c:pt idx="401">
                  <c:v>-1068.5</c:v>
                </c:pt>
                <c:pt idx="402">
                  <c:v>-1067</c:v>
                </c:pt>
                <c:pt idx="403">
                  <c:v>-827</c:v>
                </c:pt>
                <c:pt idx="404">
                  <c:v>-777</c:v>
                </c:pt>
                <c:pt idx="405">
                  <c:v>-761</c:v>
                </c:pt>
                <c:pt idx="406">
                  <c:v>-710.5</c:v>
                </c:pt>
                <c:pt idx="407">
                  <c:v>-696</c:v>
                </c:pt>
                <c:pt idx="408">
                  <c:v>-688.5</c:v>
                </c:pt>
                <c:pt idx="409">
                  <c:v>-460</c:v>
                </c:pt>
                <c:pt idx="410">
                  <c:v>-441</c:v>
                </c:pt>
                <c:pt idx="411">
                  <c:v>-356</c:v>
                </c:pt>
                <c:pt idx="412">
                  <c:v>-296.5</c:v>
                </c:pt>
                <c:pt idx="413">
                  <c:v>-55</c:v>
                </c:pt>
                <c:pt idx="414">
                  <c:v>-27</c:v>
                </c:pt>
                <c:pt idx="415">
                  <c:v>0</c:v>
                </c:pt>
                <c:pt idx="416">
                  <c:v>0</c:v>
                </c:pt>
                <c:pt idx="417">
                  <c:v>48</c:v>
                </c:pt>
                <c:pt idx="418">
                  <c:v>77</c:v>
                </c:pt>
                <c:pt idx="419">
                  <c:v>78</c:v>
                </c:pt>
                <c:pt idx="420">
                  <c:v>80.5</c:v>
                </c:pt>
                <c:pt idx="421">
                  <c:v>350</c:v>
                </c:pt>
                <c:pt idx="422">
                  <c:v>463</c:v>
                </c:pt>
                <c:pt idx="423">
                  <c:v>562</c:v>
                </c:pt>
                <c:pt idx="424">
                  <c:v>725</c:v>
                </c:pt>
                <c:pt idx="425">
                  <c:v>744</c:v>
                </c:pt>
                <c:pt idx="426">
                  <c:v>776.5</c:v>
                </c:pt>
                <c:pt idx="427">
                  <c:v>785.5</c:v>
                </c:pt>
                <c:pt idx="428">
                  <c:v>794.5</c:v>
                </c:pt>
                <c:pt idx="429">
                  <c:v>804.5</c:v>
                </c:pt>
                <c:pt idx="430">
                  <c:v>818</c:v>
                </c:pt>
                <c:pt idx="431">
                  <c:v>837</c:v>
                </c:pt>
                <c:pt idx="432">
                  <c:v>853.5</c:v>
                </c:pt>
                <c:pt idx="433">
                  <c:v>896</c:v>
                </c:pt>
                <c:pt idx="434">
                  <c:v>1270</c:v>
                </c:pt>
                <c:pt idx="435">
                  <c:v>1270</c:v>
                </c:pt>
                <c:pt idx="436">
                  <c:v>1670</c:v>
                </c:pt>
                <c:pt idx="437">
                  <c:v>1700.5</c:v>
                </c:pt>
                <c:pt idx="438">
                  <c:v>1700.5</c:v>
                </c:pt>
                <c:pt idx="439">
                  <c:v>1723</c:v>
                </c:pt>
                <c:pt idx="440">
                  <c:v>2071</c:v>
                </c:pt>
                <c:pt idx="441">
                  <c:v>2079</c:v>
                </c:pt>
                <c:pt idx="442">
                  <c:v>2425.5</c:v>
                </c:pt>
                <c:pt idx="443">
                  <c:v>2439</c:v>
                </c:pt>
                <c:pt idx="444">
                  <c:v>2477</c:v>
                </c:pt>
                <c:pt idx="445">
                  <c:v>2613</c:v>
                </c:pt>
                <c:pt idx="446">
                  <c:v>2613</c:v>
                </c:pt>
                <c:pt idx="447">
                  <c:v>2877</c:v>
                </c:pt>
                <c:pt idx="448">
                  <c:v>2880</c:v>
                </c:pt>
                <c:pt idx="449">
                  <c:v>2949.5</c:v>
                </c:pt>
                <c:pt idx="450">
                  <c:v>2971</c:v>
                </c:pt>
                <c:pt idx="451">
                  <c:v>3313</c:v>
                </c:pt>
                <c:pt idx="452">
                  <c:v>3320</c:v>
                </c:pt>
                <c:pt idx="453">
                  <c:v>3329</c:v>
                </c:pt>
                <c:pt idx="454">
                  <c:v>3366</c:v>
                </c:pt>
                <c:pt idx="455">
                  <c:v>3661</c:v>
                </c:pt>
                <c:pt idx="456">
                  <c:v>3696</c:v>
                </c:pt>
                <c:pt idx="457">
                  <c:v>3753</c:v>
                </c:pt>
                <c:pt idx="458">
                  <c:v>4025</c:v>
                </c:pt>
                <c:pt idx="459">
                  <c:v>4109</c:v>
                </c:pt>
                <c:pt idx="460">
                  <c:v>4139</c:v>
                </c:pt>
                <c:pt idx="461">
                  <c:v>4156</c:v>
                </c:pt>
                <c:pt idx="462">
                  <c:v>4193</c:v>
                </c:pt>
                <c:pt idx="463">
                  <c:v>4587</c:v>
                </c:pt>
                <c:pt idx="464">
                  <c:v>4618</c:v>
                </c:pt>
                <c:pt idx="465">
                  <c:v>4862</c:v>
                </c:pt>
                <c:pt idx="466">
                  <c:v>4885.5</c:v>
                </c:pt>
                <c:pt idx="467">
                  <c:v>4975</c:v>
                </c:pt>
                <c:pt idx="468">
                  <c:v>5002</c:v>
                </c:pt>
                <c:pt idx="469">
                  <c:v>5032</c:v>
                </c:pt>
                <c:pt idx="470">
                  <c:v>5057</c:v>
                </c:pt>
                <c:pt idx="471">
                  <c:v>5303</c:v>
                </c:pt>
                <c:pt idx="472">
                  <c:v>5320.5</c:v>
                </c:pt>
                <c:pt idx="473">
                  <c:v>5334.5</c:v>
                </c:pt>
                <c:pt idx="474">
                  <c:v>5360</c:v>
                </c:pt>
                <c:pt idx="475">
                  <c:v>5399</c:v>
                </c:pt>
                <c:pt idx="476">
                  <c:v>5746</c:v>
                </c:pt>
                <c:pt idx="477">
                  <c:v>5802</c:v>
                </c:pt>
                <c:pt idx="478">
                  <c:v>5849</c:v>
                </c:pt>
                <c:pt idx="479">
                  <c:v>6217</c:v>
                </c:pt>
                <c:pt idx="480">
                  <c:v>6317</c:v>
                </c:pt>
                <c:pt idx="481">
                  <c:v>6526</c:v>
                </c:pt>
              </c:numCache>
            </c:numRef>
          </c:xVal>
          <c:yVal>
            <c:numRef>
              <c:f>Active!$J$21:$J$958</c:f>
              <c:numCache>
                <c:formatCode>General</c:formatCode>
                <c:ptCount val="938"/>
                <c:pt idx="63">
                  <c:v>6.496379995951429E-3</c:v>
                </c:pt>
                <c:pt idx="91">
                  <c:v>1.0983369997120462E-2</c:v>
                </c:pt>
                <c:pt idx="104">
                  <c:v>-1.1085300066042691E-3</c:v>
                </c:pt>
                <c:pt idx="109">
                  <c:v>-6.4004300002125092E-3</c:v>
                </c:pt>
                <c:pt idx="122">
                  <c:v>-5.6967400014400482E-3</c:v>
                </c:pt>
                <c:pt idx="140">
                  <c:v>4.2113599993172102E-3</c:v>
                </c:pt>
                <c:pt idx="151">
                  <c:v>1.5194599909591489E-3</c:v>
                </c:pt>
                <c:pt idx="165">
                  <c:v>-5.072440006188117E-3</c:v>
                </c:pt>
                <c:pt idx="347">
                  <c:v>1.3758579996647313E-2</c:v>
                </c:pt>
                <c:pt idx="361">
                  <c:v>-4.8917500680545345E-4</c:v>
                </c:pt>
                <c:pt idx="370">
                  <c:v>-4.4556500506587327E-4</c:v>
                </c:pt>
                <c:pt idx="373">
                  <c:v>-5.1922500279033557E-4</c:v>
                </c:pt>
                <c:pt idx="378">
                  <c:v>3.2254999678116292E-4</c:v>
                </c:pt>
                <c:pt idx="381">
                  <c:v>3.7391999649116769E-4</c:v>
                </c:pt>
                <c:pt idx="418">
                  <c:v>-4.6043000475037843E-4</c:v>
                </c:pt>
                <c:pt idx="432">
                  <c:v>-1.0360650048824027E-3</c:v>
                </c:pt>
                <c:pt idx="440">
                  <c:v>-3.2668900021235459E-3</c:v>
                </c:pt>
                <c:pt idx="442">
                  <c:v>-4.2035450096591376E-3</c:v>
                </c:pt>
                <c:pt idx="443">
                  <c:v>-2.9440100042847916E-3</c:v>
                </c:pt>
                <c:pt idx="448">
                  <c:v>-3.9992000019992702E-3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E5-4360-9793-EA494996E74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-31107</c:v>
                </c:pt>
                <c:pt idx="1">
                  <c:v>-31069</c:v>
                </c:pt>
                <c:pt idx="2">
                  <c:v>-30271</c:v>
                </c:pt>
                <c:pt idx="3">
                  <c:v>-30233</c:v>
                </c:pt>
                <c:pt idx="4">
                  <c:v>-29865</c:v>
                </c:pt>
                <c:pt idx="5">
                  <c:v>-28657</c:v>
                </c:pt>
                <c:pt idx="6">
                  <c:v>-26968</c:v>
                </c:pt>
                <c:pt idx="7">
                  <c:v>-26573</c:v>
                </c:pt>
                <c:pt idx="8">
                  <c:v>-26566</c:v>
                </c:pt>
                <c:pt idx="9">
                  <c:v>-26557</c:v>
                </c:pt>
                <c:pt idx="10">
                  <c:v>-26556</c:v>
                </c:pt>
                <c:pt idx="11">
                  <c:v>-26529</c:v>
                </c:pt>
                <c:pt idx="12">
                  <c:v>-26528</c:v>
                </c:pt>
                <c:pt idx="13">
                  <c:v>-26500</c:v>
                </c:pt>
                <c:pt idx="14">
                  <c:v>-26328</c:v>
                </c:pt>
                <c:pt idx="15">
                  <c:v>-26271</c:v>
                </c:pt>
                <c:pt idx="16">
                  <c:v>-26234</c:v>
                </c:pt>
                <c:pt idx="17">
                  <c:v>-26233</c:v>
                </c:pt>
                <c:pt idx="18">
                  <c:v>-26229.5</c:v>
                </c:pt>
                <c:pt idx="19">
                  <c:v>-26216</c:v>
                </c:pt>
                <c:pt idx="20">
                  <c:v>-26215</c:v>
                </c:pt>
                <c:pt idx="21">
                  <c:v>-26201.5</c:v>
                </c:pt>
                <c:pt idx="22">
                  <c:v>-25034</c:v>
                </c:pt>
                <c:pt idx="23">
                  <c:v>-24944</c:v>
                </c:pt>
                <c:pt idx="24">
                  <c:v>-24519</c:v>
                </c:pt>
                <c:pt idx="25">
                  <c:v>-24152</c:v>
                </c:pt>
                <c:pt idx="26">
                  <c:v>-23962</c:v>
                </c:pt>
                <c:pt idx="27">
                  <c:v>-23646</c:v>
                </c:pt>
                <c:pt idx="28">
                  <c:v>-23276</c:v>
                </c:pt>
                <c:pt idx="29">
                  <c:v>-22976</c:v>
                </c:pt>
                <c:pt idx="30">
                  <c:v>-22844</c:v>
                </c:pt>
                <c:pt idx="31">
                  <c:v>-22541</c:v>
                </c:pt>
                <c:pt idx="32">
                  <c:v>-22495</c:v>
                </c:pt>
                <c:pt idx="33">
                  <c:v>-22488</c:v>
                </c:pt>
                <c:pt idx="34">
                  <c:v>-22063</c:v>
                </c:pt>
                <c:pt idx="35">
                  <c:v>-21935</c:v>
                </c:pt>
                <c:pt idx="36">
                  <c:v>-20834</c:v>
                </c:pt>
                <c:pt idx="37">
                  <c:v>-19996</c:v>
                </c:pt>
                <c:pt idx="38">
                  <c:v>-19939</c:v>
                </c:pt>
                <c:pt idx="39">
                  <c:v>-19665</c:v>
                </c:pt>
                <c:pt idx="40">
                  <c:v>-19571</c:v>
                </c:pt>
                <c:pt idx="41">
                  <c:v>-19571</c:v>
                </c:pt>
                <c:pt idx="42">
                  <c:v>-19567.5</c:v>
                </c:pt>
                <c:pt idx="43">
                  <c:v>-19534</c:v>
                </c:pt>
                <c:pt idx="44">
                  <c:v>-19233</c:v>
                </c:pt>
                <c:pt idx="45">
                  <c:v>-19205</c:v>
                </c:pt>
                <c:pt idx="46">
                  <c:v>-19205</c:v>
                </c:pt>
                <c:pt idx="47">
                  <c:v>-19205</c:v>
                </c:pt>
                <c:pt idx="48">
                  <c:v>-19196</c:v>
                </c:pt>
                <c:pt idx="49">
                  <c:v>-19177</c:v>
                </c:pt>
                <c:pt idx="50">
                  <c:v>-19167</c:v>
                </c:pt>
                <c:pt idx="51">
                  <c:v>-18782</c:v>
                </c:pt>
                <c:pt idx="52">
                  <c:v>-18782</c:v>
                </c:pt>
                <c:pt idx="53">
                  <c:v>-18382.5</c:v>
                </c:pt>
                <c:pt idx="54">
                  <c:v>-18345.5</c:v>
                </c:pt>
                <c:pt idx="55">
                  <c:v>-18275</c:v>
                </c:pt>
                <c:pt idx="56">
                  <c:v>-18001</c:v>
                </c:pt>
                <c:pt idx="57">
                  <c:v>-17192</c:v>
                </c:pt>
                <c:pt idx="58">
                  <c:v>-17192</c:v>
                </c:pt>
                <c:pt idx="59">
                  <c:v>-16760</c:v>
                </c:pt>
                <c:pt idx="60">
                  <c:v>-16750</c:v>
                </c:pt>
                <c:pt idx="61">
                  <c:v>-16659</c:v>
                </c:pt>
                <c:pt idx="62">
                  <c:v>-16291</c:v>
                </c:pt>
                <c:pt idx="63">
                  <c:v>-16282</c:v>
                </c:pt>
                <c:pt idx="64">
                  <c:v>-15897</c:v>
                </c:pt>
                <c:pt idx="65">
                  <c:v>-15897</c:v>
                </c:pt>
                <c:pt idx="66">
                  <c:v>-15897</c:v>
                </c:pt>
                <c:pt idx="67">
                  <c:v>-15839</c:v>
                </c:pt>
                <c:pt idx="68">
                  <c:v>-15839</c:v>
                </c:pt>
                <c:pt idx="69">
                  <c:v>-15832</c:v>
                </c:pt>
                <c:pt idx="70">
                  <c:v>-15579.5</c:v>
                </c:pt>
                <c:pt idx="71">
                  <c:v>-15575</c:v>
                </c:pt>
                <c:pt idx="72">
                  <c:v>-15575</c:v>
                </c:pt>
                <c:pt idx="73">
                  <c:v>-15556</c:v>
                </c:pt>
                <c:pt idx="74">
                  <c:v>-15483</c:v>
                </c:pt>
                <c:pt idx="75">
                  <c:v>-15473</c:v>
                </c:pt>
                <c:pt idx="76">
                  <c:v>-15426</c:v>
                </c:pt>
                <c:pt idx="77">
                  <c:v>-15239.5</c:v>
                </c:pt>
                <c:pt idx="78">
                  <c:v>-15212.5</c:v>
                </c:pt>
                <c:pt idx="79">
                  <c:v>-15161</c:v>
                </c:pt>
                <c:pt idx="80">
                  <c:v>-15161</c:v>
                </c:pt>
                <c:pt idx="81">
                  <c:v>-15156.5</c:v>
                </c:pt>
                <c:pt idx="82">
                  <c:v>-15142</c:v>
                </c:pt>
                <c:pt idx="83">
                  <c:v>-15137.5</c:v>
                </c:pt>
                <c:pt idx="84">
                  <c:v>-15129.5</c:v>
                </c:pt>
                <c:pt idx="85">
                  <c:v>-15105</c:v>
                </c:pt>
                <c:pt idx="86">
                  <c:v>-15063.5</c:v>
                </c:pt>
                <c:pt idx="87">
                  <c:v>-15061</c:v>
                </c:pt>
                <c:pt idx="88">
                  <c:v>-14976</c:v>
                </c:pt>
                <c:pt idx="89">
                  <c:v>-14761.5</c:v>
                </c:pt>
                <c:pt idx="90">
                  <c:v>-14756</c:v>
                </c:pt>
                <c:pt idx="91">
                  <c:v>-14743</c:v>
                </c:pt>
                <c:pt idx="92">
                  <c:v>-14733.5</c:v>
                </c:pt>
                <c:pt idx="93">
                  <c:v>-14729</c:v>
                </c:pt>
                <c:pt idx="94">
                  <c:v>-14710</c:v>
                </c:pt>
                <c:pt idx="95">
                  <c:v>-14710</c:v>
                </c:pt>
                <c:pt idx="96">
                  <c:v>-14696.5</c:v>
                </c:pt>
                <c:pt idx="97">
                  <c:v>-14678.5</c:v>
                </c:pt>
                <c:pt idx="98">
                  <c:v>-14673</c:v>
                </c:pt>
                <c:pt idx="99">
                  <c:v>-14646</c:v>
                </c:pt>
                <c:pt idx="100">
                  <c:v>-14631.5</c:v>
                </c:pt>
                <c:pt idx="101">
                  <c:v>-14623.5</c:v>
                </c:pt>
                <c:pt idx="102">
                  <c:v>-14603.5</c:v>
                </c:pt>
                <c:pt idx="103">
                  <c:v>-14459.5</c:v>
                </c:pt>
                <c:pt idx="104">
                  <c:v>-14333</c:v>
                </c:pt>
                <c:pt idx="105">
                  <c:v>-14250</c:v>
                </c:pt>
                <c:pt idx="106">
                  <c:v>-14018.5</c:v>
                </c:pt>
                <c:pt idx="107">
                  <c:v>-14004</c:v>
                </c:pt>
                <c:pt idx="108">
                  <c:v>-13952.5</c:v>
                </c:pt>
                <c:pt idx="109">
                  <c:v>-13923</c:v>
                </c:pt>
                <c:pt idx="110">
                  <c:v>-13885</c:v>
                </c:pt>
                <c:pt idx="111">
                  <c:v>-13878.5</c:v>
                </c:pt>
                <c:pt idx="112">
                  <c:v>-13869.5</c:v>
                </c:pt>
                <c:pt idx="113">
                  <c:v>-13865</c:v>
                </c:pt>
                <c:pt idx="114">
                  <c:v>-13865</c:v>
                </c:pt>
                <c:pt idx="115">
                  <c:v>-13841.5</c:v>
                </c:pt>
                <c:pt idx="116">
                  <c:v>-13823.5</c:v>
                </c:pt>
                <c:pt idx="117">
                  <c:v>-13766.5</c:v>
                </c:pt>
                <c:pt idx="118">
                  <c:v>-13757.5</c:v>
                </c:pt>
                <c:pt idx="119">
                  <c:v>-13702.5</c:v>
                </c:pt>
                <c:pt idx="120">
                  <c:v>-13586.5</c:v>
                </c:pt>
                <c:pt idx="121">
                  <c:v>-13562</c:v>
                </c:pt>
                <c:pt idx="122">
                  <c:v>-13514</c:v>
                </c:pt>
                <c:pt idx="123">
                  <c:v>-13499</c:v>
                </c:pt>
                <c:pt idx="124">
                  <c:v>-13498</c:v>
                </c:pt>
                <c:pt idx="125">
                  <c:v>-13488</c:v>
                </c:pt>
                <c:pt idx="126">
                  <c:v>-13488</c:v>
                </c:pt>
                <c:pt idx="127">
                  <c:v>-13479</c:v>
                </c:pt>
                <c:pt idx="128">
                  <c:v>-13479</c:v>
                </c:pt>
                <c:pt idx="129">
                  <c:v>-13479</c:v>
                </c:pt>
                <c:pt idx="130">
                  <c:v>-13479</c:v>
                </c:pt>
                <c:pt idx="131">
                  <c:v>-13479</c:v>
                </c:pt>
                <c:pt idx="132">
                  <c:v>-13470</c:v>
                </c:pt>
                <c:pt idx="133">
                  <c:v>-13386</c:v>
                </c:pt>
                <c:pt idx="134">
                  <c:v>-13381.5</c:v>
                </c:pt>
                <c:pt idx="135">
                  <c:v>-13330</c:v>
                </c:pt>
                <c:pt idx="136">
                  <c:v>-13307.5</c:v>
                </c:pt>
                <c:pt idx="137">
                  <c:v>-13139</c:v>
                </c:pt>
                <c:pt idx="138">
                  <c:v>-13130</c:v>
                </c:pt>
                <c:pt idx="139">
                  <c:v>-13106.5</c:v>
                </c:pt>
                <c:pt idx="140">
                  <c:v>-13104</c:v>
                </c:pt>
                <c:pt idx="141">
                  <c:v>-13102</c:v>
                </c:pt>
                <c:pt idx="142">
                  <c:v>-13102</c:v>
                </c:pt>
                <c:pt idx="143">
                  <c:v>-13069.5</c:v>
                </c:pt>
                <c:pt idx="144">
                  <c:v>-13060</c:v>
                </c:pt>
                <c:pt idx="145">
                  <c:v>-13049</c:v>
                </c:pt>
                <c:pt idx="146">
                  <c:v>-13042.5</c:v>
                </c:pt>
                <c:pt idx="147">
                  <c:v>-13010</c:v>
                </c:pt>
                <c:pt idx="148">
                  <c:v>-12992</c:v>
                </c:pt>
                <c:pt idx="149">
                  <c:v>-12898</c:v>
                </c:pt>
                <c:pt idx="150">
                  <c:v>-12756</c:v>
                </c:pt>
                <c:pt idx="151">
                  <c:v>-12694</c:v>
                </c:pt>
                <c:pt idx="152">
                  <c:v>-12692</c:v>
                </c:pt>
                <c:pt idx="153">
                  <c:v>-12679</c:v>
                </c:pt>
                <c:pt idx="154">
                  <c:v>-12679</c:v>
                </c:pt>
                <c:pt idx="155">
                  <c:v>-12590.5</c:v>
                </c:pt>
                <c:pt idx="156">
                  <c:v>-12568</c:v>
                </c:pt>
                <c:pt idx="157">
                  <c:v>-12558</c:v>
                </c:pt>
                <c:pt idx="158">
                  <c:v>-12550</c:v>
                </c:pt>
                <c:pt idx="159">
                  <c:v>-12333</c:v>
                </c:pt>
                <c:pt idx="160">
                  <c:v>-12317.5</c:v>
                </c:pt>
                <c:pt idx="161">
                  <c:v>-12312</c:v>
                </c:pt>
                <c:pt idx="162">
                  <c:v>-12312</c:v>
                </c:pt>
                <c:pt idx="163">
                  <c:v>-12303</c:v>
                </c:pt>
                <c:pt idx="164">
                  <c:v>-12303</c:v>
                </c:pt>
                <c:pt idx="165">
                  <c:v>-12284</c:v>
                </c:pt>
                <c:pt idx="166">
                  <c:v>-12270.5</c:v>
                </c:pt>
                <c:pt idx="167">
                  <c:v>-12251.5</c:v>
                </c:pt>
                <c:pt idx="168">
                  <c:v>-12248</c:v>
                </c:pt>
                <c:pt idx="169">
                  <c:v>-12247</c:v>
                </c:pt>
                <c:pt idx="170">
                  <c:v>-12247</c:v>
                </c:pt>
                <c:pt idx="171">
                  <c:v>-12247</c:v>
                </c:pt>
                <c:pt idx="172">
                  <c:v>-12233.5</c:v>
                </c:pt>
                <c:pt idx="173">
                  <c:v>-12229</c:v>
                </c:pt>
                <c:pt idx="174">
                  <c:v>-12210</c:v>
                </c:pt>
                <c:pt idx="175">
                  <c:v>-12201</c:v>
                </c:pt>
                <c:pt idx="176">
                  <c:v>-12199</c:v>
                </c:pt>
                <c:pt idx="177">
                  <c:v>-11884.5</c:v>
                </c:pt>
                <c:pt idx="178">
                  <c:v>-11880</c:v>
                </c:pt>
                <c:pt idx="179">
                  <c:v>-11847.5</c:v>
                </c:pt>
                <c:pt idx="180">
                  <c:v>-11844</c:v>
                </c:pt>
                <c:pt idx="181">
                  <c:v>-11843</c:v>
                </c:pt>
                <c:pt idx="182">
                  <c:v>-11843</c:v>
                </c:pt>
                <c:pt idx="183">
                  <c:v>-11843</c:v>
                </c:pt>
                <c:pt idx="184">
                  <c:v>-11797</c:v>
                </c:pt>
                <c:pt idx="185">
                  <c:v>-11787</c:v>
                </c:pt>
                <c:pt idx="186">
                  <c:v>-11781</c:v>
                </c:pt>
                <c:pt idx="187">
                  <c:v>-11751</c:v>
                </c:pt>
                <c:pt idx="188">
                  <c:v>-11750</c:v>
                </c:pt>
                <c:pt idx="189">
                  <c:v>-11741</c:v>
                </c:pt>
                <c:pt idx="190">
                  <c:v>-11741</c:v>
                </c:pt>
                <c:pt idx="191">
                  <c:v>-11741</c:v>
                </c:pt>
                <c:pt idx="192">
                  <c:v>-11699.5</c:v>
                </c:pt>
                <c:pt idx="193">
                  <c:v>-11423</c:v>
                </c:pt>
                <c:pt idx="194">
                  <c:v>-11411</c:v>
                </c:pt>
                <c:pt idx="195">
                  <c:v>-11402</c:v>
                </c:pt>
                <c:pt idx="196">
                  <c:v>-11373</c:v>
                </c:pt>
                <c:pt idx="197">
                  <c:v>-11355</c:v>
                </c:pt>
                <c:pt idx="198">
                  <c:v>-11327</c:v>
                </c:pt>
                <c:pt idx="199">
                  <c:v>-11300</c:v>
                </c:pt>
                <c:pt idx="200">
                  <c:v>-11092</c:v>
                </c:pt>
                <c:pt idx="201">
                  <c:v>-11071</c:v>
                </c:pt>
                <c:pt idx="202">
                  <c:v>-10979</c:v>
                </c:pt>
                <c:pt idx="203">
                  <c:v>-10979</c:v>
                </c:pt>
                <c:pt idx="204">
                  <c:v>-10951</c:v>
                </c:pt>
                <c:pt idx="205">
                  <c:v>-10942</c:v>
                </c:pt>
                <c:pt idx="206">
                  <c:v>-10914</c:v>
                </c:pt>
                <c:pt idx="207">
                  <c:v>-10914</c:v>
                </c:pt>
                <c:pt idx="208">
                  <c:v>-10621</c:v>
                </c:pt>
                <c:pt idx="209">
                  <c:v>-10556</c:v>
                </c:pt>
                <c:pt idx="210">
                  <c:v>-10555</c:v>
                </c:pt>
                <c:pt idx="211">
                  <c:v>-10550</c:v>
                </c:pt>
                <c:pt idx="212">
                  <c:v>-10518</c:v>
                </c:pt>
                <c:pt idx="213">
                  <c:v>-10510</c:v>
                </c:pt>
                <c:pt idx="214">
                  <c:v>-10491</c:v>
                </c:pt>
                <c:pt idx="215">
                  <c:v>-10426</c:v>
                </c:pt>
                <c:pt idx="216">
                  <c:v>-10244</c:v>
                </c:pt>
                <c:pt idx="217">
                  <c:v>-10226</c:v>
                </c:pt>
                <c:pt idx="218">
                  <c:v>-10216</c:v>
                </c:pt>
                <c:pt idx="219">
                  <c:v>-10170</c:v>
                </c:pt>
                <c:pt idx="220">
                  <c:v>-10124</c:v>
                </c:pt>
                <c:pt idx="221">
                  <c:v>-10105</c:v>
                </c:pt>
                <c:pt idx="222">
                  <c:v>-10058</c:v>
                </c:pt>
                <c:pt idx="223">
                  <c:v>-10031</c:v>
                </c:pt>
                <c:pt idx="224">
                  <c:v>-10031</c:v>
                </c:pt>
                <c:pt idx="225">
                  <c:v>-9896</c:v>
                </c:pt>
                <c:pt idx="226">
                  <c:v>-9766</c:v>
                </c:pt>
                <c:pt idx="227">
                  <c:v>-9731</c:v>
                </c:pt>
                <c:pt idx="228">
                  <c:v>-9719</c:v>
                </c:pt>
                <c:pt idx="229">
                  <c:v>-9710</c:v>
                </c:pt>
                <c:pt idx="230">
                  <c:v>-9654</c:v>
                </c:pt>
                <c:pt idx="231">
                  <c:v>-9626</c:v>
                </c:pt>
                <c:pt idx="232">
                  <c:v>-9514.5</c:v>
                </c:pt>
                <c:pt idx="233">
                  <c:v>-9463</c:v>
                </c:pt>
                <c:pt idx="234">
                  <c:v>-9463</c:v>
                </c:pt>
                <c:pt idx="235">
                  <c:v>-9399</c:v>
                </c:pt>
                <c:pt idx="236">
                  <c:v>-9399</c:v>
                </c:pt>
                <c:pt idx="237">
                  <c:v>-9390</c:v>
                </c:pt>
                <c:pt idx="238">
                  <c:v>-9389</c:v>
                </c:pt>
                <c:pt idx="239">
                  <c:v>-9389</c:v>
                </c:pt>
                <c:pt idx="240">
                  <c:v>-9353</c:v>
                </c:pt>
                <c:pt idx="241">
                  <c:v>-9334</c:v>
                </c:pt>
                <c:pt idx="242">
                  <c:v>-9333</c:v>
                </c:pt>
                <c:pt idx="243">
                  <c:v>-9325</c:v>
                </c:pt>
                <c:pt idx="244">
                  <c:v>-9306</c:v>
                </c:pt>
                <c:pt idx="245">
                  <c:v>-9306</c:v>
                </c:pt>
                <c:pt idx="246">
                  <c:v>-9306</c:v>
                </c:pt>
                <c:pt idx="247">
                  <c:v>-9306</c:v>
                </c:pt>
                <c:pt idx="248">
                  <c:v>-9306</c:v>
                </c:pt>
                <c:pt idx="249">
                  <c:v>-9306</c:v>
                </c:pt>
                <c:pt idx="250">
                  <c:v>-9288</c:v>
                </c:pt>
                <c:pt idx="251">
                  <c:v>-9068</c:v>
                </c:pt>
                <c:pt idx="252">
                  <c:v>-9012</c:v>
                </c:pt>
                <c:pt idx="253">
                  <c:v>-8994</c:v>
                </c:pt>
                <c:pt idx="254">
                  <c:v>-8994</c:v>
                </c:pt>
                <c:pt idx="255">
                  <c:v>-8994</c:v>
                </c:pt>
                <c:pt idx="256">
                  <c:v>-8994</c:v>
                </c:pt>
                <c:pt idx="257">
                  <c:v>-8837</c:v>
                </c:pt>
                <c:pt idx="258">
                  <c:v>-8590</c:v>
                </c:pt>
                <c:pt idx="259">
                  <c:v>-8565.5</c:v>
                </c:pt>
                <c:pt idx="260">
                  <c:v>-8562</c:v>
                </c:pt>
                <c:pt idx="261">
                  <c:v>-8557.5</c:v>
                </c:pt>
                <c:pt idx="262">
                  <c:v>-8534</c:v>
                </c:pt>
                <c:pt idx="263">
                  <c:v>-8441</c:v>
                </c:pt>
                <c:pt idx="264">
                  <c:v>-8395</c:v>
                </c:pt>
                <c:pt idx="265">
                  <c:v>-8234</c:v>
                </c:pt>
                <c:pt idx="266">
                  <c:v>-8204</c:v>
                </c:pt>
                <c:pt idx="267">
                  <c:v>-8166</c:v>
                </c:pt>
                <c:pt idx="268">
                  <c:v>-8139</c:v>
                </c:pt>
                <c:pt idx="269">
                  <c:v>-8131</c:v>
                </c:pt>
                <c:pt idx="270">
                  <c:v>-8130</c:v>
                </c:pt>
                <c:pt idx="271">
                  <c:v>-8130</c:v>
                </c:pt>
                <c:pt idx="272">
                  <c:v>-8130</c:v>
                </c:pt>
                <c:pt idx="273">
                  <c:v>-8115.5</c:v>
                </c:pt>
                <c:pt idx="274">
                  <c:v>-8065</c:v>
                </c:pt>
                <c:pt idx="275">
                  <c:v>-8046</c:v>
                </c:pt>
                <c:pt idx="276">
                  <c:v>-7791</c:v>
                </c:pt>
                <c:pt idx="277">
                  <c:v>-7753</c:v>
                </c:pt>
                <c:pt idx="278">
                  <c:v>-7697</c:v>
                </c:pt>
                <c:pt idx="279">
                  <c:v>-7673</c:v>
                </c:pt>
                <c:pt idx="280">
                  <c:v>-7643</c:v>
                </c:pt>
                <c:pt idx="281">
                  <c:v>-7642</c:v>
                </c:pt>
                <c:pt idx="282">
                  <c:v>-7577</c:v>
                </c:pt>
                <c:pt idx="283">
                  <c:v>-7498</c:v>
                </c:pt>
                <c:pt idx="284">
                  <c:v>-7432</c:v>
                </c:pt>
                <c:pt idx="285">
                  <c:v>-7404</c:v>
                </c:pt>
                <c:pt idx="286">
                  <c:v>-7349</c:v>
                </c:pt>
                <c:pt idx="287">
                  <c:v>-7321</c:v>
                </c:pt>
                <c:pt idx="288">
                  <c:v>-7265</c:v>
                </c:pt>
                <c:pt idx="289">
                  <c:v>-7265</c:v>
                </c:pt>
                <c:pt idx="290">
                  <c:v>-7247</c:v>
                </c:pt>
                <c:pt idx="291">
                  <c:v>-7238</c:v>
                </c:pt>
                <c:pt idx="292">
                  <c:v>-7186.5</c:v>
                </c:pt>
                <c:pt idx="293">
                  <c:v>-6990</c:v>
                </c:pt>
                <c:pt idx="294">
                  <c:v>-6954</c:v>
                </c:pt>
                <c:pt idx="295">
                  <c:v>-6944</c:v>
                </c:pt>
                <c:pt idx="296">
                  <c:v>-6898</c:v>
                </c:pt>
                <c:pt idx="297">
                  <c:v>-6880</c:v>
                </c:pt>
                <c:pt idx="298">
                  <c:v>-6845</c:v>
                </c:pt>
                <c:pt idx="299">
                  <c:v>-6843</c:v>
                </c:pt>
                <c:pt idx="300">
                  <c:v>-6833</c:v>
                </c:pt>
                <c:pt idx="301">
                  <c:v>-6828.5</c:v>
                </c:pt>
                <c:pt idx="302">
                  <c:v>-6805</c:v>
                </c:pt>
                <c:pt idx="303">
                  <c:v>-6777</c:v>
                </c:pt>
                <c:pt idx="304">
                  <c:v>-6675.5</c:v>
                </c:pt>
                <c:pt idx="305">
                  <c:v>-6586</c:v>
                </c:pt>
                <c:pt idx="306">
                  <c:v>-6562.5</c:v>
                </c:pt>
                <c:pt idx="307">
                  <c:v>-6549</c:v>
                </c:pt>
                <c:pt idx="308">
                  <c:v>-6513</c:v>
                </c:pt>
                <c:pt idx="309">
                  <c:v>-6513</c:v>
                </c:pt>
                <c:pt idx="310">
                  <c:v>-6513</c:v>
                </c:pt>
                <c:pt idx="311">
                  <c:v>-6512</c:v>
                </c:pt>
                <c:pt idx="312">
                  <c:v>-6494</c:v>
                </c:pt>
                <c:pt idx="313">
                  <c:v>-6484</c:v>
                </c:pt>
                <c:pt idx="314">
                  <c:v>-6457</c:v>
                </c:pt>
                <c:pt idx="315">
                  <c:v>-6447</c:v>
                </c:pt>
                <c:pt idx="316">
                  <c:v>-6422</c:v>
                </c:pt>
                <c:pt idx="317">
                  <c:v>-6186.5</c:v>
                </c:pt>
                <c:pt idx="318">
                  <c:v>-6127</c:v>
                </c:pt>
                <c:pt idx="319">
                  <c:v>-6089</c:v>
                </c:pt>
                <c:pt idx="320">
                  <c:v>-6080</c:v>
                </c:pt>
                <c:pt idx="321">
                  <c:v>-6061</c:v>
                </c:pt>
                <c:pt idx="322">
                  <c:v>-6055</c:v>
                </c:pt>
                <c:pt idx="323">
                  <c:v>-5964.5</c:v>
                </c:pt>
                <c:pt idx="324">
                  <c:v>-5740</c:v>
                </c:pt>
                <c:pt idx="325">
                  <c:v>-5731</c:v>
                </c:pt>
                <c:pt idx="326">
                  <c:v>-5731</c:v>
                </c:pt>
                <c:pt idx="327">
                  <c:v>-5722</c:v>
                </c:pt>
                <c:pt idx="328">
                  <c:v>-5713</c:v>
                </c:pt>
                <c:pt idx="329">
                  <c:v>-5704</c:v>
                </c:pt>
                <c:pt idx="330">
                  <c:v>-5704</c:v>
                </c:pt>
                <c:pt idx="331">
                  <c:v>-5667</c:v>
                </c:pt>
                <c:pt idx="332">
                  <c:v>-5664.5</c:v>
                </c:pt>
                <c:pt idx="333">
                  <c:v>-5646</c:v>
                </c:pt>
                <c:pt idx="334">
                  <c:v>-5645</c:v>
                </c:pt>
                <c:pt idx="335">
                  <c:v>-5382</c:v>
                </c:pt>
                <c:pt idx="336">
                  <c:v>-5318</c:v>
                </c:pt>
                <c:pt idx="337">
                  <c:v>-5290</c:v>
                </c:pt>
                <c:pt idx="338">
                  <c:v>-5290</c:v>
                </c:pt>
                <c:pt idx="339">
                  <c:v>-5263</c:v>
                </c:pt>
                <c:pt idx="340">
                  <c:v>-5262</c:v>
                </c:pt>
                <c:pt idx="341">
                  <c:v>-5262</c:v>
                </c:pt>
                <c:pt idx="342">
                  <c:v>-5262</c:v>
                </c:pt>
                <c:pt idx="343">
                  <c:v>-5197</c:v>
                </c:pt>
                <c:pt idx="344">
                  <c:v>-5188</c:v>
                </c:pt>
                <c:pt idx="345">
                  <c:v>-4922</c:v>
                </c:pt>
                <c:pt idx="346">
                  <c:v>-4867</c:v>
                </c:pt>
                <c:pt idx="347">
                  <c:v>-4862</c:v>
                </c:pt>
                <c:pt idx="348">
                  <c:v>-4839</c:v>
                </c:pt>
                <c:pt idx="349">
                  <c:v>-4783</c:v>
                </c:pt>
                <c:pt idx="350">
                  <c:v>-4536</c:v>
                </c:pt>
                <c:pt idx="351">
                  <c:v>-4472</c:v>
                </c:pt>
                <c:pt idx="352">
                  <c:v>-4398</c:v>
                </c:pt>
                <c:pt idx="353">
                  <c:v>-4388</c:v>
                </c:pt>
                <c:pt idx="354">
                  <c:v>-3987</c:v>
                </c:pt>
                <c:pt idx="355">
                  <c:v>-3986</c:v>
                </c:pt>
                <c:pt idx="356">
                  <c:v>-3658</c:v>
                </c:pt>
                <c:pt idx="357">
                  <c:v>-3645</c:v>
                </c:pt>
                <c:pt idx="358">
                  <c:v>-3645</c:v>
                </c:pt>
                <c:pt idx="359">
                  <c:v>-3620</c:v>
                </c:pt>
                <c:pt idx="360">
                  <c:v>-3333</c:v>
                </c:pt>
                <c:pt idx="361">
                  <c:v>-3217.5</c:v>
                </c:pt>
                <c:pt idx="362">
                  <c:v>-2809</c:v>
                </c:pt>
                <c:pt idx="363">
                  <c:v>-2808</c:v>
                </c:pt>
                <c:pt idx="364">
                  <c:v>-2808</c:v>
                </c:pt>
                <c:pt idx="365">
                  <c:v>-2712.5</c:v>
                </c:pt>
                <c:pt idx="366">
                  <c:v>-2666.5</c:v>
                </c:pt>
                <c:pt idx="367">
                  <c:v>-2393.5</c:v>
                </c:pt>
                <c:pt idx="368">
                  <c:v>-2360</c:v>
                </c:pt>
                <c:pt idx="369">
                  <c:v>-2268</c:v>
                </c:pt>
                <c:pt idx="370">
                  <c:v>-2096.5</c:v>
                </c:pt>
                <c:pt idx="371">
                  <c:v>-2083</c:v>
                </c:pt>
                <c:pt idx="372">
                  <c:v>-2026.5</c:v>
                </c:pt>
                <c:pt idx="373">
                  <c:v>-2022.5</c:v>
                </c:pt>
                <c:pt idx="374">
                  <c:v>-2021</c:v>
                </c:pt>
                <c:pt idx="375">
                  <c:v>-2017.5</c:v>
                </c:pt>
                <c:pt idx="376">
                  <c:v>-2005.5</c:v>
                </c:pt>
                <c:pt idx="377">
                  <c:v>-1984</c:v>
                </c:pt>
                <c:pt idx="378">
                  <c:v>-1945</c:v>
                </c:pt>
                <c:pt idx="379">
                  <c:v>-1914.5</c:v>
                </c:pt>
                <c:pt idx="380">
                  <c:v>-1892</c:v>
                </c:pt>
                <c:pt idx="381">
                  <c:v>-1888</c:v>
                </c:pt>
                <c:pt idx="382">
                  <c:v>-1714.5</c:v>
                </c:pt>
                <c:pt idx="383">
                  <c:v>-1691</c:v>
                </c:pt>
                <c:pt idx="384">
                  <c:v>-1616</c:v>
                </c:pt>
                <c:pt idx="385">
                  <c:v>-1586</c:v>
                </c:pt>
                <c:pt idx="386">
                  <c:v>-1581.5</c:v>
                </c:pt>
                <c:pt idx="387">
                  <c:v>-1580</c:v>
                </c:pt>
                <c:pt idx="388">
                  <c:v>-1576</c:v>
                </c:pt>
                <c:pt idx="389">
                  <c:v>-1572.5</c:v>
                </c:pt>
                <c:pt idx="390">
                  <c:v>-1477</c:v>
                </c:pt>
                <c:pt idx="391">
                  <c:v>-1458</c:v>
                </c:pt>
                <c:pt idx="392">
                  <c:v>-1255</c:v>
                </c:pt>
                <c:pt idx="393">
                  <c:v>-1231</c:v>
                </c:pt>
                <c:pt idx="394">
                  <c:v>-1231</c:v>
                </c:pt>
                <c:pt idx="395">
                  <c:v>-1212</c:v>
                </c:pt>
                <c:pt idx="396">
                  <c:v>-1198.5</c:v>
                </c:pt>
                <c:pt idx="397">
                  <c:v>-1185</c:v>
                </c:pt>
                <c:pt idx="398">
                  <c:v>-1175</c:v>
                </c:pt>
                <c:pt idx="399">
                  <c:v>-1154</c:v>
                </c:pt>
                <c:pt idx="400">
                  <c:v>-1129</c:v>
                </c:pt>
                <c:pt idx="401">
                  <c:v>-1068.5</c:v>
                </c:pt>
                <c:pt idx="402">
                  <c:v>-1067</c:v>
                </c:pt>
                <c:pt idx="403">
                  <c:v>-827</c:v>
                </c:pt>
                <c:pt idx="404">
                  <c:v>-777</c:v>
                </c:pt>
                <c:pt idx="405">
                  <c:v>-761</c:v>
                </c:pt>
                <c:pt idx="406">
                  <c:v>-710.5</c:v>
                </c:pt>
                <c:pt idx="407">
                  <c:v>-696</c:v>
                </c:pt>
                <c:pt idx="408">
                  <c:v>-688.5</c:v>
                </c:pt>
                <c:pt idx="409">
                  <c:v>-460</c:v>
                </c:pt>
                <c:pt idx="410">
                  <c:v>-441</c:v>
                </c:pt>
                <c:pt idx="411">
                  <c:v>-356</c:v>
                </c:pt>
                <c:pt idx="412">
                  <c:v>-296.5</c:v>
                </c:pt>
                <c:pt idx="413">
                  <c:v>-55</c:v>
                </c:pt>
                <c:pt idx="414">
                  <c:v>-27</c:v>
                </c:pt>
                <c:pt idx="415">
                  <c:v>0</c:v>
                </c:pt>
                <c:pt idx="416">
                  <c:v>0</c:v>
                </c:pt>
                <c:pt idx="417">
                  <c:v>48</c:v>
                </c:pt>
                <c:pt idx="418">
                  <c:v>77</c:v>
                </c:pt>
                <c:pt idx="419">
                  <c:v>78</c:v>
                </c:pt>
                <c:pt idx="420">
                  <c:v>80.5</c:v>
                </c:pt>
                <c:pt idx="421">
                  <c:v>350</c:v>
                </c:pt>
                <c:pt idx="422">
                  <c:v>463</c:v>
                </c:pt>
                <c:pt idx="423">
                  <c:v>562</c:v>
                </c:pt>
                <c:pt idx="424">
                  <c:v>725</c:v>
                </c:pt>
                <c:pt idx="425">
                  <c:v>744</c:v>
                </c:pt>
                <c:pt idx="426">
                  <c:v>776.5</c:v>
                </c:pt>
                <c:pt idx="427">
                  <c:v>785.5</c:v>
                </c:pt>
                <c:pt idx="428">
                  <c:v>794.5</c:v>
                </c:pt>
                <c:pt idx="429">
                  <c:v>804.5</c:v>
                </c:pt>
                <c:pt idx="430">
                  <c:v>818</c:v>
                </c:pt>
                <c:pt idx="431">
                  <c:v>837</c:v>
                </c:pt>
                <c:pt idx="432">
                  <c:v>853.5</c:v>
                </c:pt>
                <c:pt idx="433">
                  <c:v>896</c:v>
                </c:pt>
                <c:pt idx="434">
                  <c:v>1270</c:v>
                </c:pt>
                <c:pt idx="435">
                  <c:v>1270</c:v>
                </c:pt>
                <c:pt idx="436">
                  <c:v>1670</c:v>
                </c:pt>
                <c:pt idx="437">
                  <c:v>1700.5</c:v>
                </c:pt>
                <c:pt idx="438">
                  <c:v>1700.5</c:v>
                </c:pt>
                <c:pt idx="439">
                  <c:v>1723</c:v>
                </c:pt>
                <c:pt idx="440">
                  <c:v>2071</c:v>
                </c:pt>
                <c:pt idx="441">
                  <c:v>2079</c:v>
                </c:pt>
                <c:pt idx="442">
                  <c:v>2425.5</c:v>
                </c:pt>
                <c:pt idx="443">
                  <c:v>2439</c:v>
                </c:pt>
                <c:pt idx="444">
                  <c:v>2477</c:v>
                </c:pt>
                <c:pt idx="445">
                  <c:v>2613</c:v>
                </c:pt>
                <c:pt idx="446">
                  <c:v>2613</c:v>
                </c:pt>
                <c:pt idx="447">
                  <c:v>2877</c:v>
                </c:pt>
                <c:pt idx="448">
                  <c:v>2880</c:v>
                </c:pt>
                <c:pt idx="449">
                  <c:v>2949.5</c:v>
                </c:pt>
                <c:pt idx="450">
                  <c:v>2971</c:v>
                </c:pt>
                <c:pt idx="451">
                  <c:v>3313</c:v>
                </c:pt>
                <c:pt idx="452">
                  <c:v>3320</c:v>
                </c:pt>
                <c:pt idx="453">
                  <c:v>3329</c:v>
                </c:pt>
                <c:pt idx="454">
                  <c:v>3366</c:v>
                </c:pt>
                <c:pt idx="455">
                  <c:v>3661</c:v>
                </c:pt>
                <c:pt idx="456">
                  <c:v>3696</c:v>
                </c:pt>
                <c:pt idx="457">
                  <c:v>3753</c:v>
                </c:pt>
                <c:pt idx="458">
                  <c:v>4025</c:v>
                </c:pt>
                <c:pt idx="459">
                  <c:v>4109</c:v>
                </c:pt>
                <c:pt idx="460">
                  <c:v>4139</c:v>
                </c:pt>
                <c:pt idx="461">
                  <c:v>4156</c:v>
                </c:pt>
                <c:pt idx="462">
                  <c:v>4193</c:v>
                </c:pt>
                <c:pt idx="463">
                  <c:v>4587</c:v>
                </c:pt>
                <c:pt idx="464">
                  <c:v>4618</c:v>
                </c:pt>
                <c:pt idx="465">
                  <c:v>4862</c:v>
                </c:pt>
                <c:pt idx="466">
                  <c:v>4885.5</c:v>
                </c:pt>
                <c:pt idx="467">
                  <c:v>4975</c:v>
                </c:pt>
                <c:pt idx="468">
                  <c:v>5002</c:v>
                </c:pt>
                <c:pt idx="469">
                  <c:v>5032</c:v>
                </c:pt>
                <c:pt idx="470">
                  <c:v>5057</c:v>
                </c:pt>
                <c:pt idx="471">
                  <c:v>5303</c:v>
                </c:pt>
                <c:pt idx="472">
                  <c:v>5320.5</c:v>
                </c:pt>
                <c:pt idx="473">
                  <c:v>5334.5</c:v>
                </c:pt>
                <c:pt idx="474">
                  <c:v>5360</c:v>
                </c:pt>
                <c:pt idx="475">
                  <c:v>5399</c:v>
                </c:pt>
                <c:pt idx="476">
                  <c:v>5746</c:v>
                </c:pt>
                <c:pt idx="477">
                  <c:v>5802</c:v>
                </c:pt>
                <c:pt idx="478">
                  <c:v>5849</c:v>
                </c:pt>
                <c:pt idx="479">
                  <c:v>6217</c:v>
                </c:pt>
                <c:pt idx="480">
                  <c:v>6317</c:v>
                </c:pt>
                <c:pt idx="481">
                  <c:v>6526</c:v>
                </c:pt>
              </c:numCache>
            </c:numRef>
          </c:xVal>
          <c:yVal>
            <c:numRef>
              <c:f>Active!$K$21:$K$958</c:f>
              <c:numCache>
                <c:formatCode>General</c:formatCode>
                <c:ptCount val="938"/>
                <c:pt idx="26">
                  <c:v>3.559757999755675E-2</c:v>
                </c:pt>
                <c:pt idx="206">
                  <c:v>-7.4307399991084822E-3</c:v>
                </c:pt>
                <c:pt idx="332">
                  <c:v>1.1955499940086156E-4</c:v>
                </c:pt>
                <c:pt idx="356">
                  <c:v>6.8219997046981007E-5</c:v>
                </c:pt>
                <c:pt idx="363">
                  <c:v>-9.8328000603942201E-4</c:v>
                </c:pt>
                <c:pt idx="364">
                  <c:v>-9.8328000603942201E-4</c:v>
                </c:pt>
                <c:pt idx="371">
                  <c:v>-8.6030006059445441E-5</c:v>
                </c:pt>
                <c:pt idx="372">
                  <c:v>6.4313499024137855E-4</c:v>
                </c:pt>
                <c:pt idx="374">
                  <c:v>-3.1261000549420714E-4</c:v>
                </c:pt>
                <c:pt idx="375">
                  <c:v>-5.9717500698752701E-4</c:v>
                </c:pt>
                <c:pt idx="376">
                  <c:v>2.5574499886715785E-4</c:v>
                </c:pt>
                <c:pt idx="377">
                  <c:v>5.0559996452648193E-5</c:v>
                </c:pt>
                <c:pt idx="379">
                  <c:v>-1.8429449992254376E-3</c:v>
                </c:pt>
                <c:pt idx="382">
                  <c:v>1.339054993877653E-3</c:v>
                </c:pt>
                <c:pt idx="383">
                  <c:v>-2.3730999964755028E-4</c:v>
                </c:pt>
                <c:pt idx="384">
                  <c:v>2.3439999495167285E-5</c:v>
                </c:pt>
                <c:pt idx="385">
                  <c:v>8.4573999629355967E-4</c:v>
                </c:pt>
                <c:pt idx="386">
                  <c:v>9.1558499843813479E-4</c:v>
                </c:pt>
                <c:pt idx="387">
                  <c:v>-3.7800004065502435E-5</c:v>
                </c:pt>
                <c:pt idx="388">
                  <c:v>7.698399931541644E-4</c:v>
                </c:pt>
                <c:pt idx="389">
                  <c:v>1.7252749967155978E-3</c:v>
                </c:pt>
                <c:pt idx="392">
                  <c:v>-1.3245500085758977E-3</c:v>
                </c:pt>
                <c:pt idx="393">
                  <c:v>-4.687100081355311E-4</c:v>
                </c:pt>
                <c:pt idx="394">
                  <c:v>-4.8710004193708301E-5</c:v>
                </c:pt>
                <c:pt idx="396">
                  <c:v>-3.2538500818191096E-4</c:v>
                </c:pt>
                <c:pt idx="397">
                  <c:v>-4.958500067004934E-4</c:v>
                </c:pt>
                <c:pt idx="399">
                  <c:v>1.0859999747481197E-5</c:v>
                </c:pt>
                <c:pt idx="400">
                  <c:v>-3.7889000668656081E-4</c:v>
                </c:pt>
                <c:pt idx="401">
                  <c:v>1.4379149943124503E-3</c:v>
                </c:pt>
                <c:pt idx="403">
                  <c:v>-1.4707000082125887E-4</c:v>
                </c:pt>
                <c:pt idx="404">
                  <c:v>1.153429999249056E-3</c:v>
                </c:pt>
                <c:pt idx="406">
                  <c:v>-3.3305004762951285E-5</c:v>
                </c:pt>
                <c:pt idx="408">
                  <c:v>8.6371499492088333E-4</c:v>
                </c:pt>
                <c:pt idx="409">
                  <c:v>-7.2860000364016742E-4</c:v>
                </c:pt>
                <c:pt idx="411">
                  <c:v>-2.6996000815415755E-4</c:v>
                </c:pt>
                <c:pt idx="412">
                  <c:v>-1.0075650061480701E-3</c:v>
                </c:pt>
                <c:pt idx="413">
                  <c:v>-5.4255000577541068E-4</c:v>
                </c:pt>
                <c:pt idx="414">
                  <c:v>-1.0190700049861334E-3</c:v>
                </c:pt>
                <c:pt idx="415">
                  <c:v>-9.000000063679181E-4</c:v>
                </c:pt>
                <c:pt idx="416">
                  <c:v>0</c:v>
                </c:pt>
                <c:pt idx="417">
                  <c:v>-1.8883200027630664E-3</c:v>
                </c:pt>
                <c:pt idx="421">
                  <c:v>-8.5650000983150676E-4</c:v>
                </c:pt>
                <c:pt idx="423">
                  <c:v>-4.2157999996561557E-4</c:v>
                </c:pt>
                <c:pt idx="424">
                  <c:v>-1.5027500048745424E-3</c:v>
                </c:pt>
                <c:pt idx="425">
                  <c:v>-1.4189599969540723E-3</c:v>
                </c:pt>
                <c:pt idx="426">
                  <c:v>-1.9756350011448376E-3</c:v>
                </c:pt>
                <c:pt idx="427">
                  <c:v>6.4054991526063532E-5</c:v>
                </c:pt>
                <c:pt idx="428">
                  <c:v>-2.5962550062104128E-3</c:v>
                </c:pt>
                <c:pt idx="429">
                  <c:v>-8.52155004395172E-4</c:v>
                </c:pt>
                <c:pt idx="430">
                  <c:v>-1.2926200070069171E-3</c:v>
                </c:pt>
                <c:pt idx="431">
                  <c:v>-1.1088300016126595E-3</c:v>
                </c:pt>
                <c:pt idx="433">
                  <c:v>-5.4864000412635505E-4</c:v>
                </c:pt>
                <c:pt idx="434">
                  <c:v>-1.299300005484838E-3</c:v>
                </c:pt>
                <c:pt idx="435">
                  <c:v>-1.299300005484838E-3</c:v>
                </c:pt>
                <c:pt idx="436">
                  <c:v>-2.135300004738383E-3</c:v>
                </c:pt>
                <c:pt idx="437">
                  <c:v>-3.9607950020581484E-3</c:v>
                </c:pt>
                <c:pt idx="438">
                  <c:v>-2.6007950073108077E-3</c:v>
                </c:pt>
                <c:pt idx="439">
                  <c:v>-1.981569999770727E-3</c:v>
                </c:pt>
                <c:pt idx="441">
                  <c:v>-2.5316100072814152E-3</c:v>
                </c:pt>
                <c:pt idx="444">
                  <c:v>-1.5964300037012435E-3</c:v>
                </c:pt>
                <c:pt idx="446">
                  <c:v>-3.0766700001549907E-3</c:v>
                </c:pt>
                <c:pt idx="447">
                  <c:v>-3.412430000025779E-3</c:v>
                </c:pt>
                <c:pt idx="449">
                  <c:v>-4.892705001111608E-3</c:v>
                </c:pt>
                <c:pt idx="450">
                  <c:v>-3.1978900005924515E-3</c:v>
                </c:pt>
                <c:pt idx="451">
                  <c:v>-3.4096700037480332E-3</c:v>
                </c:pt>
                <c:pt idx="452">
                  <c:v>-5.1588000060291961E-3</c:v>
                </c:pt>
                <c:pt idx="453">
                  <c:v>-2.2191100069903769E-3</c:v>
                </c:pt>
                <c:pt idx="454">
                  <c:v>-5.2559400064637884E-3</c:v>
                </c:pt>
                <c:pt idx="455">
                  <c:v>-5.5549900062032975E-3</c:v>
                </c:pt>
                <c:pt idx="456">
                  <c:v>-4.6006400007172488E-3</c:v>
                </c:pt>
                <c:pt idx="457">
                  <c:v>-5.8492700045462698E-3</c:v>
                </c:pt>
                <c:pt idx="458">
                  <c:v>-5.9497500042198226E-3</c:v>
                </c:pt>
                <c:pt idx="459">
                  <c:v>-5.679310008417815E-3</c:v>
                </c:pt>
                <c:pt idx="460">
                  <c:v>-6.3470100067206658E-3</c:v>
                </c:pt>
                <c:pt idx="461">
                  <c:v>-5.5720399977872148E-3</c:v>
                </c:pt>
                <c:pt idx="462">
                  <c:v>-5.8088700025109574E-3</c:v>
                </c:pt>
                <c:pt idx="463">
                  <c:v>-6.3713300041854382E-3</c:v>
                </c:pt>
                <c:pt idx="464">
                  <c:v>-6.6346200037514791E-3</c:v>
                </c:pt>
                <c:pt idx="465">
                  <c:v>-7.9585800049244426E-3</c:v>
                </c:pt>
                <c:pt idx="466">
                  <c:v>-7.5549450048129074E-3</c:v>
                </c:pt>
                <c:pt idx="467">
                  <c:v>-7.7602500023203902E-3</c:v>
                </c:pt>
                <c:pt idx="468">
                  <c:v>-7.6411800037021749E-3</c:v>
                </c:pt>
                <c:pt idx="469">
                  <c:v>-7.8088800073601305E-3</c:v>
                </c:pt>
                <c:pt idx="470">
                  <c:v>-7.2986300001502968E-3</c:v>
                </c:pt>
                <c:pt idx="471">
                  <c:v>-8.2137700082967058E-3</c:v>
                </c:pt>
                <c:pt idx="472">
                  <c:v>-8.6365950046456419E-3</c:v>
                </c:pt>
                <c:pt idx="474">
                  <c:v>-8.7624000007053837E-3</c:v>
                </c:pt>
                <c:pt idx="475">
                  <c:v>-8.8904100048239343E-3</c:v>
                </c:pt>
                <c:pt idx="476">
                  <c:v>-9.5601400025770999E-3</c:v>
                </c:pt>
                <c:pt idx="477">
                  <c:v>-4.6131800045259297E-3</c:v>
                </c:pt>
                <c:pt idx="478">
                  <c:v>-7.3059100031969137E-3</c:v>
                </c:pt>
                <c:pt idx="479">
                  <c:v>-9.9830300023313612E-3</c:v>
                </c:pt>
                <c:pt idx="480">
                  <c:v>-1.0742030004621483E-2</c:v>
                </c:pt>
                <c:pt idx="481">
                  <c:v>-1.1020340003597084E-2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E5-4360-9793-EA494996E74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-31107</c:v>
                </c:pt>
                <c:pt idx="1">
                  <c:v>-31069</c:v>
                </c:pt>
                <c:pt idx="2">
                  <c:v>-30271</c:v>
                </c:pt>
                <c:pt idx="3">
                  <c:v>-30233</c:v>
                </c:pt>
                <c:pt idx="4">
                  <c:v>-29865</c:v>
                </c:pt>
                <c:pt idx="5">
                  <c:v>-28657</c:v>
                </c:pt>
                <c:pt idx="6">
                  <c:v>-26968</c:v>
                </c:pt>
                <c:pt idx="7">
                  <c:v>-26573</c:v>
                </c:pt>
                <c:pt idx="8">
                  <c:v>-26566</c:v>
                </c:pt>
                <c:pt idx="9">
                  <c:v>-26557</c:v>
                </c:pt>
                <c:pt idx="10">
                  <c:v>-26556</c:v>
                </c:pt>
                <c:pt idx="11">
                  <c:v>-26529</c:v>
                </c:pt>
                <c:pt idx="12">
                  <c:v>-26528</c:v>
                </c:pt>
                <c:pt idx="13">
                  <c:v>-26500</c:v>
                </c:pt>
                <c:pt idx="14">
                  <c:v>-26328</c:v>
                </c:pt>
                <c:pt idx="15">
                  <c:v>-26271</c:v>
                </c:pt>
                <c:pt idx="16">
                  <c:v>-26234</c:v>
                </c:pt>
                <c:pt idx="17">
                  <c:v>-26233</c:v>
                </c:pt>
                <c:pt idx="18">
                  <c:v>-26229.5</c:v>
                </c:pt>
                <c:pt idx="19">
                  <c:v>-26216</c:v>
                </c:pt>
                <c:pt idx="20">
                  <c:v>-26215</c:v>
                </c:pt>
                <c:pt idx="21">
                  <c:v>-26201.5</c:v>
                </c:pt>
                <c:pt idx="22">
                  <c:v>-25034</c:v>
                </c:pt>
                <c:pt idx="23">
                  <c:v>-24944</c:v>
                </c:pt>
                <c:pt idx="24">
                  <c:v>-24519</c:v>
                </c:pt>
                <c:pt idx="25">
                  <c:v>-24152</c:v>
                </c:pt>
                <c:pt idx="26">
                  <c:v>-23962</c:v>
                </c:pt>
                <c:pt idx="27">
                  <c:v>-23646</c:v>
                </c:pt>
                <c:pt idx="28">
                  <c:v>-23276</c:v>
                </c:pt>
                <c:pt idx="29">
                  <c:v>-22976</c:v>
                </c:pt>
                <c:pt idx="30">
                  <c:v>-22844</c:v>
                </c:pt>
                <c:pt idx="31">
                  <c:v>-22541</c:v>
                </c:pt>
                <c:pt idx="32">
                  <c:v>-22495</c:v>
                </c:pt>
                <c:pt idx="33">
                  <c:v>-22488</c:v>
                </c:pt>
                <c:pt idx="34">
                  <c:v>-22063</c:v>
                </c:pt>
                <c:pt idx="35">
                  <c:v>-21935</c:v>
                </c:pt>
                <c:pt idx="36">
                  <c:v>-20834</c:v>
                </c:pt>
                <c:pt idx="37">
                  <c:v>-19996</c:v>
                </c:pt>
                <c:pt idx="38">
                  <c:v>-19939</c:v>
                </c:pt>
                <c:pt idx="39">
                  <c:v>-19665</c:v>
                </c:pt>
                <c:pt idx="40">
                  <c:v>-19571</c:v>
                </c:pt>
                <c:pt idx="41">
                  <c:v>-19571</c:v>
                </c:pt>
                <c:pt idx="42">
                  <c:v>-19567.5</c:v>
                </c:pt>
                <c:pt idx="43">
                  <c:v>-19534</c:v>
                </c:pt>
                <c:pt idx="44">
                  <c:v>-19233</c:v>
                </c:pt>
                <c:pt idx="45">
                  <c:v>-19205</c:v>
                </c:pt>
                <c:pt idx="46">
                  <c:v>-19205</c:v>
                </c:pt>
                <c:pt idx="47">
                  <c:v>-19205</c:v>
                </c:pt>
                <c:pt idx="48">
                  <c:v>-19196</c:v>
                </c:pt>
                <c:pt idx="49">
                  <c:v>-19177</c:v>
                </c:pt>
                <c:pt idx="50">
                  <c:v>-19167</c:v>
                </c:pt>
                <c:pt idx="51">
                  <c:v>-18782</c:v>
                </c:pt>
                <c:pt idx="52">
                  <c:v>-18782</c:v>
                </c:pt>
                <c:pt idx="53">
                  <c:v>-18382.5</c:v>
                </c:pt>
                <c:pt idx="54">
                  <c:v>-18345.5</c:v>
                </c:pt>
                <c:pt idx="55">
                  <c:v>-18275</c:v>
                </c:pt>
                <c:pt idx="56">
                  <c:v>-18001</c:v>
                </c:pt>
                <c:pt idx="57">
                  <c:v>-17192</c:v>
                </c:pt>
                <c:pt idx="58">
                  <c:v>-17192</c:v>
                </c:pt>
                <c:pt idx="59">
                  <c:v>-16760</c:v>
                </c:pt>
                <c:pt idx="60">
                  <c:v>-16750</c:v>
                </c:pt>
                <c:pt idx="61">
                  <c:v>-16659</c:v>
                </c:pt>
                <c:pt idx="62">
                  <c:v>-16291</c:v>
                </c:pt>
                <c:pt idx="63">
                  <c:v>-16282</c:v>
                </c:pt>
                <c:pt idx="64">
                  <c:v>-15897</c:v>
                </c:pt>
                <c:pt idx="65">
                  <c:v>-15897</c:v>
                </c:pt>
                <c:pt idx="66">
                  <c:v>-15897</c:v>
                </c:pt>
                <c:pt idx="67">
                  <c:v>-15839</c:v>
                </c:pt>
                <c:pt idx="68">
                  <c:v>-15839</c:v>
                </c:pt>
                <c:pt idx="69">
                  <c:v>-15832</c:v>
                </c:pt>
                <c:pt idx="70">
                  <c:v>-15579.5</c:v>
                </c:pt>
                <c:pt idx="71">
                  <c:v>-15575</c:v>
                </c:pt>
                <c:pt idx="72">
                  <c:v>-15575</c:v>
                </c:pt>
                <c:pt idx="73">
                  <c:v>-15556</c:v>
                </c:pt>
                <c:pt idx="74">
                  <c:v>-15483</c:v>
                </c:pt>
                <c:pt idx="75">
                  <c:v>-15473</c:v>
                </c:pt>
                <c:pt idx="76">
                  <c:v>-15426</c:v>
                </c:pt>
                <c:pt idx="77">
                  <c:v>-15239.5</c:v>
                </c:pt>
                <c:pt idx="78">
                  <c:v>-15212.5</c:v>
                </c:pt>
                <c:pt idx="79">
                  <c:v>-15161</c:v>
                </c:pt>
                <c:pt idx="80">
                  <c:v>-15161</c:v>
                </c:pt>
                <c:pt idx="81">
                  <c:v>-15156.5</c:v>
                </c:pt>
                <c:pt idx="82">
                  <c:v>-15142</c:v>
                </c:pt>
                <c:pt idx="83">
                  <c:v>-15137.5</c:v>
                </c:pt>
                <c:pt idx="84">
                  <c:v>-15129.5</c:v>
                </c:pt>
                <c:pt idx="85">
                  <c:v>-15105</c:v>
                </c:pt>
                <c:pt idx="86">
                  <c:v>-15063.5</c:v>
                </c:pt>
                <c:pt idx="87">
                  <c:v>-15061</c:v>
                </c:pt>
                <c:pt idx="88">
                  <c:v>-14976</c:v>
                </c:pt>
                <c:pt idx="89">
                  <c:v>-14761.5</c:v>
                </c:pt>
                <c:pt idx="90">
                  <c:v>-14756</c:v>
                </c:pt>
                <c:pt idx="91">
                  <c:v>-14743</c:v>
                </c:pt>
                <c:pt idx="92">
                  <c:v>-14733.5</c:v>
                </c:pt>
                <c:pt idx="93">
                  <c:v>-14729</c:v>
                </c:pt>
                <c:pt idx="94">
                  <c:v>-14710</c:v>
                </c:pt>
                <c:pt idx="95">
                  <c:v>-14710</c:v>
                </c:pt>
                <c:pt idx="96">
                  <c:v>-14696.5</c:v>
                </c:pt>
                <c:pt idx="97">
                  <c:v>-14678.5</c:v>
                </c:pt>
                <c:pt idx="98">
                  <c:v>-14673</c:v>
                </c:pt>
                <c:pt idx="99">
                  <c:v>-14646</c:v>
                </c:pt>
                <c:pt idx="100">
                  <c:v>-14631.5</c:v>
                </c:pt>
                <c:pt idx="101">
                  <c:v>-14623.5</c:v>
                </c:pt>
                <c:pt idx="102">
                  <c:v>-14603.5</c:v>
                </c:pt>
                <c:pt idx="103">
                  <c:v>-14459.5</c:v>
                </c:pt>
                <c:pt idx="104">
                  <c:v>-14333</c:v>
                </c:pt>
                <c:pt idx="105">
                  <c:v>-14250</c:v>
                </c:pt>
                <c:pt idx="106">
                  <c:v>-14018.5</c:v>
                </c:pt>
                <c:pt idx="107">
                  <c:v>-14004</c:v>
                </c:pt>
                <c:pt idx="108">
                  <c:v>-13952.5</c:v>
                </c:pt>
                <c:pt idx="109">
                  <c:v>-13923</c:v>
                </c:pt>
                <c:pt idx="110">
                  <c:v>-13885</c:v>
                </c:pt>
                <c:pt idx="111">
                  <c:v>-13878.5</c:v>
                </c:pt>
                <c:pt idx="112">
                  <c:v>-13869.5</c:v>
                </c:pt>
                <c:pt idx="113">
                  <c:v>-13865</c:v>
                </c:pt>
                <c:pt idx="114">
                  <c:v>-13865</c:v>
                </c:pt>
                <c:pt idx="115">
                  <c:v>-13841.5</c:v>
                </c:pt>
                <c:pt idx="116">
                  <c:v>-13823.5</c:v>
                </c:pt>
                <c:pt idx="117">
                  <c:v>-13766.5</c:v>
                </c:pt>
                <c:pt idx="118">
                  <c:v>-13757.5</c:v>
                </c:pt>
                <c:pt idx="119">
                  <c:v>-13702.5</c:v>
                </c:pt>
                <c:pt idx="120">
                  <c:v>-13586.5</c:v>
                </c:pt>
                <c:pt idx="121">
                  <c:v>-13562</c:v>
                </c:pt>
                <c:pt idx="122">
                  <c:v>-13514</c:v>
                </c:pt>
                <c:pt idx="123">
                  <c:v>-13499</c:v>
                </c:pt>
                <c:pt idx="124">
                  <c:v>-13498</c:v>
                </c:pt>
                <c:pt idx="125">
                  <c:v>-13488</c:v>
                </c:pt>
                <c:pt idx="126">
                  <c:v>-13488</c:v>
                </c:pt>
                <c:pt idx="127">
                  <c:v>-13479</c:v>
                </c:pt>
                <c:pt idx="128">
                  <c:v>-13479</c:v>
                </c:pt>
                <c:pt idx="129">
                  <c:v>-13479</c:v>
                </c:pt>
                <c:pt idx="130">
                  <c:v>-13479</c:v>
                </c:pt>
                <c:pt idx="131">
                  <c:v>-13479</c:v>
                </c:pt>
                <c:pt idx="132">
                  <c:v>-13470</c:v>
                </c:pt>
                <c:pt idx="133">
                  <c:v>-13386</c:v>
                </c:pt>
                <c:pt idx="134">
                  <c:v>-13381.5</c:v>
                </c:pt>
                <c:pt idx="135">
                  <c:v>-13330</c:v>
                </c:pt>
                <c:pt idx="136">
                  <c:v>-13307.5</c:v>
                </c:pt>
                <c:pt idx="137">
                  <c:v>-13139</c:v>
                </c:pt>
                <c:pt idx="138">
                  <c:v>-13130</c:v>
                </c:pt>
                <c:pt idx="139">
                  <c:v>-13106.5</c:v>
                </c:pt>
                <c:pt idx="140">
                  <c:v>-13104</c:v>
                </c:pt>
                <c:pt idx="141">
                  <c:v>-13102</c:v>
                </c:pt>
                <c:pt idx="142">
                  <c:v>-13102</c:v>
                </c:pt>
                <c:pt idx="143">
                  <c:v>-13069.5</c:v>
                </c:pt>
                <c:pt idx="144">
                  <c:v>-13060</c:v>
                </c:pt>
                <c:pt idx="145">
                  <c:v>-13049</c:v>
                </c:pt>
                <c:pt idx="146">
                  <c:v>-13042.5</c:v>
                </c:pt>
                <c:pt idx="147">
                  <c:v>-13010</c:v>
                </c:pt>
                <c:pt idx="148">
                  <c:v>-12992</c:v>
                </c:pt>
                <c:pt idx="149">
                  <c:v>-12898</c:v>
                </c:pt>
                <c:pt idx="150">
                  <c:v>-12756</c:v>
                </c:pt>
                <c:pt idx="151">
                  <c:v>-12694</c:v>
                </c:pt>
                <c:pt idx="152">
                  <c:v>-12692</c:v>
                </c:pt>
                <c:pt idx="153">
                  <c:v>-12679</c:v>
                </c:pt>
                <c:pt idx="154">
                  <c:v>-12679</c:v>
                </c:pt>
                <c:pt idx="155">
                  <c:v>-12590.5</c:v>
                </c:pt>
                <c:pt idx="156">
                  <c:v>-12568</c:v>
                </c:pt>
                <c:pt idx="157">
                  <c:v>-12558</c:v>
                </c:pt>
                <c:pt idx="158">
                  <c:v>-12550</c:v>
                </c:pt>
                <c:pt idx="159">
                  <c:v>-12333</c:v>
                </c:pt>
                <c:pt idx="160">
                  <c:v>-12317.5</c:v>
                </c:pt>
                <c:pt idx="161">
                  <c:v>-12312</c:v>
                </c:pt>
                <c:pt idx="162">
                  <c:v>-12312</c:v>
                </c:pt>
                <c:pt idx="163">
                  <c:v>-12303</c:v>
                </c:pt>
                <c:pt idx="164">
                  <c:v>-12303</c:v>
                </c:pt>
                <c:pt idx="165">
                  <c:v>-12284</c:v>
                </c:pt>
                <c:pt idx="166">
                  <c:v>-12270.5</c:v>
                </c:pt>
                <c:pt idx="167">
                  <c:v>-12251.5</c:v>
                </c:pt>
                <c:pt idx="168">
                  <c:v>-12248</c:v>
                </c:pt>
                <c:pt idx="169">
                  <c:v>-12247</c:v>
                </c:pt>
                <c:pt idx="170">
                  <c:v>-12247</c:v>
                </c:pt>
                <c:pt idx="171">
                  <c:v>-12247</c:v>
                </c:pt>
                <c:pt idx="172">
                  <c:v>-12233.5</c:v>
                </c:pt>
                <c:pt idx="173">
                  <c:v>-12229</c:v>
                </c:pt>
                <c:pt idx="174">
                  <c:v>-12210</c:v>
                </c:pt>
                <c:pt idx="175">
                  <c:v>-12201</c:v>
                </c:pt>
                <c:pt idx="176">
                  <c:v>-12199</c:v>
                </c:pt>
                <c:pt idx="177">
                  <c:v>-11884.5</c:v>
                </c:pt>
                <c:pt idx="178">
                  <c:v>-11880</c:v>
                </c:pt>
                <c:pt idx="179">
                  <c:v>-11847.5</c:v>
                </c:pt>
                <c:pt idx="180">
                  <c:v>-11844</c:v>
                </c:pt>
                <c:pt idx="181">
                  <c:v>-11843</c:v>
                </c:pt>
                <c:pt idx="182">
                  <c:v>-11843</c:v>
                </c:pt>
                <c:pt idx="183">
                  <c:v>-11843</c:v>
                </c:pt>
                <c:pt idx="184">
                  <c:v>-11797</c:v>
                </c:pt>
                <c:pt idx="185">
                  <c:v>-11787</c:v>
                </c:pt>
                <c:pt idx="186">
                  <c:v>-11781</c:v>
                </c:pt>
                <c:pt idx="187">
                  <c:v>-11751</c:v>
                </c:pt>
                <c:pt idx="188">
                  <c:v>-11750</c:v>
                </c:pt>
                <c:pt idx="189">
                  <c:v>-11741</c:v>
                </c:pt>
                <c:pt idx="190">
                  <c:v>-11741</c:v>
                </c:pt>
                <c:pt idx="191">
                  <c:v>-11741</c:v>
                </c:pt>
                <c:pt idx="192">
                  <c:v>-11699.5</c:v>
                </c:pt>
                <c:pt idx="193">
                  <c:v>-11423</c:v>
                </c:pt>
                <c:pt idx="194">
                  <c:v>-11411</c:v>
                </c:pt>
                <c:pt idx="195">
                  <c:v>-11402</c:v>
                </c:pt>
                <c:pt idx="196">
                  <c:v>-11373</c:v>
                </c:pt>
                <c:pt idx="197">
                  <c:v>-11355</c:v>
                </c:pt>
                <c:pt idx="198">
                  <c:v>-11327</c:v>
                </c:pt>
                <c:pt idx="199">
                  <c:v>-11300</c:v>
                </c:pt>
                <c:pt idx="200">
                  <c:v>-11092</c:v>
                </c:pt>
                <c:pt idx="201">
                  <c:v>-11071</c:v>
                </c:pt>
                <c:pt idx="202">
                  <c:v>-10979</c:v>
                </c:pt>
                <c:pt idx="203">
                  <c:v>-10979</c:v>
                </c:pt>
                <c:pt idx="204">
                  <c:v>-10951</c:v>
                </c:pt>
                <c:pt idx="205">
                  <c:v>-10942</c:v>
                </c:pt>
                <c:pt idx="206">
                  <c:v>-10914</c:v>
                </c:pt>
                <c:pt idx="207">
                  <c:v>-10914</c:v>
                </c:pt>
                <c:pt idx="208">
                  <c:v>-10621</c:v>
                </c:pt>
                <c:pt idx="209">
                  <c:v>-10556</c:v>
                </c:pt>
                <c:pt idx="210">
                  <c:v>-10555</c:v>
                </c:pt>
                <c:pt idx="211">
                  <c:v>-10550</c:v>
                </c:pt>
                <c:pt idx="212">
                  <c:v>-10518</c:v>
                </c:pt>
                <c:pt idx="213">
                  <c:v>-10510</c:v>
                </c:pt>
                <c:pt idx="214">
                  <c:v>-10491</c:v>
                </c:pt>
                <c:pt idx="215">
                  <c:v>-10426</c:v>
                </c:pt>
                <c:pt idx="216">
                  <c:v>-10244</c:v>
                </c:pt>
                <c:pt idx="217">
                  <c:v>-10226</c:v>
                </c:pt>
                <c:pt idx="218">
                  <c:v>-10216</c:v>
                </c:pt>
                <c:pt idx="219">
                  <c:v>-10170</c:v>
                </c:pt>
                <c:pt idx="220">
                  <c:v>-10124</c:v>
                </c:pt>
                <c:pt idx="221">
                  <c:v>-10105</c:v>
                </c:pt>
                <c:pt idx="222">
                  <c:v>-10058</c:v>
                </c:pt>
                <c:pt idx="223">
                  <c:v>-10031</c:v>
                </c:pt>
                <c:pt idx="224">
                  <c:v>-10031</c:v>
                </c:pt>
                <c:pt idx="225">
                  <c:v>-9896</c:v>
                </c:pt>
                <c:pt idx="226">
                  <c:v>-9766</c:v>
                </c:pt>
                <c:pt idx="227">
                  <c:v>-9731</c:v>
                </c:pt>
                <c:pt idx="228">
                  <c:v>-9719</c:v>
                </c:pt>
                <c:pt idx="229">
                  <c:v>-9710</c:v>
                </c:pt>
                <c:pt idx="230">
                  <c:v>-9654</c:v>
                </c:pt>
                <c:pt idx="231">
                  <c:v>-9626</c:v>
                </c:pt>
                <c:pt idx="232">
                  <c:v>-9514.5</c:v>
                </c:pt>
                <c:pt idx="233">
                  <c:v>-9463</c:v>
                </c:pt>
                <c:pt idx="234">
                  <c:v>-9463</c:v>
                </c:pt>
                <c:pt idx="235">
                  <c:v>-9399</c:v>
                </c:pt>
                <c:pt idx="236">
                  <c:v>-9399</c:v>
                </c:pt>
                <c:pt idx="237">
                  <c:v>-9390</c:v>
                </c:pt>
                <c:pt idx="238">
                  <c:v>-9389</c:v>
                </c:pt>
                <c:pt idx="239">
                  <c:v>-9389</c:v>
                </c:pt>
                <c:pt idx="240">
                  <c:v>-9353</c:v>
                </c:pt>
                <c:pt idx="241">
                  <c:v>-9334</c:v>
                </c:pt>
                <c:pt idx="242">
                  <c:v>-9333</c:v>
                </c:pt>
                <c:pt idx="243">
                  <c:v>-9325</c:v>
                </c:pt>
                <c:pt idx="244">
                  <c:v>-9306</c:v>
                </c:pt>
                <c:pt idx="245">
                  <c:v>-9306</c:v>
                </c:pt>
                <c:pt idx="246">
                  <c:v>-9306</c:v>
                </c:pt>
                <c:pt idx="247">
                  <c:v>-9306</c:v>
                </c:pt>
                <c:pt idx="248">
                  <c:v>-9306</c:v>
                </c:pt>
                <c:pt idx="249">
                  <c:v>-9306</c:v>
                </c:pt>
                <c:pt idx="250">
                  <c:v>-9288</c:v>
                </c:pt>
                <c:pt idx="251">
                  <c:v>-9068</c:v>
                </c:pt>
                <c:pt idx="252">
                  <c:v>-9012</c:v>
                </c:pt>
                <c:pt idx="253">
                  <c:v>-8994</c:v>
                </c:pt>
                <c:pt idx="254">
                  <c:v>-8994</c:v>
                </c:pt>
                <c:pt idx="255">
                  <c:v>-8994</c:v>
                </c:pt>
                <c:pt idx="256">
                  <c:v>-8994</c:v>
                </c:pt>
                <c:pt idx="257">
                  <c:v>-8837</c:v>
                </c:pt>
                <c:pt idx="258">
                  <c:v>-8590</c:v>
                </c:pt>
                <c:pt idx="259">
                  <c:v>-8565.5</c:v>
                </c:pt>
                <c:pt idx="260">
                  <c:v>-8562</c:v>
                </c:pt>
                <c:pt idx="261">
                  <c:v>-8557.5</c:v>
                </c:pt>
                <c:pt idx="262">
                  <c:v>-8534</c:v>
                </c:pt>
                <c:pt idx="263">
                  <c:v>-8441</c:v>
                </c:pt>
                <c:pt idx="264">
                  <c:v>-8395</c:v>
                </c:pt>
                <c:pt idx="265">
                  <c:v>-8234</c:v>
                </c:pt>
                <c:pt idx="266">
                  <c:v>-8204</c:v>
                </c:pt>
                <c:pt idx="267">
                  <c:v>-8166</c:v>
                </c:pt>
                <c:pt idx="268">
                  <c:v>-8139</c:v>
                </c:pt>
                <c:pt idx="269">
                  <c:v>-8131</c:v>
                </c:pt>
                <c:pt idx="270">
                  <c:v>-8130</c:v>
                </c:pt>
                <c:pt idx="271">
                  <c:v>-8130</c:v>
                </c:pt>
                <c:pt idx="272">
                  <c:v>-8130</c:v>
                </c:pt>
                <c:pt idx="273">
                  <c:v>-8115.5</c:v>
                </c:pt>
                <c:pt idx="274">
                  <c:v>-8065</c:v>
                </c:pt>
                <c:pt idx="275">
                  <c:v>-8046</c:v>
                </c:pt>
                <c:pt idx="276">
                  <c:v>-7791</c:v>
                </c:pt>
                <c:pt idx="277">
                  <c:v>-7753</c:v>
                </c:pt>
                <c:pt idx="278">
                  <c:v>-7697</c:v>
                </c:pt>
                <c:pt idx="279">
                  <c:v>-7673</c:v>
                </c:pt>
                <c:pt idx="280">
                  <c:v>-7643</c:v>
                </c:pt>
                <c:pt idx="281">
                  <c:v>-7642</c:v>
                </c:pt>
                <c:pt idx="282">
                  <c:v>-7577</c:v>
                </c:pt>
                <c:pt idx="283">
                  <c:v>-7498</c:v>
                </c:pt>
                <c:pt idx="284">
                  <c:v>-7432</c:v>
                </c:pt>
                <c:pt idx="285">
                  <c:v>-7404</c:v>
                </c:pt>
                <c:pt idx="286">
                  <c:v>-7349</c:v>
                </c:pt>
                <c:pt idx="287">
                  <c:v>-7321</c:v>
                </c:pt>
                <c:pt idx="288">
                  <c:v>-7265</c:v>
                </c:pt>
                <c:pt idx="289">
                  <c:v>-7265</c:v>
                </c:pt>
                <c:pt idx="290">
                  <c:v>-7247</c:v>
                </c:pt>
                <c:pt idx="291">
                  <c:v>-7238</c:v>
                </c:pt>
                <c:pt idx="292">
                  <c:v>-7186.5</c:v>
                </c:pt>
                <c:pt idx="293">
                  <c:v>-6990</c:v>
                </c:pt>
                <c:pt idx="294">
                  <c:v>-6954</c:v>
                </c:pt>
                <c:pt idx="295">
                  <c:v>-6944</c:v>
                </c:pt>
                <c:pt idx="296">
                  <c:v>-6898</c:v>
                </c:pt>
                <c:pt idx="297">
                  <c:v>-6880</c:v>
                </c:pt>
                <c:pt idx="298">
                  <c:v>-6845</c:v>
                </c:pt>
                <c:pt idx="299">
                  <c:v>-6843</c:v>
                </c:pt>
                <c:pt idx="300">
                  <c:v>-6833</c:v>
                </c:pt>
                <c:pt idx="301">
                  <c:v>-6828.5</c:v>
                </c:pt>
                <c:pt idx="302">
                  <c:v>-6805</c:v>
                </c:pt>
                <c:pt idx="303">
                  <c:v>-6777</c:v>
                </c:pt>
                <c:pt idx="304">
                  <c:v>-6675.5</c:v>
                </c:pt>
                <c:pt idx="305">
                  <c:v>-6586</c:v>
                </c:pt>
                <c:pt idx="306">
                  <c:v>-6562.5</c:v>
                </c:pt>
                <c:pt idx="307">
                  <c:v>-6549</c:v>
                </c:pt>
                <c:pt idx="308">
                  <c:v>-6513</c:v>
                </c:pt>
                <c:pt idx="309">
                  <c:v>-6513</c:v>
                </c:pt>
                <c:pt idx="310">
                  <c:v>-6513</c:v>
                </c:pt>
                <c:pt idx="311">
                  <c:v>-6512</c:v>
                </c:pt>
                <c:pt idx="312">
                  <c:v>-6494</c:v>
                </c:pt>
                <c:pt idx="313">
                  <c:v>-6484</c:v>
                </c:pt>
                <c:pt idx="314">
                  <c:v>-6457</c:v>
                </c:pt>
                <c:pt idx="315">
                  <c:v>-6447</c:v>
                </c:pt>
                <c:pt idx="316">
                  <c:v>-6422</c:v>
                </c:pt>
                <c:pt idx="317">
                  <c:v>-6186.5</c:v>
                </c:pt>
                <c:pt idx="318">
                  <c:v>-6127</c:v>
                </c:pt>
                <c:pt idx="319">
                  <c:v>-6089</c:v>
                </c:pt>
                <c:pt idx="320">
                  <c:v>-6080</c:v>
                </c:pt>
                <c:pt idx="321">
                  <c:v>-6061</c:v>
                </c:pt>
                <c:pt idx="322">
                  <c:v>-6055</c:v>
                </c:pt>
                <c:pt idx="323">
                  <c:v>-5964.5</c:v>
                </c:pt>
                <c:pt idx="324">
                  <c:v>-5740</c:v>
                </c:pt>
                <c:pt idx="325">
                  <c:v>-5731</c:v>
                </c:pt>
                <c:pt idx="326">
                  <c:v>-5731</c:v>
                </c:pt>
                <c:pt idx="327">
                  <c:v>-5722</c:v>
                </c:pt>
                <c:pt idx="328">
                  <c:v>-5713</c:v>
                </c:pt>
                <c:pt idx="329">
                  <c:v>-5704</c:v>
                </c:pt>
                <c:pt idx="330">
                  <c:v>-5704</c:v>
                </c:pt>
                <c:pt idx="331">
                  <c:v>-5667</c:v>
                </c:pt>
                <c:pt idx="332">
                  <c:v>-5664.5</c:v>
                </c:pt>
                <c:pt idx="333">
                  <c:v>-5646</c:v>
                </c:pt>
                <c:pt idx="334">
                  <c:v>-5645</c:v>
                </c:pt>
                <c:pt idx="335">
                  <c:v>-5382</c:v>
                </c:pt>
                <c:pt idx="336">
                  <c:v>-5318</c:v>
                </c:pt>
                <c:pt idx="337">
                  <c:v>-5290</c:v>
                </c:pt>
                <c:pt idx="338">
                  <c:v>-5290</c:v>
                </c:pt>
                <c:pt idx="339">
                  <c:v>-5263</c:v>
                </c:pt>
                <c:pt idx="340">
                  <c:v>-5262</c:v>
                </c:pt>
                <c:pt idx="341">
                  <c:v>-5262</c:v>
                </c:pt>
                <c:pt idx="342">
                  <c:v>-5262</c:v>
                </c:pt>
                <c:pt idx="343">
                  <c:v>-5197</c:v>
                </c:pt>
                <c:pt idx="344">
                  <c:v>-5188</c:v>
                </c:pt>
                <c:pt idx="345">
                  <c:v>-4922</c:v>
                </c:pt>
                <c:pt idx="346">
                  <c:v>-4867</c:v>
                </c:pt>
                <c:pt idx="347">
                  <c:v>-4862</c:v>
                </c:pt>
                <c:pt idx="348">
                  <c:v>-4839</c:v>
                </c:pt>
                <c:pt idx="349">
                  <c:v>-4783</c:v>
                </c:pt>
                <c:pt idx="350">
                  <c:v>-4536</c:v>
                </c:pt>
                <c:pt idx="351">
                  <c:v>-4472</c:v>
                </c:pt>
                <c:pt idx="352">
                  <c:v>-4398</c:v>
                </c:pt>
                <c:pt idx="353">
                  <c:v>-4388</c:v>
                </c:pt>
                <c:pt idx="354">
                  <c:v>-3987</c:v>
                </c:pt>
                <c:pt idx="355">
                  <c:v>-3986</c:v>
                </c:pt>
                <c:pt idx="356">
                  <c:v>-3658</c:v>
                </c:pt>
                <c:pt idx="357">
                  <c:v>-3645</c:v>
                </c:pt>
                <c:pt idx="358">
                  <c:v>-3645</c:v>
                </c:pt>
                <c:pt idx="359">
                  <c:v>-3620</c:v>
                </c:pt>
                <c:pt idx="360">
                  <c:v>-3333</c:v>
                </c:pt>
                <c:pt idx="361">
                  <c:v>-3217.5</c:v>
                </c:pt>
                <c:pt idx="362">
                  <c:v>-2809</c:v>
                </c:pt>
                <c:pt idx="363">
                  <c:v>-2808</c:v>
                </c:pt>
                <c:pt idx="364">
                  <c:v>-2808</c:v>
                </c:pt>
                <c:pt idx="365">
                  <c:v>-2712.5</c:v>
                </c:pt>
                <c:pt idx="366">
                  <c:v>-2666.5</c:v>
                </c:pt>
                <c:pt idx="367">
                  <c:v>-2393.5</c:v>
                </c:pt>
                <c:pt idx="368">
                  <c:v>-2360</c:v>
                </c:pt>
                <c:pt idx="369">
                  <c:v>-2268</c:v>
                </c:pt>
                <c:pt idx="370">
                  <c:v>-2096.5</c:v>
                </c:pt>
                <c:pt idx="371">
                  <c:v>-2083</c:v>
                </c:pt>
                <c:pt idx="372">
                  <c:v>-2026.5</c:v>
                </c:pt>
                <c:pt idx="373">
                  <c:v>-2022.5</c:v>
                </c:pt>
                <c:pt idx="374">
                  <c:v>-2021</c:v>
                </c:pt>
                <c:pt idx="375">
                  <c:v>-2017.5</c:v>
                </c:pt>
                <c:pt idx="376">
                  <c:v>-2005.5</c:v>
                </c:pt>
                <c:pt idx="377">
                  <c:v>-1984</c:v>
                </c:pt>
                <c:pt idx="378">
                  <c:v>-1945</c:v>
                </c:pt>
                <c:pt idx="379">
                  <c:v>-1914.5</c:v>
                </c:pt>
                <c:pt idx="380">
                  <c:v>-1892</c:v>
                </c:pt>
                <c:pt idx="381">
                  <c:v>-1888</c:v>
                </c:pt>
                <c:pt idx="382">
                  <c:v>-1714.5</c:v>
                </c:pt>
                <c:pt idx="383">
                  <c:v>-1691</c:v>
                </c:pt>
                <c:pt idx="384">
                  <c:v>-1616</c:v>
                </c:pt>
                <c:pt idx="385">
                  <c:v>-1586</c:v>
                </c:pt>
                <c:pt idx="386">
                  <c:v>-1581.5</c:v>
                </c:pt>
                <c:pt idx="387">
                  <c:v>-1580</c:v>
                </c:pt>
                <c:pt idx="388">
                  <c:v>-1576</c:v>
                </c:pt>
                <c:pt idx="389">
                  <c:v>-1572.5</c:v>
                </c:pt>
                <c:pt idx="390">
                  <c:v>-1477</c:v>
                </c:pt>
                <c:pt idx="391">
                  <c:v>-1458</c:v>
                </c:pt>
                <c:pt idx="392">
                  <c:v>-1255</c:v>
                </c:pt>
                <c:pt idx="393">
                  <c:v>-1231</c:v>
                </c:pt>
                <c:pt idx="394">
                  <c:v>-1231</c:v>
                </c:pt>
                <c:pt idx="395">
                  <c:v>-1212</c:v>
                </c:pt>
                <c:pt idx="396">
                  <c:v>-1198.5</c:v>
                </c:pt>
                <c:pt idx="397">
                  <c:v>-1185</c:v>
                </c:pt>
                <c:pt idx="398">
                  <c:v>-1175</c:v>
                </c:pt>
                <c:pt idx="399">
                  <c:v>-1154</c:v>
                </c:pt>
                <c:pt idx="400">
                  <c:v>-1129</c:v>
                </c:pt>
                <c:pt idx="401">
                  <c:v>-1068.5</c:v>
                </c:pt>
                <c:pt idx="402">
                  <c:v>-1067</c:v>
                </c:pt>
                <c:pt idx="403">
                  <c:v>-827</c:v>
                </c:pt>
                <c:pt idx="404">
                  <c:v>-777</c:v>
                </c:pt>
                <c:pt idx="405">
                  <c:v>-761</c:v>
                </c:pt>
                <c:pt idx="406">
                  <c:v>-710.5</c:v>
                </c:pt>
                <c:pt idx="407">
                  <c:v>-696</c:v>
                </c:pt>
                <c:pt idx="408">
                  <c:v>-688.5</c:v>
                </c:pt>
                <c:pt idx="409">
                  <c:v>-460</c:v>
                </c:pt>
                <c:pt idx="410">
                  <c:v>-441</c:v>
                </c:pt>
                <c:pt idx="411">
                  <c:v>-356</c:v>
                </c:pt>
                <c:pt idx="412">
                  <c:v>-296.5</c:v>
                </c:pt>
                <c:pt idx="413">
                  <c:v>-55</c:v>
                </c:pt>
                <c:pt idx="414">
                  <c:v>-27</c:v>
                </c:pt>
                <c:pt idx="415">
                  <c:v>0</c:v>
                </c:pt>
                <c:pt idx="416">
                  <c:v>0</c:v>
                </c:pt>
                <c:pt idx="417">
                  <c:v>48</c:v>
                </c:pt>
                <c:pt idx="418">
                  <c:v>77</c:v>
                </c:pt>
                <c:pt idx="419">
                  <c:v>78</c:v>
                </c:pt>
                <c:pt idx="420">
                  <c:v>80.5</c:v>
                </c:pt>
                <c:pt idx="421">
                  <c:v>350</c:v>
                </c:pt>
                <c:pt idx="422">
                  <c:v>463</c:v>
                </c:pt>
                <c:pt idx="423">
                  <c:v>562</c:v>
                </c:pt>
                <c:pt idx="424">
                  <c:v>725</c:v>
                </c:pt>
                <c:pt idx="425">
                  <c:v>744</c:v>
                </c:pt>
                <c:pt idx="426">
                  <c:v>776.5</c:v>
                </c:pt>
                <c:pt idx="427">
                  <c:v>785.5</c:v>
                </c:pt>
                <c:pt idx="428">
                  <c:v>794.5</c:v>
                </c:pt>
                <c:pt idx="429">
                  <c:v>804.5</c:v>
                </c:pt>
                <c:pt idx="430">
                  <c:v>818</c:v>
                </c:pt>
                <c:pt idx="431">
                  <c:v>837</c:v>
                </c:pt>
                <c:pt idx="432">
                  <c:v>853.5</c:v>
                </c:pt>
                <c:pt idx="433">
                  <c:v>896</c:v>
                </c:pt>
                <c:pt idx="434">
                  <c:v>1270</c:v>
                </c:pt>
                <c:pt idx="435">
                  <c:v>1270</c:v>
                </c:pt>
                <c:pt idx="436">
                  <c:v>1670</c:v>
                </c:pt>
                <c:pt idx="437">
                  <c:v>1700.5</c:v>
                </c:pt>
                <c:pt idx="438">
                  <c:v>1700.5</c:v>
                </c:pt>
                <c:pt idx="439">
                  <c:v>1723</c:v>
                </c:pt>
                <c:pt idx="440">
                  <c:v>2071</c:v>
                </c:pt>
                <c:pt idx="441">
                  <c:v>2079</c:v>
                </c:pt>
                <c:pt idx="442">
                  <c:v>2425.5</c:v>
                </c:pt>
                <c:pt idx="443">
                  <c:v>2439</c:v>
                </c:pt>
                <c:pt idx="444">
                  <c:v>2477</c:v>
                </c:pt>
                <c:pt idx="445">
                  <c:v>2613</c:v>
                </c:pt>
                <c:pt idx="446">
                  <c:v>2613</c:v>
                </c:pt>
                <c:pt idx="447">
                  <c:v>2877</c:v>
                </c:pt>
                <c:pt idx="448">
                  <c:v>2880</c:v>
                </c:pt>
                <c:pt idx="449">
                  <c:v>2949.5</c:v>
                </c:pt>
                <c:pt idx="450">
                  <c:v>2971</c:v>
                </c:pt>
                <c:pt idx="451">
                  <c:v>3313</c:v>
                </c:pt>
                <c:pt idx="452">
                  <c:v>3320</c:v>
                </c:pt>
                <c:pt idx="453">
                  <c:v>3329</c:v>
                </c:pt>
                <c:pt idx="454">
                  <c:v>3366</c:v>
                </c:pt>
                <c:pt idx="455">
                  <c:v>3661</c:v>
                </c:pt>
                <c:pt idx="456">
                  <c:v>3696</c:v>
                </c:pt>
                <c:pt idx="457">
                  <c:v>3753</c:v>
                </c:pt>
                <c:pt idx="458">
                  <c:v>4025</c:v>
                </c:pt>
                <c:pt idx="459">
                  <c:v>4109</c:v>
                </c:pt>
                <c:pt idx="460">
                  <c:v>4139</c:v>
                </c:pt>
                <c:pt idx="461">
                  <c:v>4156</c:v>
                </c:pt>
                <c:pt idx="462">
                  <c:v>4193</c:v>
                </c:pt>
                <c:pt idx="463">
                  <c:v>4587</c:v>
                </c:pt>
                <c:pt idx="464">
                  <c:v>4618</c:v>
                </c:pt>
                <c:pt idx="465">
                  <c:v>4862</c:v>
                </c:pt>
                <c:pt idx="466">
                  <c:v>4885.5</c:v>
                </c:pt>
                <c:pt idx="467">
                  <c:v>4975</c:v>
                </c:pt>
                <c:pt idx="468">
                  <c:v>5002</c:v>
                </c:pt>
                <c:pt idx="469">
                  <c:v>5032</c:v>
                </c:pt>
                <c:pt idx="470">
                  <c:v>5057</c:v>
                </c:pt>
                <c:pt idx="471">
                  <c:v>5303</c:v>
                </c:pt>
                <c:pt idx="472">
                  <c:v>5320.5</c:v>
                </c:pt>
                <c:pt idx="473">
                  <c:v>5334.5</c:v>
                </c:pt>
                <c:pt idx="474">
                  <c:v>5360</c:v>
                </c:pt>
                <c:pt idx="475">
                  <c:v>5399</c:v>
                </c:pt>
                <c:pt idx="476">
                  <c:v>5746</c:v>
                </c:pt>
                <c:pt idx="477">
                  <c:v>5802</c:v>
                </c:pt>
                <c:pt idx="478">
                  <c:v>5849</c:v>
                </c:pt>
                <c:pt idx="479">
                  <c:v>6217</c:v>
                </c:pt>
                <c:pt idx="480">
                  <c:v>6317</c:v>
                </c:pt>
                <c:pt idx="481">
                  <c:v>6526</c:v>
                </c:pt>
              </c:numCache>
            </c:numRef>
          </c:xVal>
          <c:yVal>
            <c:numRef>
              <c:f>Active!$L$21:$L$958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E5-4360-9793-EA494996E74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-31107</c:v>
                </c:pt>
                <c:pt idx="1">
                  <c:v>-31069</c:v>
                </c:pt>
                <c:pt idx="2">
                  <c:v>-30271</c:v>
                </c:pt>
                <c:pt idx="3">
                  <c:v>-30233</c:v>
                </c:pt>
                <c:pt idx="4">
                  <c:v>-29865</c:v>
                </c:pt>
                <c:pt idx="5">
                  <c:v>-28657</c:v>
                </c:pt>
                <c:pt idx="6">
                  <c:v>-26968</c:v>
                </c:pt>
                <c:pt idx="7">
                  <c:v>-26573</c:v>
                </c:pt>
                <c:pt idx="8">
                  <c:v>-26566</c:v>
                </c:pt>
                <c:pt idx="9">
                  <c:v>-26557</c:v>
                </c:pt>
                <c:pt idx="10">
                  <c:v>-26556</c:v>
                </c:pt>
                <c:pt idx="11">
                  <c:v>-26529</c:v>
                </c:pt>
                <c:pt idx="12">
                  <c:v>-26528</c:v>
                </c:pt>
                <c:pt idx="13">
                  <c:v>-26500</c:v>
                </c:pt>
                <c:pt idx="14">
                  <c:v>-26328</c:v>
                </c:pt>
                <c:pt idx="15">
                  <c:v>-26271</c:v>
                </c:pt>
                <c:pt idx="16">
                  <c:v>-26234</c:v>
                </c:pt>
                <c:pt idx="17">
                  <c:v>-26233</c:v>
                </c:pt>
                <c:pt idx="18">
                  <c:v>-26229.5</c:v>
                </c:pt>
                <c:pt idx="19">
                  <c:v>-26216</c:v>
                </c:pt>
                <c:pt idx="20">
                  <c:v>-26215</c:v>
                </c:pt>
                <c:pt idx="21">
                  <c:v>-26201.5</c:v>
                </c:pt>
                <c:pt idx="22">
                  <c:v>-25034</c:v>
                </c:pt>
                <c:pt idx="23">
                  <c:v>-24944</c:v>
                </c:pt>
                <c:pt idx="24">
                  <c:v>-24519</c:v>
                </c:pt>
                <c:pt idx="25">
                  <c:v>-24152</c:v>
                </c:pt>
                <c:pt idx="26">
                  <c:v>-23962</c:v>
                </c:pt>
                <c:pt idx="27">
                  <c:v>-23646</c:v>
                </c:pt>
                <c:pt idx="28">
                  <c:v>-23276</c:v>
                </c:pt>
                <c:pt idx="29">
                  <c:v>-22976</c:v>
                </c:pt>
                <c:pt idx="30">
                  <c:v>-22844</c:v>
                </c:pt>
                <c:pt idx="31">
                  <c:v>-22541</c:v>
                </c:pt>
                <c:pt idx="32">
                  <c:v>-22495</c:v>
                </c:pt>
                <c:pt idx="33">
                  <c:v>-22488</c:v>
                </c:pt>
                <c:pt idx="34">
                  <c:v>-22063</c:v>
                </c:pt>
                <c:pt idx="35">
                  <c:v>-21935</c:v>
                </c:pt>
                <c:pt idx="36">
                  <c:v>-20834</c:v>
                </c:pt>
                <c:pt idx="37">
                  <c:v>-19996</c:v>
                </c:pt>
                <c:pt idx="38">
                  <c:v>-19939</c:v>
                </c:pt>
                <c:pt idx="39">
                  <c:v>-19665</c:v>
                </c:pt>
                <c:pt idx="40">
                  <c:v>-19571</c:v>
                </c:pt>
                <c:pt idx="41">
                  <c:v>-19571</c:v>
                </c:pt>
                <c:pt idx="42">
                  <c:v>-19567.5</c:v>
                </c:pt>
                <c:pt idx="43">
                  <c:v>-19534</c:v>
                </c:pt>
                <c:pt idx="44">
                  <c:v>-19233</c:v>
                </c:pt>
                <c:pt idx="45">
                  <c:v>-19205</c:v>
                </c:pt>
                <c:pt idx="46">
                  <c:v>-19205</c:v>
                </c:pt>
                <c:pt idx="47">
                  <c:v>-19205</c:v>
                </c:pt>
                <c:pt idx="48">
                  <c:v>-19196</c:v>
                </c:pt>
                <c:pt idx="49">
                  <c:v>-19177</c:v>
                </c:pt>
                <c:pt idx="50">
                  <c:v>-19167</c:v>
                </c:pt>
                <c:pt idx="51">
                  <c:v>-18782</c:v>
                </c:pt>
                <c:pt idx="52">
                  <c:v>-18782</c:v>
                </c:pt>
                <c:pt idx="53">
                  <c:v>-18382.5</c:v>
                </c:pt>
                <c:pt idx="54">
                  <c:v>-18345.5</c:v>
                </c:pt>
                <c:pt idx="55">
                  <c:v>-18275</c:v>
                </c:pt>
                <c:pt idx="56">
                  <c:v>-18001</c:v>
                </c:pt>
                <c:pt idx="57">
                  <c:v>-17192</c:v>
                </c:pt>
                <c:pt idx="58">
                  <c:v>-17192</c:v>
                </c:pt>
                <c:pt idx="59">
                  <c:v>-16760</c:v>
                </c:pt>
                <c:pt idx="60">
                  <c:v>-16750</c:v>
                </c:pt>
                <c:pt idx="61">
                  <c:v>-16659</c:v>
                </c:pt>
                <c:pt idx="62">
                  <c:v>-16291</c:v>
                </c:pt>
                <c:pt idx="63">
                  <c:v>-16282</c:v>
                </c:pt>
                <c:pt idx="64">
                  <c:v>-15897</c:v>
                </c:pt>
                <c:pt idx="65">
                  <c:v>-15897</c:v>
                </c:pt>
                <c:pt idx="66">
                  <c:v>-15897</c:v>
                </c:pt>
                <c:pt idx="67">
                  <c:v>-15839</c:v>
                </c:pt>
                <c:pt idx="68">
                  <c:v>-15839</c:v>
                </c:pt>
                <c:pt idx="69">
                  <c:v>-15832</c:v>
                </c:pt>
                <c:pt idx="70">
                  <c:v>-15579.5</c:v>
                </c:pt>
                <c:pt idx="71">
                  <c:v>-15575</c:v>
                </c:pt>
                <c:pt idx="72">
                  <c:v>-15575</c:v>
                </c:pt>
                <c:pt idx="73">
                  <c:v>-15556</c:v>
                </c:pt>
                <c:pt idx="74">
                  <c:v>-15483</c:v>
                </c:pt>
                <c:pt idx="75">
                  <c:v>-15473</c:v>
                </c:pt>
                <c:pt idx="76">
                  <c:v>-15426</c:v>
                </c:pt>
                <c:pt idx="77">
                  <c:v>-15239.5</c:v>
                </c:pt>
                <c:pt idx="78">
                  <c:v>-15212.5</c:v>
                </c:pt>
                <c:pt idx="79">
                  <c:v>-15161</c:v>
                </c:pt>
                <c:pt idx="80">
                  <c:v>-15161</c:v>
                </c:pt>
                <c:pt idx="81">
                  <c:v>-15156.5</c:v>
                </c:pt>
                <c:pt idx="82">
                  <c:v>-15142</c:v>
                </c:pt>
                <c:pt idx="83">
                  <c:v>-15137.5</c:v>
                </c:pt>
                <c:pt idx="84">
                  <c:v>-15129.5</c:v>
                </c:pt>
                <c:pt idx="85">
                  <c:v>-15105</c:v>
                </c:pt>
                <c:pt idx="86">
                  <c:v>-15063.5</c:v>
                </c:pt>
                <c:pt idx="87">
                  <c:v>-15061</c:v>
                </c:pt>
                <c:pt idx="88">
                  <c:v>-14976</c:v>
                </c:pt>
                <c:pt idx="89">
                  <c:v>-14761.5</c:v>
                </c:pt>
                <c:pt idx="90">
                  <c:v>-14756</c:v>
                </c:pt>
                <c:pt idx="91">
                  <c:v>-14743</c:v>
                </c:pt>
                <c:pt idx="92">
                  <c:v>-14733.5</c:v>
                </c:pt>
                <c:pt idx="93">
                  <c:v>-14729</c:v>
                </c:pt>
                <c:pt idx="94">
                  <c:v>-14710</c:v>
                </c:pt>
                <c:pt idx="95">
                  <c:v>-14710</c:v>
                </c:pt>
                <c:pt idx="96">
                  <c:v>-14696.5</c:v>
                </c:pt>
                <c:pt idx="97">
                  <c:v>-14678.5</c:v>
                </c:pt>
                <c:pt idx="98">
                  <c:v>-14673</c:v>
                </c:pt>
                <c:pt idx="99">
                  <c:v>-14646</c:v>
                </c:pt>
                <c:pt idx="100">
                  <c:v>-14631.5</c:v>
                </c:pt>
                <c:pt idx="101">
                  <c:v>-14623.5</c:v>
                </c:pt>
                <c:pt idx="102">
                  <c:v>-14603.5</c:v>
                </c:pt>
                <c:pt idx="103">
                  <c:v>-14459.5</c:v>
                </c:pt>
                <c:pt idx="104">
                  <c:v>-14333</c:v>
                </c:pt>
                <c:pt idx="105">
                  <c:v>-14250</c:v>
                </c:pt>
                <c:pt idx="106">
                  <c:v>-14018.5</c:v>
                </c:pt>
                <c:pt idx="107">
                  <c:v>-14004</c:v>
                </c:pt>
                <c:pt idx="108">
                  <c:v>-13952.5</c:v>
                </c:pt>
                <c:pt idx="109">
                  <c:v>-13923</c:v>
                </c:pt>
                <c:pt idx="110">
                  <c:v>-13885</c:v>
                </c:pt>
                <c:pt idx="111">
                  <c:v>-13878.5</c:v>
                </c:pt>
                <c:pt idx="112">
                  <c:v>-13869.5</c:v>
                </c:pt>
                <c:pt idx="113">
                  <c:v>-13865</c:v>
                </c:pt>
                <c:pt idx="114">
                  <c:v>-13865</c:v>
                </c:pt>
                <c:pt idx="115">
                  <c:v>-13841.5</c:v>
                </c:pt>
                <c:pt idx="116">
                  <c:v>-13823.5</c:v>
                </c:pt>
                <c:pt idx="117">
                  <c:v>-13766.5</c:v>
                </c:pt>
                <c:pt idx="118">
                  <c:v>-13757.5</c:v>
                </c:pt>
                <c:pt idx="119">
                  <c:v>-13702.5</c:v>
                </c:pt>
                <c:pt idx="120">
                  <c:v>-13586.5</c:v>
                </c:pt>
                <c:pt idx="121">
                  <c:v>-13562</c:v>
                </c:pt>
                <c:pt idx="122">
                  <c:v>-13514</c:v>
                </c:pt>
                <c:pt idx="123">
                  <c:v>-13499</c:v>
                </c:pt>
                <c:pt idx="124">
                  <c:v>-13498</c:v>
                </c:pt>
                <c:pt idx="125">
                  <c:v>-13488</c:v>
                </c:pt>
                <c:pt idx="126">
                  <c:v>-13488</c:v>
                </c:pt>
                <c:pt idx="127">
                  <c:v>-13479</c:v>
                </c:pt>
                <c:pt idx="128">
                  <c:v>-13479</c:v>
                </c:pt>
                <c:pt idx="129">
                  <c:v>-13479</c:v>
                </c:pt>
                <c:pt idx="130">
                  <c:v>-13479</c:v>
                </c:pt>
                <c:pt idx="131">
                  <c:v>-13479</c:v>
                </c:pt>
                <c:pt idx="132">
                  <c:v>-13470</c:v>
                </c:pt>
                <c:pt idx="133">
                  <c:v>-13386</c:v>
                </c:pt>
                <c:pt idx="134">
                  <c:v>-13381.5</c:v>
                </c:pt>
                <c:pt idx="135">
                  <c:v>-13330</c:v>
                </c:pt>
                <c:pt idx="136">
                  <c:v>-13307.5</c:v>
                </c:pt>
                <c:pt idx="137">
                  <c:v>-13139</c:v>
                </c:pt>
                <c:pt idx="138">
                  <c:v>-13130</c:v>
                </c:pt>
                <c:pt idx="139">
                  <c:v>-13106.5</c:v>
                </c:pt>
                <c:pt idx="140">
                  <c:v>-13104</c:v>
                </c:pt>
                <c:pt idx="141">
                  <c:v>-13102</c:v>
                </c:pt>
                <c:pt idx="142">
                  <c:v>-13102</c:v>
                </c:pt>
                <c:pt idx="143">
                  <c:v>-13069.5</c:v>
                </c:pt>
                <c:pt idx="144">
                  <c:v>-13060</c:v>
                </c:pt>
                <c:pt idx="145">
                  <c:v>-13049</c:v>
                </c:pt>
                <c:pt idx="146">
                  <c:v>-13042.5</c:v>
                </c:pt>
                <c:pt idx="147">
                  <c:v>-13010</c:v>
                </c:pt>
                <c:pt idx="148">
                  <c:v>-12992</c:v>
                </c:pt>
                <c:pt idx="149">
                  <c:v>-12898</c:v>
                </c:pt>
                <c:pt idx="150">
                  <c:v>-12756</c:v>
                </c:pt>
                <c:pt idx="151">
                  <c:v>-12694</c:v>
                </c:pt>
                <c:pt idx="152">
                  <c:v>-12692</c:v>
                </c:pt>
                <c:pt idx="153">
                  <c:v>-12679</c:v>
                </c:pt>
                <c:pt idx="154">
                  <c:v>-12679</c:v>
                </c:pt>
                <c:pt idx="155">
                  <c:v>-12590.5</c:v>
                </c:pt>
                <c:pt idx="156">
                  <c:v>-12568</c:v>
                </c:pt>
                <c:pt idx="157">
                  <c:v>-12558</c:v>
                </c:pt>
                <c:pt idx="158">
                  <c:v>-12550</c:v>
                </c:pt>
                <c:pt idx="159">
                  <c:v>-12333</c:v>
                </c:pt>
                <c:pt idx="160">
                  <c:v>-12317.5</c:v>
                </c:pt>
                <c:pt idx="161">
                  <c:v>-12312</c:v>
                </c:pt>
                <c:pt idx="162">
                  <c:v>-12312</c:v>
                </c:pt>
                <c:pt idx="163">
                  <c:v>-12303</c:v>
                </c:pt>
                <c:pt idx="164">
                  <c:v>-12303</c:v>
                </c:pt>
                <c:pt idx="165">
                  <c:v>-12284</c:v>
                </c:pt>
                <c:pt idx="166">
                  <c:v>-12270.5</c:v>
                </c:pt>
                <c:pt idx="167">
                  <c:v>-12251.5</c:v>
                </c:pt>
                <c:pt idx="168">
                  <c:v>-12248</c:v>
                </c:pt>
                <c:pt idx="169">
                  <c:v>-12247</c:v>
                </c:pt>
                <c:pt idx="170">
                  <c:v>-12247</c:v>
                </c:pt>
                <c:pt idx="171">
                  <c:v>-12247</c:v>
                </c:pt>
                <c:pt idx="172">
                  <c:v>-12233.5</c:v>
                </c:pt>
                <c:pt idx="173">
                  <c:v>-12229</c:v>
                </c:pt>
                <c:pt idx="174">
                  <c:v>-12210</c:v>
                </c:pt>
                <c:pt idx="175">
                  <c:v>-12201</c:v>
                </c:pt>
                <c:pt idx="176">
                  <c:v>-12199</c:v>
                </c:pt>
                <c:pt idx="177">
                  <c:v>-11884.5</c:v>
                </c:pt>
                <c:pt idx="178">
                  <c:v>-11880</c:v>
                </c:pt>
                <c:pt idx="179">
                  <c:v>-11847.5</c:v>
                </c:pt>
                <c:pt idx="180">
                  <c:v>-11844</c:v>
                </c:pt>
                <c:pt idx="181">
                  <c:v>-11843</c:v>
                </c:pt>
                <c:pt idx="182">
                  <c:v>-11843</c:v>
                </c:pt>
                <c:pt idx="183">
                  <c:v>-11843</c:v>
                </c:pt>
                <c:pt idx="184">
                  <c:v>-11797</c:v>
                </c:pt>
                <c:pt idx="185">
                  <c:v>-11787</c:v>
                </c:pt>
                <c:pt idx="186">
                  <c:v>-11781</c:v>
                </c:pt>
                <c:pt idx="187">
                  <c:v>-11751</c:v>
                </c:pt>
                <c:pt idx="188">
                  <c:v>-11750</c:v>
                </c:pt>
                <c:pt idx="189">
                  <c:v>-11741</c:v>
                </c:pt>
                <c:pt idx="190">
                  <c:v>-11741</c:v>
                </c:pt>
                <c:pt idx="191">
                  <c:v>-11741</c:v>
                </c:pt>
                <c:pt idx="192">
                  <c:v>-11699.5</c:v>
                </c:pt>
                <c:pt idx="193">
                  <c:v>-11423</c:v>
                </c:pt>
                <c:pt idx="194">
                  <c:v>-11411</c:v>
                </c:pt>
                <c:pt idx="195">
                  <c:v>-11402</c:v>
                </c:pt>
                <c:pt idx="196">
                  <c:v>-11373</c:v>
                </c:pt>
                <c:pt idx="197">
                  <c:v>-11355</c:v>
                </c:pt>
                <c:pt idx="198">
                  <c:v>-11327</c:v>
                </c:pt>
                <c:pt idx="199">
                  <c:v>-11300</c:v>
                </c:pt>
                <c:pt idx="200">
                  <c:v>-11092</c:v>
                </c:pt>
                <c:pt idx="201">
                  <c:v>-11071</c:v>
                </c:pt>
                <c:pt idx="202">
                  <c:v>-10979</c:v>
                </c:pt>
                <c:pt idx="203">
                  <c:v>-10979</c:v>
                </c:pt>
                <c:pt idx="204">
                  <c:v>-10951</c:v>
                </c:pt>
                <c:pt idx="205">
                  <c:v>-10942</c:v>
                </c:pt>
                <c:pt idx="206">
                  <c:v>-10914</c:v>
                </c:pt>
                <c:pt idx="207">
                  <c:v>-10914</c:v>
                </c:pt>
                <c:pt idx="208">
                  <c:v>-10621</c:v>
                </c:pt>
                <c:pt idx="209">
                  <c:v>-10556</c:v>
                </c:pt>
                <c:pt idx="210">
                  <c:v>-10555</c:v>
                </c:pt>
                <c:pt idx="211">
                  <c:v>-10550</c:v>
                </c:pt>
                <c:pt idx="212">
                  <c:v>-10518</c:v>
                </c:pt>
                <c:pt idx="213">
                  <c:v>-10510</c:v>
                </c:pt>
                <c:pt idx="214">
                  <c:v>-10491</c:v>
                </c:pt>
                <c:pt idx="215">
                  <c:v>-10426</c:v>
                </c:pt>
                <c:pt idx="216">
                  <c:v>-10244</c:v>
                </c:pt>
                <c:pt idx="217">
                  <c:v>-10226</c:v>
                </c:pt>
                <c:pt idx="218">
                  <c:v>-10216</c:v>
                </c:pt>
                <c:pt idx="219">
                  <c:v>-10170</c:v>
                </c:pt>
                <c:pt idx="220">
                  <c:v>-10124</c:v>
                </c:pt>
                <c:pt idx="221">
                  <c:v>-10105</c:v>
                </c:pt>
                <c:pt idx="222">
                  <c:v>-10058</c:v>
                </c:pt>
                <c:pt idx="223">
                  <c:v>-10031</c:v>
                </c:pt>
                <c:pt idx="224">
                  <c:v>-10031</c:v>
                </c:pt>
                <c:pt idx="225">
                  <c:v>-9896</c:v>
                </c:pt>
                <c:pt idx="226">
                  <c:v>-9766</c:v>
                </c:pt>
                <c:pt idx="227">
                  <c:v>-9731</c:v>
                </c:pt>
                <c:pt idx="228">
                  <c:v>-9719</c:v>
                </c:pt>
                <c:pt idx="229">
                  <c:v>-9710</c:v>
                </c:pt>
                <c:pt idx="230">
                  <c:v>-9654</c:v>
                </c:pt>
                <c:pt idx="231">
                  <c:v>-9626</c:v>
                </c:pt>
                <c:pt idx="232">
                  <c:v>-9514.5</c:v>
                </c:pt>
                <c:pt idx="233">
                  <c:v>-9463</c:v>
                </c:pt>
                <c:pt idx="234">
                  <c:v>-9463</c:v>
                </c:pt>
                <c:pt idx="235">
                  <c:v>-9399</c:v>
                </c:pt>
                <c:pt idx="236">
                  <c:v>-9399</c:v>
                </c:pt>
                <c:pt idx="237">
                  <c:v>-9390</c:v>
                </c:pt>
                <c:pt idx="238">
                  <c:v>-9389</c:v>
                </c:pt>
                <c:pt idx="239">
                  <c:v>-9389</c:v>
                </c:pt>
                <c:pt idx="240">
                  <c:v>-9353</c:v>
                </c:pt>
                <c:pt idx="241">
                  <c:v>-9334</c:v>
                </c:pt>
                <c:pt idx="242">
                  <c:v>-9333</c:v>
                </c:pt>
                <c:pt idx="243">
                  <c:v>-9325</c:v>
                </c:pt>
                <c:pt idx="244">
                  <c:v>-9306</c:v>
                </c:pt>
                <c:pt idx="245">
                  <c:v>-9306</c:v>
                </c:pt>
                <c:pt idx="246">
                  <c:v>-9306</c:v>
                </c:pt>
                <c:pt idx="247">
                  <c:v>-9306</c:v>
                </c:pt>
                <c:pt idx="248">
                  <c:v>-9306</c:v>
                </c:pt>
                <c:pt idx="249">
                  <c:v>-9306</c:v>
                </c:pt>
                <c:pt idx="250">
                  <c:v>-9288</c:v>
                </c:pt>
                <c:pt idx="251">
                  <c:v>-9068</c:v>
                </c:pt>
                <c:pt idx="252">
                  <c:v>-9012</c:v>
                </c:pt>
                <c:pt idx="253">
                  <c:v>-8994</c:v>
                </c:pt>
                <c:pt idx="254">
                  <c:v>-8994</c:v>
                </c:pt>
                <c:pt idx="255">
                  <c:v>-8994</c:v>
                </c:pt>
                <c:pt idx="256">
                  <c:v>-8994</c:v>
                </c:pt>
                <c:pt idx="257">
                  <c:v>-8837</c:v>
                </c:pt>
                <c:pt idx="258">
                  <c:v>-8590</c:v>
                </c:pt>
                <c:pt idx="259">
                  <c:v>-8565.5</c:v>
                </c:pt>
                <c:pt idx="260">
                  <c:v>-8562</c:v>
                </c:pt>
                <c:pt idx="261">
                  <c:v>-8557.5</c:v>
                </c:pt>
                <c:pt idx="262">
                  <c:v>-8534</c:v>
                </c:pt>
                <c:pt idx="263">
                  <c:v>-8441</c:v>
                </c:pt>
                <c:pt idx="264">
                  <c:v>-8395</c:v>
                </c:pt>
                <c:pt idx="265">
                  <c:v>-8234</c:v>
                </c:pt>
                <c:pt idx="266">
                  <c:v>-8204</c:v>
                </c:pt>
                <c:pt idx="267">
                  <c:v>-8166</c:v>
                </c:pt>
                <c:pt idx="268">
                  <c:v>-8139</c:v>
                </c:pt>
                <c:pt idx="269">
                  <c:v>-8131</c:v>
                </c:pt>
                <c:pt idx="270">
                  <c:v>-8130</c:v>
                </c:pt>
                <c:pt idx="271">
                  <c:v>-8130</c:v>
                </c:pt>
                <c:pt idx="272">
                  <c:v>-8130</c:v>
                </c:pt>
                <c:pt idx="273">
                  <c:v>-8115.5</c:v>
                </c:pt>
                <c:pt idx="274">
                  <c:v>-8065</c:v>
                </c:pt>
                <c:pt idx="275">
                  <c:v>-8046</c:v>
                </c:pt>
                <c:pt idx="276">
                  <c:v>-7791</c:v>
                </c:pt>
                <c:pt idx="277">
                  <c:v>-7753</c:v>
                </c:pt>
                <c:pt idx="278">
                  <c:v>-7697</c:v>
                </c:pt>
                <c:pt idx="279">
                  <c:v>-7673</c:v>
                </c:pt>
                <c:pt idx="280">
                  <c:v>-7643</c:v>
                </c:pt>
                <c:pt idx="281">
                  <c:v>-7642</c:v>
                </c:pt>
                <c:pt idx="282">
                  <c:v>-7577</c:v>
                </c:pt>
                <c:pt idx="283">
                  <c:v>-7498</c:v>
                </c:pt>
                <c:pt idx="284">
                  <c:v>-7432</c:v>
                </c:pt>
                <c:pt idx="285">
                  <c:v>-7404</c:v>
                </c:pt>
                <c:pt idx="286">
                  <c:v>-7349</c:v>
                </c:pt>
                <c:pt idx="287">
                  <c:v>-7321</c:v>
                </c:pt>
                <c:pt idx="288">
                  <c:v>-7265</c:v>
                </c:pt>
                <c:pt idx="289">
                  <c:v>-7265</c:v>
                </c:pt>
                <c:pt idx="290">
                  <c:v>-7247</c:v>
                </c:pt>
                <c:pt idx="291">
                  <c:v>-7238</c:v>
                </c:pt>
                <c:pt idx="292">
                  <c:v>-7186.5</c:v>
                </c:pt>
                <c:pt idx="293">
                  <c:v>-6990</c:v>
                </c:pt>
                <c:pt idx="294">
                  <c:v>-6954</c:v>
                </c:pt>
                <c:pt idx="295">
                  <c:v>-6944</c:v>
                </c:pt>
                <c:pt idx="296">
                  <c:v>-6898</c:v>
                </c:pt>
                <c:pt idx="297">
                  <c:v>-6880</c:v>
                </c:pt>
                <c:pt idx="298">
                  <c:v>-6845</c:v>
                </c:pt>
                <c:pt idx="299">
                  <c:v>-6843</c:v>
                </c:pt>
                <c:pt idx="300">
                  <c:v>-6833</c:v>
                </c:pt>
                <c:pt idx="301">
                  <c:v>-6828.5</c:v>
                </c:pt>
                <c:pt idx="302">
                  <c:v>-6805</c:v>
                </c:pt>
                <c:pt idx="303">
                  <c:v>-6777</c:v>
                </c:pt>
                <c:pt idx="304">
                  <c:v>-6675.5</c:v>
                </c:pt>
                <c:pt idx="305">
                  <c:v>-6586</c:v>
                </c:pt>
                <c:pt idx="306">
                  <c:v>-6562.5</c:v>
                </c:pt>
                <c:pt idx="307">
                  <c:v>-6549</c:v>
                </c:pt>
                <c:pt idx="308">
                  <c:v>-6513</c:v>
                </c:pt>
                <c:pt idx="309">
                  <c:v>-6513</c:v>
                </c:pt>
                <c:pt idx="310">
                  <c:v>-6513</c:v>
                </c:pt>
                <c:pt idx="311">
                  <c:v>-6512</c:v>
                </c:pt>
                <c:pt idx="312">
                  <c:v>-6494</c:v>
                </c:pt>
                <c:pt idx="313">
                  <c:v>-6484</c:v>
                </c:pt>
                <c:pt idx="314">
                  <c:v>-6457</c:v>
                </c:pt>
                <c:pt idx="315">
                  <c:v>-6447</c:v>
                </c:pt>
                <c:pt idx="316">
                  <c:v>-6422</c:v>
                </c:pt>
                <c:pt idx="317">
                  <c:v>-6186.5</c:v>
                </c:pt>
                <c:pt idx="318">
                  <c:v>-6127</c:v>
                </c:pt>
                <c:pt idx="319">
                  <c:v>-6089</c:v>
                </c:pt>
                <c:pt idx="320">
                  <c:v>-6080</c:v>
                </c:pt>
                <c:pt idx="321">
                  <c:v>-6061</c:v>
                </c:pt>
                <c:pt idx="322">
                  <c:v>-6055</c:v>
                </c:pt>
                <c:pt idx="323">
                  <c:v>-5964.5</c:v>
                </c:pt>
                <c:pt idx="324">
                  <c:v>-5740</c:v>
                </c:pt>
                <c:pt idx="325">
                  <c:v>-5731</c:v>
                </c:pt>
                <c:pt idx="326">
                  <c:v>-5731</c:v>
                </c:pt>
                <c:pt idx="327">
                  <c:v>-5722</c:v>
                </c:pt>
                <c:pt idx="328">
                  <c:v>-5713</c:v>
                </c:pt>
                <c:pt idx="329">
                  <c:v>-5704</c:v>
                </c:pt>
                <c:pt idx="330">
                  <c:v>-5704</c:v>
                </c:pt>
                <c:pt idx="331">
                  <c:v>-5667</c:v>
                </c:pt>
                <c:pt idx="332">
                  <c:v>-5664.5</c:v>
                </c:pt>
                <c:pt idx="333">
                  <c:v>-5646</c:v>
                </c:pt>
                <c:pt idx="334">
                  <c:v>-5645</c:v>
                </c:pt>
                <c:pt idx="335">
                  <c:v>-5382</c:v>
                </c:pt>
                <c:pt idx="336">
                  <c:v>-5318</c:v>
                </c:pt>
                <c:pt idx="337">
                  <c:v>-5290</c:v>
                </c:pt>
                <c:pt idx="338">
                  <c:v>-5290</c:v>
                </c:pt>
                <c:pt idx="339">
                  <c:v>-5263</c:v>
                </c:pt>
                <c:pt idx="340">
                  <c:v>-5262</c:v>
                </c:pt>
                <c:pt idx="341">
                  <c:v>-5262</c:v>
                </c:pt>
                <c:pt idx="342">
                  <c:v>-5262</c:v>
                </c:pt>
                <c:pt idx="343">
                  <c:v>-5197</c:v>
                </c:pt>
                <c:pt idx="344">
                  <c:v>-5188</c:v>
                </c:pt>
                <c:pt idx="345">
                  <c:v>-4922</c:v>
                </c:pt>
                <c:pt idx="346">
                  <c:v>-4867</c:v>
                </c:pt>
                <c:pt idx="347">
                  <c:v>-4862</c:v>
                </c:pt>
                <c:pt idx="348">
                  <c:v>-4839</c:v>
                </c:pt>
                <c:pt idx="349">
                  <c:v>-4783</c:v>
                </c:pt>
                <c:pt idx="350">
                  <c:v>-4536</c:v>
                </c:pt>
                <c:pt idx="351">
                  <c:v>-4472</c:v>
                </c:pt>
                <c:pt idx="352">
                  <c:v>-4398</c:v>
                </c:pt>
                <c:pt idx="353">
                  <c:v>-4388</c:v>
                </c:pt>
                <c:pt idx="354">
                  <c:v>-3987</c:v>
                </c:pt>
                <c:pt idx="355">
                  <c:v>-3986</c:v>
                </c:pt>
                <c:pt idx="356">
                  <c:v>-3658</c:v>
                </c:pt>
                <c:pt idx="357">
                  <c:v>-3645</c:v>
                </c:pt>
                <c:pt idx="358">
                  <c:v>-3645</c:v>
                </c:pt>
                <c:pt idx="359">
                  <c:v>-3620</c:v>
                </c:pt>
                <c:pt idx="360">
                  <c:v>-3333</c:v>
                </c:pt>
                <c:pt idx="361">
                  <c:v>-3217.5</c:v>
                </c:pt>
                <c:pt idx="362">
                  <c:v>-2809</c:v>
                </c:pt>
                <c:pt idx="363">
                  <c:v>-2808</c:v>
                </c:pt>
                <c:pt idx="364">
                  <c:v>-2808</c:v>
                </c:pt>
                <c:pt idx="365">
                  <c:v>-2712.5</c:v>
                </c:pt>
                <c:pt idx="366">
                  <c:v>-2666.5</c:v>
                </c:pt>
                <c:pt idx="367">
                  <c:v>-2393.5</c:v>
                </c:pt>
                <c:pt idx="368">
                  <c:v>-2360</c:v>
                </c:pt>
                <c:pt idx="369">
                  <c:v>-2268</c:v>
                </c:pt>
                <c:pt idx="370">
                  <c:v>-2096.5</c:v>
                </c:pt>
                <c:pt idx="371">
                  <c:v>-2083</c:v>
                </c:pt>
                <c:pt idx="372">
                  <c:v>-2026.5</c:v>
                </c:pt>
                <c:pt idx="373">
                  <c:v>-2022.5</c:v>
                </c:pt>
                <c:pt idx="374">
                  <c:v>-2021</c:v>
                </c:pt>
                <c:pt idx="375">
                  <c:v>-2017.5</c:v>
                </c:pt>
                <c:pt idx="376">
                  <c:v>-2005.5</c:v>
                </c:pt>
                <c:pt idx="377">
                  <c:v>-1984</c:v>
                </c:pt>
                <c:pt idx="378">
                  <c:v>-1945</c:v>
                </c:pt>
                <c:pt idx="379">
                  <c:v>-1914.5</c:v>
                </c:pt>
                <c:pt idx="380">
                  <c:v>-1892</c:v>
                </c:pt>
                <c:pt idx="381">
                  <c:v>-1888</c:v>
                </c:pt>
                <c:pt idx="382">
                  <c:v>-1714.5</c:v>
                </c:pt>
                <c:pt idx="383">
                  <c:v>-1691</c:v>
                </c:pt>
                <c:pt idx="384">
                  <c:v>-1616</c:v>
                </c:pt>
                <c:pt idx="385">
                  <c:v>-1586</c:v>
                </c:pt>
                <c:pt idx="386">
                  <c:v>-1581.5</c:v>
                </c:pt>
                <c:pt idx="387">
                  <c:v>-1580</c:v>
                </c:pt>
                <c:pt idx="388">
                  <c:v>-1576</c:v>
                </c:pt>
                <c:pt idx="389">
                  <c:v>-1572.5</c:v>
                </c:pt>
                <c:pt idx="390">
                  <c:v>-1477</c:v>
                </c:pt>
                <c:pt idx="391">
                  <c:v>-1458</c:v>
                </c:pt>
                <c:pt idx="392">
                  <c:v>-1255</c:v>
                </c:pt>
                <c:pt idx="393">
                  <c:v>-1231</c:v>
                </c:pt>
                <c:pt idx="394">
                  <c:v>-1231</c:v>
                </c:pt>
                <c:pt idx="395">
                  <c:v>-1212</c:v>
                </c:pt>
                <c:pt idx="396">
                  <c:v>-1198.5</c:v>
                </c:pt>
                <c:pt idx="397">
                  <c:v>-1185</c:v>
                </c:pt>
                <c:pt idx="398">
                  <c:v>-1175</c:v>
                </c:pt>
                <c:pt idx="399">
                  <c:v>-1154</c:v>
                </c:pt>
                <c:pt idx="400">
                  <c:v>-1129</c:v>
                </c:pt>
                <c:pt idx="401">
                  <c:v>-1068.5</c:v>
                </c:pt>
                <c:pt idx="402">
                  <c:v>-1067</c:v>
                </c:pt>
                <c:pt idx="403">
                  <c:v>-827</c:v>
                </c:pt>
                <c:pt idx="404">
                  <c:v>-777</c:v>
                </c:pt>
                <c:pt idx="405">
                  <c:v>-761</c:v>
                </c:pt>
                <c:pt idx="406">
                  <c:v>-710.5</c:v>
                </c:pt>
                <c:pt idx="407">
                  <c:v>-696</c:v>
                </c:pt>
                <c:pt idx="408">
                  <c:v>-688.5</c:v>
                </c:pt>
                <c:pt idx="409">
                  <c:v>-460</c:v>
                </c:pt>
                <c:pt idx="410">
                  <c:v>-441</c:v>
                </c:pt>
                <c:pt idx="411">
                  <c:v>-356</c:v>
                </c:pt>
                <c:pt idx="412">
                  <c:v>-296.5</c:v>
                </c:pt>
                <c:pt idx="413">
                  <c:v>-55</c:v>
                </c:pt>
                <c:pt idx="414">
                  <c:v>-27</c:v>
                </c:pt>
                <c:pt idx="415">
                  <c:v>0</c:v>
                </c:pt>
                <c:pt idx="416">
                  <c:v>0</c:v>
                </c:pt>
                <c:pt idx="417">
                  <c:v>48</c:v>
                </c:pt>
                <c:pt idx="418">
                  <c:v>77</c:v>
                </c:pt>
                <c:pt idx="419">
                  <c:v>78</c:v>
                </c:pt>
                <c:pt idx="420">
                  <c:v>80.5</c:v>
                </c:pt>
                <c:pt idx="421">
                  <c:v>350</c:v>
                </c:pt>
                <c:pt idx="422">
                  <c:v>463</c:v>
                </c:pt>
                <c:pt idx="423">
                  <c:v>562</c:v>
                </c:pt>
                <c:pt idx="424">
                  <c:v>725</c:v>
                </c:pt>
                <c:pt idx="425">
                  <c:v>744</c:v>
                </c:pt>
                <c:pt idx="426">
                  <c:v>776.5</c:v>
                </c:pt>
                <c:pt idx="427">
                  <c:v>785.5</c:v>
                </c:pt>
                <c:pt idx="428">
                  <c:v>794.5</c:v>
                </c:pt>
                <c:pt idx="429">
                  <c:v>804.5</c:v>
                </c:pt>
                <c:pt idx="430">
                  <c:v>818</c:v>
                </c:pt>
                <c:pt idx="431">
                  <c:v>837</c:v>
                </c:pt>
                <c:pt idx="432">
                  <c:v>853.5</c:v>
                </c:pt>
                <c:pt idx="433">
                  <c:v>896</c:v>
                </c:pt>
                <c:pt idx="434">
                  <c:v>1270</c:v>
                </c:pt>
                <c:pt idx="435">
                  <c:v>1270</c:v>
                </c:pt>
                <c:pt idx="436">
                  <c:v>1670</c:v>
                </c:pt>
                <c:pt idx="437">
                  <c:v>1700.5</c:v>
                </c:pt>
                <c:pt idx="438">
                  <c:v>1700.5</c:v>
                </c:pt>
                <c:pt idx="439">
                  <c:v>1723</c:v>
                </c:pt>
                <c:pt idx="440">
                  <c:v>2071</c:v>
                </c:pt>
                <c:pt idx="441">
                  <c:v>2079</c:v>
                </c:pt>
                <c:pt idx="442">
                  <c:v>2425.5</c:v>
                </c:pt>
                <c:pt idx="443">
                  <c:v>2439</c:v>
                </c:pt>
                <c:pt idx="444">
                  <c:v>2477</c:v>
                </c:pt>
                <c:pt idx="445">
                  <c:v>2613</c:v>
                </c:pt>
                <c:pt idx="446">
                  <c:v>2613</c:v>
                </c:pt>
                <c:pt idx="447">
                  <c:v>2877</c:v>
                </c:pt>
                <c:pt idx="448">
                  <c:v>2880</c:v>
                </c:pt>
                <c:pt idx="449">
                  <c:v>2949.5</c:v>
                </c:pt>
                <c:pt idx="450">
                  <c:v>2971</c:v>
                </c:pt>
                <c:pt idx="451">
                  <c:v>3313</c:v>
                </c:pt>
                <c:pt idx="452">
                  <c:v>3320</c:v>
                </c:pt>
                <c:pt idx="453">
                  <c:v>3329</c:v>
                </c:pt>
                <c:pt idx="454">
                  <c:v>3366</c:v>
                </c:pt>
                <c:pt idx="455">
                  <c:v>3661</c:v>
                </c:pt>
                <c:pt idx="456">
                  <c:v>3696</c:v>
                </c:pt>
                <c:pt idx="457">
                  <c:v>3753</c:v>
                </c:pt>
                <c:pt idx="458">
                  <c:v>4025</c:v>
                </c:pt>
                <c:pt idx="459">
                  <c:v>4109</c:v>
                </c:pt>
                <c:pt idx="460">
                  <c:v>4139</c:v>
                </c:pt>
                <c:pt idx="461">
                  <c:v>4156</c:v>
                </c:pt>
                <c:pt idx="462">
                  <c:v>4193</c:v>
                </c:pt>
                <c:pt idx="463">
                  <c:v>4587</c:v>
                </c:pt>
                <c:pt idx="464">
                  <c:v>4618</c:v>
                </c:pt>
                <c:pt idx="465">
                  <c:v>4862</c:v>
                </c:pt>
                <c:pt idx="466">
                  <c:v>4885.5</c:v>
                </c:pt>
                <c:pt idx="467">
                  <c:v>4975</c:v>
                </c:pt>
                <c:pt idx="468">
                  <c:v>5002</c:v>
                </c:pt>
                <c:pt idx="469">
                  <c:v>5032</c:v>
                </c:pt>
                <c:pt idx="470">
                  <c:v>5057</c:v>
                </c:pt>
                <c:pt idx="471">
                  <c:v>5303</c:v>
                </c:pt>
                <c:pt idx="472">
                  <c:v>5320.5</c:v>
                </c:pt>
                <c:pt idx="473">
                  <c:v>5334.5</c:v>
                </c:pt>
                <c:pt idx="474">
                  <c:v>5360</c:v>
                </c:pt>
                <c:pt idx="475">
                  <c:v>5399</c:v>
                </c:pt>
                <c:pt idx="476">
                  <c:v>5746</c:v>
                </c:pt>
                <c:pt idx="477">
                  <c:v>5802</c:v>
                </c:pt>
                <c:pt idx="478">
                  <c:v>5849</c:v>
                </c:pt>
                <c:pt idx="479">
                  <c:v>6217</c:v>
                </c:pt>
                <c:pt idx="480">
                  <c:v>6317</c:v>
                </c:pt>
                <c:pt idx="481">
                  <c:v>6526</c:v>
                </c:pt>
              </c:numCache>
            </c:numRef>
          </c:xVal>
          <c:yVal>
            <c:numRef>
              <c:f>Active!$M$21:$M$958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E5-4360-9793-EA494996E74D}"/>
            </c:ext>
          </c:extLst>
        </c:ser>
        <c:ser>
          <c:idx val="7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-31107</c:v>
                </c:pt>
                <c:pt idx="1">
                  <c:v>-31069</c:v>
                </c:pt>
                <c:pt idx="2">
                  <c:v>-30271</c:v>
                </c:pt>
                <c:pt idx="3">
                  <c:v>-30233</c:v>
                </c:pt>
                <c:pt idx="4">
                  <c:v>-29865</c:v>
                </c:pt>
                <c:pt idx="5">
                  <c:v>-28657</c:v>
                </c:pt>
                <c:pt idx="6">
                  <c:v>-26968</c:v>
                </c:pt>
                <c:pt idx="7">
                  <c:v>-26573</c:v>
                </c:pt>
                <c:pt idx="8">
                  <c:v>-26566</c:v>
                </c:pt>
                <c:pt idx="9">
                  <c:v>-26557</c:v>
                </c:pt>
                <c:pt idx="10">
                  <c:v>-26556</c:v>
                </c:pt>
                <c:pt idx="11">
                  <c:v>-26529</c:v>
                </c:pt>
                <c:pt idx="12">
                  <c:v>-26528</c:v>
                </c:pt>
                <c:pt idx="13">
                  <c:v>-26500</c:v>
                </c:pt>
                <c:pt idx="14">
                  <c:v>-26328</c:v>
                </c:pt>
                <c:pt idx="15">
                  <c:v>-26271</c:v>
                </c:pt>
                <c:pt idx="16">
                  <c:v>-26234</c:v>
                </c:pt>
                <c:pt idx="17">
                  <c:v>-26233</c:v>
                </c:pt>
                <c:pt idx="18">
                  <c:v>-26229.5</c:v>
                </c:pt>
                <c:pt idx="19">
                  <c:v>-26216</c:v>
                </c:pt>
                <c:pt idx="20">
                  <c:v>-26215</c:v>
                </c:pt>
                <c:pt idx="21">
                  <c:v>-26201.5</c:v>
                </c:pt>
                <c:pt idx="22">
                  <c:v>-25034</c:v>
                </c:pt>
                <c:pt idx="23">
                  <c:v>-24944</c:v>
                </c:pt>
                <c:pt idx="24">
                  <c:v>-24519</c:v>
                </c:pt>
                <c:pt idx="25">
                  <c:v>-24152</c:v>
                </c:pt>
                <c:pt idx="26">
                  <c:v>-23962</c:v>
                </c:pt>
                <c:pt idx="27">
                  <c:v>-23646</c:v>
                </c:pt>
                <c:pt idx="28">
                  <c:v>-23276</c:v>
                </c:pt>
                <c:pt idx="29">
                  <c:v>-22976</c:v>
                </c:pt>
                <c:pt idx="30">
                  <c:v>-22844</c:v>
                </c:pt>
                <c:pt idx="31">
                  <c:v>-22541</c:v>
                </c:pt>
                <c:pt idx="32">
                  <c:v>-22495</c:v>
                </c:pt>
                <c:pt idx="33">
                  <c:v>-22488</c:v>
                </c:pt>
                <c:pt idx="34">
                  <c:v>-22063</c:v>
                </c:pt>
                <c:pt idx="35">
                  <c:v>-21935</c:v>
                </c:pt>
                <c:pt idx="36">
                  <c:v>-20834</c:v>
                </c:pt>
                <c:pt idx="37">
                  <c:v>-19996</c:v>
                </c:pt>
                <c:pt idx="38">
                  <c:v>-19939</c:v>
                </c:pt>
                <c:pt idx="39">
                  <c:v>-19665</c:v>
                </c:pt>
                <c:pt idx="40">
                  <c:v>-19571</c:v>
                </c:pt>
                <c:pt idx="41">
                  <c:v>-19571</c:v>
                </c:pt>
                <c:pt idx="42">
                  <c:v>-19567.5</c:v>
                </c:pt>
                <c:pt idx="43">
                  <c:v>-19534</c:v>
                </c:pt>
                <c:pt idx="44">
                  <c:v>-19233</c:v>
                </c:pt>
                <c:pt idx="45">
                  <c:v>-19205</c:v>
                </c:pt>
                <c:pt idx="46">
                  <c:v>-19205</c:v>
                </c:pt>
                <c:pt idx="47">
                  <c:v>-19205</c:v>
                </c:pt>
                <c:pt idx="48">
                  <c:v>-19196</c:v>
                </c:pt>
                <c:pt idx="49">
                  <c:v>-19177</c:v>
                </c:pt>
                <c:pt idx="50">
                  <c:v>-19167</c:v>
                </c:pt>
                <c:pt idx="51">
                  <c:v>-18782</c:v>
                </c:pt>
                <c:pt idx="52">
                  <c:v>-18782</c:v>
                </c:pt>
                <c:pt idx="53">
                  <c:v>-18382.5</c:v>
                </c:pt>
                <c:pt idx="54">
                  <c:v>-18345.5</c:v>
                </c:pt>
                <c:pt idx="55">
                  <c:v>-18275</c:v>
                </c:pt>
                <c:pt idx="56">
                  <c:v>-18001</c:v>
                </c:pt>
                <c:pt idx="57">
                  <c:v>-17192</c:v>
                </c:pt>
                <c:pt idx="58">
                  <c:v>-17192</c:v>
                </c:pt>
                <c:pt idx="59">
                  <c:v>-16760</c:v>
                </c:pt>
                <c:pt idx="60">
                  <c:v>-16750</c:v>
                </c:pt>
                <c:pt idx="61">
                  <c:v>-16659</c:v>
                </c:pt>
                <c:pt idx="62">
                  <c:v>-16291</c:v>
                </c:pt>
                <c:pt idx="63">
                  <c:v>-16282</c:v>
                </c:pt>
                <c:pt idx="64">
                  <c:v>-15897</c:v>
                </c:pt>
                <c:pt idx="65">
                  <c:v>-15897</c:v>
                </c:pt>
                <c:pt idx="66">
                  <c:v>-15897</c:v>
                </c:pt>
                <c:pt idx="67">
                  <c:v>-15839</c:v>
                </c:pt>
                <c:pt idx="68">
                  <c:v>-15839</c:v>
                </c:pt>
                <c:pt idx="69">
                  <c:v>-15832</c:v>
                </c:pt>
                <c:pt idx="70">
                  <c:v>-15579.5</c:v>
                </c:pt>
                <c:pt idx="71">
                  <c:v>-15575</c:v>
                </c:pt>
                <c:pt idx="72">
                  <c:v>-15575</c:v>
                </c:pt>
                <c:pt idx="73">
                  <c:v>-15556</c:v>
                </c:pt>
                <c:pt idx="74">
                  <c:v>-15483</c:v>
                </c:pt>
                <c:pt idx="75">
                  <c:v>-15473</c:v>
                </c:pt>
                <c:pt idx="76">
                  <c:v>-15426</c:v>
                </c:pt>
                <c:pt idx="77">
                  <c:v>-15239.5</c:v>
                </c:pt>
                <c:pt idx="78">
                  <c:v>-15212.5</c:v>
                </c:pt>
                <c:pt idx="79">
                  <c:v>-15161</c:v>
                </c:pt>
                <c:pt idx="80">
                  <c:v>-15161</c:v>
                </c:pt>
                <c:pt idx="81">
                  <c:v>-15156.5</c:v>
                </c:pt>
                <c:pt idx="82">
                  <c:v>-15142</c:v>
                </c:pt>
                <c:pt idx="83">
                  <c:v>-15137.5</c:v>
                </c:pt>
                <c:pt idx="84">
                  <c:v>-15129.5</c:v>
                </c:pt>
                <c:pt idx="85">
                  <c:v>-15105</c:v>
                </c:pt>
                <c:pt idx="86">
                  <c:v>-15063.5</c:v>
                </c:pt>
                <c:pt idx="87">
                  <c:v>-15061</c:v>
                </c:pt>
                <c:pt idx="88">
                  <c:v>-14976</c:v>
                </c:pt>
                <c:pt idx="89">
                  <c:v>-14761.5</c:v>
                </c:pt>
                <c:pt idx="90">
                  <c:v>-14756</c:v>
                </c:pt>
                <c:pt idx="91">
                  <c:v>-14743</c:v>
                </c:pt>
                <c:pt idx="92">
                  <c:v>-14733.5</c:v>
                </c:pt>
                <c:pt idx="93">
                  <c:v>-14729</c:v>
                </c:pt>
                <c:pt idx="94">
                  <c:v>-14710</c:v>
                </c:pt>
                <c:pt idx="95">
                  <c:v>-14710</c:v>
                </c:pt>
                <c:pt idx="96">
                  <c:v>-14696.5</c:v>
                </c:pt>
                <c:pt idx="97">
                  <c:v>-14678.5</c:v>
                </c:pt>
                <c:pt idx="98">
                  <c:v>-14673</c:v>
                </c:pt>
                <c:pt idx="99">
                  <c:v>-14646</c:v>
                </c:pt>
                <c:pt idx="100">
                  <c:v>-14631.5</c:v>
                </c:pt>
                <c:pt idx="101">
                  <c:v>-14623.5</c:v>
                </c:pt>
                <c:pt idx="102">
                  <c:v>-14603.5</c:v>
                </c:pt>
                <c:pt idx="103">
                  <c:v>-14459.5</c:v>
                </c:pt>
                <c:pt idx="104">
                  <c:v>-14333</c:v>
                </c:pt>
                <c:pt idx="105">
                  <c:v>-14250</c:v>
                </c:pt>
                <c:pt idx="106">
                  <c:v>-14018.5</c:v>
                </c:pt>
                <c:pt idx="107">
                  <c:v>-14004</c:v>
                </c:pt>
                <c:pt idx="108">
                  <c:v>-13952.5</c:v>
                </c:pt>
                <c:pt idx="109">
                  <c:v>-13923</c:v>
                </c:pt>
                <c:pt idx="110">
                  <c:v>-13885</c:v>
                </c:pt>
                <c:pt idx="111">
                  <c:v>-13878.5</c:v>
                </c:pt>
                <c:pt idx="112">
                  <c:v>-13869.5</c:v>
                </c:pt>
                <c:pt idx="113">
                  <c:v>-13865</c:v>
                </c:pt>
                <c:pt idx="114">
                  <c:v>-13865</c:v>
                </c:pt>
                <c:pt idx="115">
                  <c:v>-13841.5</c:v>
                </c:pt>
                <c:pt idx="116">
                  <c:v>-13823.5</c:v>
                </c:pt>
                <c:pt idx="117">
                  <c:v>-13766.5</c:v>
                </c:pt>
                <c:pt idx="118">
                  <c:v>-13757.5</c:v>
                </c:pt>
                <c:pt idx="119">
                  <c:v>-13702.5</c:v>
                </c:pt>
                <c:pt idx="120">
                  <c:v>-13586.5</c:v>
                </c:pt>
                <c:pt idx="121">
                  <c:v>-13562</c:v>
                </c:pt>
                <c:pt idx="122">
                  <c:v>-13514</c:v>
                </c:pt>
                <c:pt idx="123">
                  <c:v>-13499</c:v>
                </c:pt>
                <c:pt idx="124">
                  <c:v>-13498</c:v>
                </c:pt>
                <c:pt idx="125">
                  <c:v>-13488</c:v>
                </c:pt>
                <c:pt idx="126">
                  <c:v>-13488</c:v>
                </c:pt>
                <c:pt idx="127">
                  <c:v>-13479</c:v>
                </c:pt>
                <c:pt idx="128">
                  <c:v>-13479</c:v>
                </c:pt>
                <c:pt idx="129">
                  <c:v>-13479</c:v>
                </c:pt>
                <c:pt idx="130">
                  <c:v>-13479</c:v>
                </c:pt>
                <c:pt idx="131">
                  <c:v>-13479</c:v>
                </c:pt>
                <c:pt idx="132">
                  <c:v>-13470</c:v>
                </c:pt>
                <c:pt idx="133">
                  <c:v>-13386</c:v>
                </c:pt>
                <c:pt idx="134">
                  <c:v>-13381.5</c:v>
                </c:pt>
                <c:pt idx="135">
                  <c:v>-13330</c:v>
                </c:pt>
                <c:pt idx="136">
                  <c:v>-13307.5</c:v>
                </c:pt>
                <c:pt idx="137">
                  <c:v>-13139</c:v>
                </c:pt>
                <c:pt idx="138">
                  <c:v>-13130</c:v>
                </c:pt>
                <c:pt idx="139">
                  <c:v>-13106.5</c:v>
                </c:pt>
                <c:pt idx="140">
                  <c:v>-13104</c:v>
                </c:pt>
                <c:pt idx="141">
                  <c:v>-13102</c:v>
                </c:pt>
                <c:pt idx="142">
                  <c:v>-13102</c:v>
                </c:pt>
                <c:pt idx="143">
                  <c:v>-13069.5</c:v>
                </c:pt>
                <c:pt idx="144">
                  <c:v>-13060</c:v>
                </c:pt>
                <c:pt idx="145">
                  <c:v>-13049</c:v>
                </c:pt>
                <c:pt idx="146">
                  <c:v>-13042.5</c:v>
                </c:pt>
                <c:pt idx="147">
                  <c:v>-13010</c:v>
                </c:pt>
                <c:pt idx="148">
                  <c:v>-12992</c:v>
                </c:pt>
                <c:pt idx="149">
                  <c:v>-12898</c:v>
                </c:pt>
                <c:pt idx="150">
                  <c:v>-12756</c:v>
                </c:pt>
                <c:pt idx="151">
                  <c:v>-12694</c:v>
                </c:pt>
                <c:pt idx="152">
                  <c:v>-12692</c:v>
                </c:pt>
                <c:pt idx="153">
                  <c:v>-12679</c:v>
                </c:pt>
                <c:pt idx="154">
                  <c:v>-12679</c:v>
                </c:pt>
                <c:pt idx="155">
                  <c:v>-12590.5</c:v>
                </c:pt>
                <c:pt idx="156">
                  <c:v>-12568</c:v>
                </c:pt>
                <c:pt idx="157">
                  <c:v>-12558</c:v>
                </c:pt>
                <c:pt idx="158">
                  <c:v>-12550</c:v>
                </c:pt>
                <c:pt idx="159">
                  <c:v>-12333</c:v>
                </c:pt>
                <c:pt idx="160">
                  <c:v>-12317.5</c:v>
                </c:pt>
                <c:pt idx="161">
                  <c:v>-12312</c:v>
                </c:pt>
                <c:pt idx="162">
                  <c:v>-12312</c:v>
                </c:pt>
                <c:pt idx="163">
                  <c:v>-12303</c:v>
                </c:pt>
                <c:pt idx="164">
                  <c:v>-12303</c:v>
                </c:pt>
                <c:pt idx="165">
                  <c:v>-12284</c:v>
                </c:pt>
                <c:pt idx="166">
                  <c:v>-12270.5</c:v>
                </c:pt>
                <c:pt idx="167">
                  <c:v>-12251.5</c:v>
                </c:pt>
                <c:pt idx="168">
                  <c:v>-12248</c:v>
                </c:pt>
                <c:pt idx="169">
                  <c:v>-12247</c:v>
                </c:pt>
                <c:pt idx="170">
                  <c:v>-12247</c:v>
                </c:pt>
                <c:pt idx="171">
                  <c:v>-12247</c:v>
                </c:pt>
                <c:pt idx="172">
                  <c:v>-12233.5</c:v>
                </c:pt>
                <c:pt idx="173">
                  <c:v>-12229</c:v>
                </c:pt>
                <c:pt idx="174">
                  <c:v>-12210</c:v>
                </c:pt>
                <c:pt idx="175">
                  <c:v>-12201</c:v>
                </c:pt>
                <c:pt idx="176">
                  <c:v>-12199</c:v>
                </c:pt>
                <c:pt idx="177">
                  <c:v>-11884.5</c:v>
                </c:pt>
                <c:pt idx="178">
                  <c:v>-11880</c:v>
                </c:pt>
                <c:pt idx="179">
                  <c:v>-11847.5</c:v>
                </c:pt>
                <c:pt idx="180">
                  <c:v>-11844</c:v>
                </c:pt>
                <c:pt idx="181">
                  <c:v>-11843</c:v>
                </c:pt>
                <c:pt idx="182">
                  <c:v>-11843</c:v>
                </c:pt>
                <c:pt idx="183">
                  <c:v>-11843</c:v>
                </c:pt>
                <c:pt idx="184">
                  <c:v>-11797</c:v>
                </c:pt>
                <c:pt idx="185">
                  <c:v>-11787</c:v>
                </c:pt>
                <c:pt idx="186">
                  <c:v>-11781</c:v>
                </c:pt>
                <c:pt idx="187">
                  <c:v>-11751</c:v>
                </c:pt>
                <c:pt idx="188">
                  <c:v>-11750</c:v>
                </c:pt>
                <c:pt idx="189">
                  <c:v>-11741</c:v>
                </c:pt>
                <c:pt idx="190">
                  <c:v>-11741</c:v>
                </c:pt>
                <c:pt idx="191">
                  <c:v>-11741</c:v>
                </c:pt>
                <c:pt idx="192">
                  <c:v>-11699.5</c:v>
                </c:pt>
                <c:pt idx="193">
                  <c:v>-11423</c:v>
                </c:pt>
                <c:pt idx="194">
                  <c:v>-11411</c:v>
                </c:pt>
                <c:pt idx="195">
                  <c:v>-11402</c:v>
                </c:pt>
                <c:pt idx="196">
                  <c:v>-11373</c:v>
                </c:pt>
                <c:pt idx="197">
                  <c:v>-11355</c:v>
                </c:pt>
                <c:pt idx="198">
                  <c:v>-11327</c:v>
                </c:pt>
                <c:pt idx="199">
                  <c:v>-11300</c:v>
                </c:pt>
                <c:pt idx="200">
                  <c:v>-11092</c:v>
                </c:pt>
                <c:pt idx="201">
                  <c:v>-11071</c:v>
                </c:pt>
                <c:pt idx="202">
                  <c:v>-10979</c:v>
                </c:pt>
                <c:pt idx="203">
                  <c:v>-10979</c:v>
                </c:pt>
                <c:pt idx="204">
                  <c:v>-10951</c:v>
                </c:pt>
                <c:pt idx="205">
                  <c:v>-10942</c:v>
                </c:pt>
                <c:pt idx="206">
                  <c:v>-10914</c:v>
                </c:pt>
                <c:pt idx="207">
                  <c:v>-10914</c:v>
                </c:pt>
                <c:pt idx="208">
                  <c:v>-10621</c:v>
                </c:pt>
                <c:pt idx="209">
                  <c:v>-10556</c:v>
                </c:pt>
                <c:pt idx="210">
                  <c:v>-10555</c:v>
                </c:pt>
                <c:pt idx="211">
                  <c:v>-10550</c:v>
                </c:pt>
                <c:pt idx="212">
                  <c:v>-10518</c:v>
                </c:pt>
                <c:pt idx="213">
                  <c:v>-10510</c:v>
                </c:pt>
                <c:pt idx="214">
                  <c:v>-10491</c:v>
                </c:pt>
                <c:pt idx="215">
                  <c:v>-10426</c:v>
                </c:pt>
                <c:pt idx="216">
                  <c:v>-10244</c:v>
                </c:pt>
                <c:pt idx="217">
                  <c:v>-10226</c:v>
                </c:pt>
                <c:pt idx="218">
                  <c:v>-10216</c:v>
                </c:pt>
                <c:pt idx="219">
                  <c:v>-10170</c:v>
                </c:pt>
                <c:pt idx="220">
                  <c:v>-10124</c:v>
                </c:pt>
                <c:pt idx="221">
                  <c:v>-10105</c:v>
                </c:pt>
                <c:pt idx="222">
                  <c:v>-10058</c:v>
                </c:pt>
                <c:pt idx="223">
                  <c:v>-10031</c:v>
                </c:pt>
                <c:pt idx="224">
                  <c:v>-10031</c:v>
                </c:pt>
                <c:pt idx="225">
                  <c:v>-9896</c:v>
                </c:pt>
                <c:pt idx="226">
                  <c:v>-9766</c:v>
                </c:pt>
                <c:pt idx="227">
                  <c:v>-9731</c:v>
                </c:pt>
                <c:pt idx="228">
                  <c:v>-9719</c:v>
                </c:pt>
                <c:pt idx="229">
                  <c:v>-9710</c:v>
                </c:pt>
                <c:pt idx="230">
                  <c:v>-9654</c:v>
                </c:pt>
                <c:pt idx="231">
                  <c:v>-9626</c:v>
                </c:pt>
                <c:pt idx="232">
                  <c:v>-9514.5</c:v>
                </c:pt>
                <c:pt idx="233">
                  <c:v>-9463</c:v>
                </c:pt>
                <c:pt idx="234">
                  <c:v>-9463</c:v>
                </c:pt>
                <c:pt idx="235">
                  <c:v>-9399</c:v>
                </c:pt>
                <c:pt idx="236">
                  <c:v>-9399</c:v>
                </c:pt>
                <c:pt idx="237">
                  <c:v>-9390</c:v>
                </c:pt>
                <c:pt idx="238">
                  <c:v>-9389</c:v>
                </c:pt>
                <c:pt idx="239">
                  <c:v>-9389</c:v>
                </c:pt>
                <c:pt idx="240">
                  <c:v>-9353</c:v>
                </c:pt>
                <c:pt idx="241">
                  <c:v>-9334</c:v>
                </c:pt>
                <c:pt idx="242">
                  <c:v>-9333</c:v>
                </c:pt>
                <c:pt idx="243">
                  <c:v>-9325</c:v>
                </c:pt>
                <c:pt idx="244">
                  <c:v>-9306</c:v>
                </c:pt>
                <c:pt idx="245">
                  <c:v>-9306</c:v>
                </c:pt>
                <c:pt idx="246">
                  <c:v>-9306</c:v>
                </c:pt>
                <c:pt idx="247">
                  <c:v>-9306</c:v>
                </c:pt>
                <c:pt idx="248">
                  <c:v>-9306</c:v>
                </c:pt>
                <c:pt idx="249">
                  <c:v>-9306</c:v>
                </c:pt>
                <c:pt idx="250">
                  <c:v>-9288</c:v>
                </c:pt>
                <c:pt idx="251">
                  <c:v>-9068</c:v>
                </c:pt>
                <c:pt idx="252">
                  <c:v>-9012</c:v>
                </c:pt>
                <c:pt idx="253">
                  <c:v>-8994</c:v>
                </c:pt>
                <c:pt idx="254">
                  <c:v>-8994</c:v>
                </c:pt>
                <c:pt idx="255">
                  <c:v>-8994</c:v>
                </c:pt>
                <c:pt idx="256">
                  <c:v>-8994</c:v>
                </c:pt>
                <c:pt idx="257">
                  <c:v>-8837</c:v>
                </c:pt>
                <c:pt idx="258">
                  <c:v>-8590</c:v>
                </c:pt>
                <c:pt idx="259">
                  <c:v>-8565.5</c:v>
                </c:pt>
                <c:pt idx="260">
                  <c:v>-8562</c:v>
                </c:pt>
                <c:pt idx="261">
                  <c:v>-8557.5</c:v>
                </c:pt>
                <c:pt idx="262">
                  <c:v>-8534</c:v>
                </c:pt>
                <c:pt idx="263">
                  <c:v>-8441</c:v>
                </c:pt>
                <c:pt idx="264">
                  <c:v>-8395</c:v>
                </c:pt>
                <c:pt idx="265">
                  <c:v>-8234</c:v>
                </c:pt>
                <c:pt idx="266">
                  <c:v>-8204</c:v>
                </c:pt>
                <c:pt idx="267">
                  <c:v>-8166</c:v>
                </c:pt>
                <c:pt idx="268">
                  <c:v>-8139</c:v>
                </c:pt>
                <c:pt idx="269">
                  <c:v>-8131</c:v>
                </c:pt>
                <c:pt idx="270">
                  <c:v>-8130</c:v>
                </c:pt>
                <c:pt idx="271">
                  <c:v>-8130</c:v>
                </c:pt>
                <c:pt idx="272">
                  <c:v>-8130</c:v>
                </c:pt>
                <c:pt idx="273">
                  <c:v>-8115.5</c:v>
                </c:pt>
                <c:pt idx="274">
                  <c:v>-8065</c:v>
                </c:pt>
                <c:pt idx="275">
                  <c:v>-8046</c:v>
                </c:pt>
                <c:pt idx="276">
                  <c:v>-7791</c:v>
                </c:pt>
                <c:pt idx="277">
                  <c:v>-7753</c:v>
                </c:pt>
                <c:pt idx="278">
                  <c:v>-7697</c:v>
                </c:pt>
                <c:pt idx="279">
                  <c:v>-7673</c:v>
                </c:pt>
                <c:pt idx="280">
                  <c:v>-7643</c:v>
                </c:pt>
                <c:pt idx="281">
                  <c:v>-7642</c:v>
                </c:pt>
                <c:pt idx="282">
                  <c:v>-7577</c:v>
                </c:pt>
                <c:pt idx="283">
                  <c:v>-7498</c:v>
                </c:pt>
                <c:pt idx="284">
                  <c:v>-7432</c:v>
                </c:pt>
                <c:pt idx="285">
                  <c:v>-7404</c:v>
                </c:pt>
                <c:pt idx="286">
                  <c:v>-7349</c:v>
                </c:pt>
                <c:pt idx="287">
                  <c:v>-7321</c:v>
                </c:pt>
                <c:pt idx="288">
                  <c:v>-7265</c:v>
                </c:pt>
                <c:pt idx="289">
                  <c:v>-7265</c:v>
                </c:pt>
                <c:pt idx="290">
                  <c:v>-7247</c:v>
                </c:pt>
                <c:pt idx="291">
                  <c:v>-7238</c:v>
                </c:pt>
                <c:pt idx="292">
                  <c:v>-7186.5</c:v>
                </c:pt>
                <c:pt idx="293">
                  <c:v>-6990</c:v>
                </c:pt>
                <c:pt idx="294">
                  <c:v>-6954</c:v>
                </c:pt>
                <c:pt idx="295">
                  <c:v>-6944</c:v>
                </c:pt>
                <c:pt idx="296">
                  <c:v>-6898</c:v>
                </c:pt>
                <c:pt idx="297">
                  <c:v>-6880</c:v>
                </c:pt>
                <c:pt idx="298">
                  <c:v>-6845</c:v>
                </c:pt>
                <c:pt idx="299">
                  <c:v>-6843</c:v>
                </c:pt>
                <c:pt idx="300">
                  <c:v>-6833</c:v>
                </c:pt>
                <c:pt idx="301">
                  <c:v>-6828.5</c:v>
                </c:pt>
                <c:pt idx="302">
                  <c:v>-6805</c:v>
                </c:pt>
                <c:pt idx="303">
                  <c:v>-6777</c:v>
                </c:pt>
                <c:pt idx="304">
                  <c:v>-6675.5</c:v>
                </c:pt>
                <c:pt idx="305">
                  <c:v>-6586</c:v>
                </c:pt>
                <c:pt idx="306">
                  <c:v>-6562.5</c:v>
                </c:pt>
                <c:pt idx="307">
                  <c:v>-6549</c:v>
                </c:pt>
                <c:pt idx="308">
                  <c:v>-6513</c:v>
                </c:pt>
                <c:pt idx="309">
                  <c:v>-6513</c:v>
                </c:pt>
                <c:pt idx="310">
                  <c:v>-6513</c:v>
                </c:pt>
                <c:pt idx="311">
                  <c:v>-6512</c:v>
                </c:pt>
                <c:pt idx="312">
                  <c:v>-6494</c:v>
                </c:pt>
                <c:pt idx="313">
                  <c:v>-6484</c:v>
                </c:pt>
                <c:pt idx="314">
                  <c:v>-6457</c:v>
                </c:pt>
                <c:pt idx="315">
                  <c:v>-6447</c:v>
                </c:pt>
                <c:pt idx="316">
                  <c:v>-6422</c:v>
                </c:pt>
                <c:pt idx="317">
                  <c:v>-6186.5</c:v>
                </c:pt>
                <c:pt idx="318">
                  <c:v>-6127</c:v>
                </c:pt>
                <c:pt idx="319">
                  <c:v>-6089</c:v>
                </c:pt>
                <c:pt idx="320">
                  <c:v>-6080</c:v>
                </c:pt>
                <c:pt idx="321">
                  <c:v>-6061</c:v>
                </c:pt>
                <c:pt idx="322">
                  <c:v>-6055</c:v>
                </c:pt>
                <c:pt idx="323">
                  <c:v>-5964.5</c:v>
                </c:pt>
                <c:pt idx="324">
                  <c:v>-5740</c:v>
                </c:pt>
                <c:pt idx="325">
                  <c:v>-5731</c:v>
                </c:pt>
                <c:pt idx="326">
                  <c:v>-5731</c:v>
                </c:pt>
                <c:pt idx="327">
                  <c:v>-5722</c:v>
                </c:pt>
                <c:pt idx="328">
                  <c:v>-5713</c:v>
                </c:pt>
                <c:pt idx="329">
                  <c:v>-5704</c:v>
                </c:pt>
                <c:pt idx="330">
                  <c:v>-5704</c:v>
                </c:pt>
                <c:pt idx="331">
                  <c:v>-5667</c:v>
                </c:pt>
                <c:pt idx="332">
                  <c:v>-5664.5</c:v>
                </c:pt>
                <c:pt idx="333">
                  <c:v>-5646</c:v>
                </c:pt>
                <c:pt idx="334">
                  <c:v>-5645</c:v>
                </c:pt>
                <c:pt idx="335">
                  <c:v>-5382</c:v>
                </c:pt>
                <c:pt idx="336">
                  <c:v>-5318</c:v>
                </c:pt>
                <c:pt idx="337">
                  <c:v>-5290</c:v>
                </c:pt>
                <c:pt idx="338">
                  <c:v>-5290</c:v>
                </c:pt>
                <c:pt idx="339">
                  <c:v>-5263</c:v>
                </c:pt>
                <c:pt idx="340">
                  <c:v>-5262</c:v>
                </c:pt>
                <c:pt idx="341">
                  <c:v>-5262</c:v>
                </c:pt>
                <c:pt idx="342">
                  <c:v>-5262</c:v>
                </c:pt>
                <c:pt idx="343">
                  <c:v>-5197</c:v>
                </c:pt>
                <c:pt idx="344">
                  <c:v>-5188</c:v>
                </c:pt>
                <c:pt idx="345">
                  <c:v>-4922</c:v>
                </c:pt>
                <c:pt idx="346">
                  <c:v>-4867</c:v>
                </c:pt>
                <c:pt idx="347">
                  <c:v>-4862</c:v>
                </c:pt>
                <c:pt idx="348">
                  <c:v>-4839</c:v>
                </c:pt>
                <c:pt idx="349">
                  <c:v>-4783</c:v>
                </c:pt>
                <c:pt idx="350">
                  <c:v>-4536</c:v>
                </c:pt>
                <c:pt idx="351">
                  <c:v>-4472</c:v>
                </c:pt>
                <c:pt idx="352">
                  <c:v>-4398</c:v>
                </c:pt>
                <c:pt idx="353">
                  <c:v>-4388</c:v>
                </c:pt>
                <c:pt idx="354">
                  <c:v>-3987</c:v>
                </c:pt>
                <c:pt idx="355">
                  <c:v>-3986</c:v>
                </c:pt>
                <c:pt idx="356">
                  <c:v>-3658</c:v>
                </c:pt>
                <c:pt idx="357">
                  <c:v>-3645</c:v>
                </c:pt>
                <c:pt idx="358">
                  <c:v>-3645</c:v>
                </c:pt>
                <c:pt idx="359">
                  <c:v>-3620</c:v>
                </c:pt>
                <c:pt idx="360">
                  <c:v>-3333</c:v>
                </c:pt>
                <c:pt idx="361">
                  <c:v>-3217.5</c:v>
                </c:pt>
                <c:pt idx="362">
                  <c:v>-2809</c:v>
                </c:pt>
                <c:pt idx="363">
                  <c:v>-2808</c:v>
                </c:pt>
                <c:pt idx="364">
                  <c:v>-2808</c:v>
                </c:pt>
                <c:pt idx="365">
                  <c:v>-2712.5</c:v>
                </c:pt>
                <c:pt idx="366">
                  <c:v>-2666.5</c:v>
                </c:pt>
                <c:pt idx="367">
                  <c:v>-2393.5</c:v>
                </c:pt>
                <c:pt idx="368">
                  <c:v>-2360</c:v>
                </c:pt>
                <c:pt idx="369">
                  <c:v>-2268</c:v>
                </c:pt>
                <c:pt idx="370">
                  <c:v>-2096.5</c:v>
                </c:pt>
                <c:pt idx="371">
                  <c:v>-2083</c:v>
                </c:pt>
                <c:pt idx="372">
                  <c:v>-2026.5</c:v>
                </c:pt>
                <c:pt idx="373">
                  <c:v>-2022.5</c:v>
                </c:pt>
                <c:pt idx="374">
                  <c:v>-2021</c:v>
                </c:pt>
                <c:pt idx="375">
                  <c:v>-2017.5</c:v>
                </c:pt>
                <c:pt idx="376">
                  <c:v>-2005.5</c:v>
                </c:pt>
                <c:pt idx="377">
                  <c:v>-1984</c:v>
                </c:pt>
                <c:pt idx="378">
                  <c:v>-1945</c:v>
                </c:pt>
                <c:pt idx="379">
                  <c:v>-1914.5</c:v>
                </c:pt>
                <c:pt idx="380">
                  <c:v>-1892</c:v>
                </c:pt>
                <c:pt idx="381">
                  <c:v>-1888</c:v>
                </c:pt>
                <c:pt idx="382">
                  <c:v>-1714.5</c:v>
                </c:pt>
                <c:pt idx="383">
                  <c:v>-1691</c:v>
                </c:pt>
                <c:pt idx="384">
                  <c:v>-1616</c:v>
                </c:pt>
                <c:pt idx="385">
                  <c:v>-1586</c:v>
                </c:pt>
                <c:pt idx="386">
                  <c:v>-1581.5</c:v>
                </c:pt>
                <c:pt idx="387">
                  <c:v>-1580</c:v>
                </c:pt>
                <c:pt idx="388">
                  <c:v>-1576</c:v>
                </c:pt>
                <c:pt idx="389">
                  <c:v>-1572.5</c:v>
                </c:pt>
                <c:pt idx="390">
                  <c:v>-1477</c:v>
                </c:pt>
                <c:pt idx="391">
                  <c:v>-1458</c:v>
                </c:pt>
                <c:pt idx="392">
                  <c:v>-1255</c:v>
                </c:pt>
                <c:pt idx="393">
                  <c:v>-1231</c:v>
                </c:pt>
                <c:pt idx="394">
                  <c:v>-1231</c:v>
                </c:pt>
                <c:pt idx="395">
                  <c:v>-1212</c:v>
                </c:pt>
                <c:pt idx="396">
                  <c:v>-1198.5</c:v>
                </c:pt>
                <c:pt idx="397">
                  <c:v>-1185</c:v>
                </c:pt>
                <c:pt idx="398">
                  <c:v>-1175</c:v>
                </c:pt>
                <c:pt idx="399">
                  <c:v>-1154</c:v>
                </c:pt>
                <c:pt idx="400">
                  <c:v>-1129</c:v>
                </c:pt>
                <c:pt idx="401">
                  <c:v>-1068.5</c:v>
                </c:pt>
                <c:pt idx="402">
                  <c:v>-1067</c:v>
                </c:pt>
                <c:pt idx="403">
                  <c:v>-827</c:v>
                </c:pt>
                <c:pt idx="404">
                  <c:v>-777</c:v>
                </c:pt>
                <c:pt idx="405">
                  <c:v>-761</c:v>
                </c:pt>
                <c:pt idx="406">
                  <c:v>-710.5</c:v>
                </c:pt>
                <c:pt idx="407">
                  <c:v>-696</c:v>
                </c:pt>
                <c:pt idx="408">
                  <c:v>-688.5</c:v>
                </c:pt>
                <c:pt idx="409">
                  <c:v>-460</c:v>
                </c:pt>
                <c:pt idx="410">
                  <c:v>-441</c:v>
                </c:pt>
                <c:pt idx="411">
                  <c:v>-356</c:v>
                </c:pt>
                <c:pt idx="412">
                  <c:v>-296.5</c:v>
                </c:pt>
                <c:pt idx="413">
                  <c:v>-55</c:v>
                </c:pt>
                <c:pt idx="414">
                  <c:v>-27</c:v>
                </c:pt>
                <c:pt idx="415">
                  <c:v>0</c:v>
                </c:pt>
                <c:pt idx="416">
                  <c:v>0</c:v>
                </c:pt>
                <c:pt idx="417">
                  <c:v>48</c:v>
                </c:pt>
                <c:pt idx="418">
                  <c:v>77</c:v>
                </c:pt>
                <c:pt idx="419">
                  <c:v>78</c:v>
                </c:pt>
                <c:pt idx="420">
                  <c:v>80.5</c:v>
                </c:pt>
                <c:pt idx="421">
                  <c:v>350</c:v>
                </c:pt>
                <c:pt idx="422">
                  <c:v>463</c:v>
                </c:pt>
                <c:pt idx="423">
                  <c:v>562</c:v>
                </c:pt>
                <c:pt idx="424">
                  <c:v>725</c:v>
                </c:pt>
                <c:pt idx="425">
                  <c:v>744</c:v>
                </c:pt>
                <c:pt idx="426">
                  <c:v>776.5</c:v>
                </c:pt>
                <c:pt idx="427">
                  <c:v>785.5</c:v>
                </c:pt>
                <c:pt idx="428">
                  <c:v>794.5</c:v>
                </c:pt>
                <c:pt idx="429">
                  <c:v>804.5</c:v>
                </c:pt>
                <c:pt idx="430">
                  <c:v>818</c:v>
                </c:pt>
                <c:pt idx="431">
                  <c:v>837</c:v>
                </c:pt>
                <c:pt idx="432">
                  <c:v>853.5</c:v>
                </c:pt>
                <c:pt idx="433">
                  <c:v>896</c:v>
                </c:pt>
                <c:pt idx="434">
                  <c:v>1270</c:v>
                </c:pt>
                <c:pt idx="435">
                  <c:v>1270</c:v>
                </c:pt>
                <c:pt idx="436">
                  <c:v>1670</c:v>
                </c:pt>
                <c:pt idx="437">
                  <c:v>1700.5</c:v>
                </c:pt>
                <c:pt idx="438">
                  <c:v>1700.5</c:v>
                </c:pt>
                <c:pt idx="439">
                  <c:v>1723</c:v>
                </c:pt>
                <c:pt idx="440">
                  <c:v>2071</c:v>
                </c:pt>
                <c:pt idx="441">
                  <c:v>2079</c:v>
                </c:pt>
                <c:pt idx="442">
                  <c:v>2425.5</c:v>
                </c:pt>
                <c:pt idx="443">
                  <c:v>2439</c:v>
                </c:pt>
                <c:pt idx="444">
                  <c:v>2477</c:v>
                </c:pt>
                <c:pt idx="445">
                  <c:v>2613</c:v>
                </c:pt>
                <c:pt idx="446">
                  <c:v>2613</c:v>
                </c:pt>
                <c:pt idx="447">
                  <c:v>2877</c:v>
                </c:pt>
                <c:pt idx="448">
                  <c:v>2880</c:v>
                </c:pt>
                <c:pt idx="449">
                  <c:v>2949.5</c:v>
                </c:pt>
                <c:pt idx="450">
                  <c:v>2971</c:v>
                </c:pt>
                <c:pt idx="451">
                  <c:v>3313</c:v>
                </c:pt>
                <c:pt idx="452">
                  <c:v>3320</c:v>
                </c:pt>
                <c:pt idx="453">
                  <c:v>3329</c:v>
                </c:pt>
                <c:pt idx="454">
                  <c:v>3366</c:v>
                </c:pt>
                <c:pt idx="455">
                  <c:v>3661</c:v>
                </c:pt>
                <c:pt idx="456">
                  <c:v>3696</c:v>
                </c:pt>
                <c:pt idx="457">
                  <c:v>3753</c:v>
                </c:pt>
                <c:pt idx="458">
                  <c:v>4025</c:v>
                </c:pt>
                <c:pt idx="459">
                  <c:v>4109</c:v>
                </c:pt>
                <c:pt idx="460">
                  <c:v>4139</c:v>
                </c:pt>
                <c:pt idx="461">
                  <c:v>4156</c:v>
                </c:pt>
                <c:pt idx="462">
                  <c:v>4193</c:v>
                </c:pt>
                <c:pt idx="463">
                  <c:v>4587</c:v>
                </c:pt>
                <c:pt idx="464">
                  <c:v>4618</c:v>
                </c:pt>
                <c:pt idx="465">
                  <c:v>4862</c:v>
                </c:pt>
                <c:pt idx="466">
                  <c:v>4885.5</c:v>
                </c:pt>
                <c:pt idx="467">
                  <c:v>4975</c:v>
                </c:pt>
                <c:pt idx="468">
                  <c:v>5002</c:v>
                </c:pt>
                <c:pt idx="469">
                  <c:v>5032</c:v>
                </c:pt>
                <c:pt idx="470">
                  <c:v>5057</c:v>
                </c:pt>
                <c:pt idx="471">
                  <c:v>5303</c:v>
                </c:pt>
                <c:pt idx="472">
                  <c:v>5320.5</c:v>
                </c:pt>
                <c:pt idx="473">
                  <c:v>5334.5</c:v>
                </c:pt>
                <c:pt idx="474">
                  <c:v>5360</c:v>
                </c:pt>
                <c:pt idx="475">
                  <c:v>5399</c:v>
                </c:pt>
                <c:pt idx="476">
                  <c:v>5746</c:v>
                </c:pt>
                <c:pt idx="477">
                  <c:v>5802</c:v>
                </c:pt>
                <c:pt idx="478">
                  <c:v>5849</c:v>
                </c:pt>
                <c:pt idx="479">
                  <c:v>6217</c:v>
                </c:pt>
                <c:pt idx="480">
                  <c:v>6317</c:v>
                </c:pt>
                <c:pt idx="481">
                  <c:v>6526</c:v>
                </c:pt>
              </c:numCache>
            </c:numRef>
          </c:xVal>
          <c:yVal>
            <c:numRef>
              <c:f>Active!$N$21:$N$958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E5-4360-9793-EA494996E74D}"/>
            </c:ext>
          </c:extLst>
        </c:ser>
        <c:ser>
          <c:idx val="8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-31107</c:v>
                </c:pt>
                <c:pt idx="1">
                  <c:v>-31069</c:v>
                </c:pt>
                <c:pt idx="2">
                  <c:v>-30271</c:v>
                </c:pt>
                <c:pt idx="3">
                  <c:v>-30233</c:v>
                </c:pt>
                <c:pt idx="4">
                  <c:v>-29865</c:v>
                </c:pt>
                <c:pt idx="5">
                  <c:v>-28657</c:v>
                </c:pt>
                <c:pt idx="6">
                  <c:v>-26968</c:v>
                </c:pt>
                <c:pt idx="7">
                  <c:v>-26573</c:v>
                </c:pt>
                <c:pt idx="8">
                  <c:v>-26566</c:v>
                </c:pt>
                <c:pt idx="9">
                  <c:v>-26557</c:v>
                </c:pt>
                <c:pt idx="10">
                  <c:v>-26556</c:v>
                </c:pt>
                <c:pt idx="11">
                  <c:v>-26529</c:v>
                </c:pt>
                <c:pt idx="12">
                  <c:v>-26528</c:v>
                </c:pt>
                <c:pt idx="13">
                  <c:v>-26500</c:v>
                </c:pt>
                <c:pt idx="14">
                  <c:v>-26328</c:v>
                </c:pt>
                <c:pt idx="15">
                  <c:v>-26271</c:v>
                </c:pt>
                <c:pt idx="16">
                  <c:v>-26234</c:v>
                </c:pt>
                <c:pt idx="17">
                  <c:v>-26233</c:v>
                </c:pt>
                <c:pt idx="18">
                  <c:v>-26229.5</c:v>
                </c:pt>
                <c:pt idx="19">
                  <c:v>-26216</c:v>
                </c:pt>
                <c:pt idx="20">
                  <c:v>-26215</c:v>
                </c:pt>
                <c:pt idx="21">
                  <c:v>-26201.5</c:v>
                </c:pt>
                <c:pt idx="22">
                  <c:v>-25034</c:v>
                </c:pt>
                <c:pt idx="23">
                  <c:v>-24944</c:v>
                </c:pt>
                <c:pt idx="24">
                  <c:v>-24519</c:v>
                </c:pt>
                <c:pt idx="25">
                  <c:v>-24152</c:v>
                </c:pt>
                <c:pt idx="26">
                  <c:v>-23962</c:v>
                </c:pt>
                <c:pt idx="27">
                  <c:v>-23646</c:v>
                </c:pt>
                <c:pt idx="28">
                  <c:v>-23276</c:v>
                </c:pt>
                <c:pt idx="29">
                  <c:v>-22976</c:v>
                </c:pt>
                <c:pt idx="30">
                  <c:v>-22844</c:v>
                </c:pt>
                <c:pt idx="31">
                  <c:v>-22541</c:v>
                </c:pt>
                <c:pt idx="32">
                  <c:v>-22495</c:v>
                </c:pt>
                <c:pt idx="33">
                  <c:v>-22488</c:v>
                </c:pt>
                <c:pt idx="34">
                  <c:v>-22063</c:v>
                </c:pt>
                <c:pt idx="35">
                  <c:v>-21935</c:v>
                </c:pt>
                <c:pt idx="36">
                  <c:v>-20834</c:v>
                </c:pt>
                <c:pt idx="37">
                  <c:v>-19996</c:v>
                </c:pt>
                <c:pt idx="38">
                  <c:v>-19939</c:v>
                </c:pt>
                <c:pt idx="39">
                  <c:v>-19665</c:v>
                </c:pt>
                <c:pt idx="40">
                  <c:v>-19571</c:v>
                </c:pt>
                <c:pt idx="41">
                  <c:v>-19571</c:v>
                </c:pt>
                <c:pt idx="42">
                  <c:v>-19567.5</c:v>
                </c:pt>
                <c:pt idx="43">
                  <c:v>-19534</c:v>
                </c:pt>
                <c:pt idx="44">
                  <c:v>-19233</c:v>
                </c:pt>
                <c:pt idx="45">
                  <c:v>-19205</c:v>
                </c:pt>
                <c:pt idx="46">
                  <c:v>-19205</c:v>
                </c:pt>
                <c:pt idx="47">
                  <c:v>-19205</c:v>
                </c:pt>
                <c:pt idx="48">
                  <c:v>-19196</c:v>
                </c:pt>
                <c:pt idx="49">
                  <c:v>-19177</c:v>
                </c:pt>
                <c:pt idx="50">
                  <c:v>-19167</c:v>
                </c:pt>
                <c:pt idx="51">
                  <c:v>-18782</c:v>
                </c:pt>
                <c:pt idx="52">
                  <c:v>-18782</c:v>
                </c:pt>
                <c:pt idx="53">
                  <c:v>-18382.5</c:v>
                </c:pt>
                <c:pt idx="54">
                  <c:v>-18345.5</c:v>
                </c:pt>
                <c:pt idx="55">
                  <c:v>-18275</c:v>
                </c:pt>
                <c:pt idx="56">
                  <c:v>-18001</c:v>
                </c:pt>
                <c:pt idx="57">
                  <c:v>-17192</c:v>
                </c:pt>
                <c:pt idx="58">
                  <c:v>-17192</c:v>
                </c:pt>
                <c:pt idx="59">
                  <c:v>-16760</c:v>
                </c:pt>
                <c:pt idx="60">
                  <c:v>-16750</c:v>
                </c:pt>
                <c:pt idx="61">
                  <c:v>-16659</c:v>
                </c:pt>
                <c:pt idx="62">
                  <c:v>-16291</c:v>
                </c:pt>
                <c:pt idx="63">
                  <c:v>-16282</c:v>
                </c:pt>
                <c:pt idx="64">
                  <c:v>-15897</c:v>
                </c:pt>
                <c:pt idx="65">
                  <c:v>-15897</c:v>
                </c:pt>
                <c:pt idx="66">
                  <c:v>-15897</c:v>
                </c:pt>
                <c:pt idx="67">
                  <c:v>-15839</c:v>
                </c:pt>
                <c:pt idx="68">
                  <c:v>-15839</c:v>
                </c:pt>
                <c:pt idx="69">
                  <c:v>-15832</c:v>
                </c:pt>
                <c:pt idx="70">
                  <c:v>-15579.5</c:v>
                </c:pt>
                <c:pt idx="71">
                  <c:v>-15575</c:v>
                </c:pt>
                <c:pt idx="72">
                  <c:v>-15575</c:v>
                </c:pt>
                <c:pt idx="73">
                  <c:v>-15556</c:v>
                </c:pt>
                <c:pt idx="74">
                  <c:v>-15483</c:v>
                </c:pt>
                <c:pt idx="75">
                  <c:v>-15473</c:v>
                </c:pt>
                <c:pt idx="76">
                  <c:v>-15426</c:v>
                </c:pt>
                <c:pt idx="77">
                  <c:v>-15239.5</c:v>
                </c:pt>
                <c:pt idx="78">
                  <c:v>-15212.5</c:v>
                </c:pt>
                <c:pt idx="79">
                  <c:v>-15161</c:v>
                </c:pt>
                <c:pt idx="80">
                  <c:v>-15161</c:v>
                </c:pt>
                <c:pt idx="81">
                  <c:v>-15156.5</c:v>
                </c:pt>
                <c:pt idx="82">
                  <c:v>-15142</c:v>
                </c:pt>
                <c:pt idx="83">
                  <c:v>-15137.5</c:v>
                </c:pt>
                <c:pt idx="84">
                  <c:v>-15129.5</c:v>
                </c:pt>
                <c:pt idx="85">
                  <c:v>-15105</c:v>
                </c:pt>
                <c:pt idx="86">
                  <c:v>-15063.5</c:v>
                </c:pt>
                <c:pt idx="87">
                  <c:v>-15061</c:v>
                </c:pt>
                <c:pt idx="88">
                  <c:v>-14976</c:v>
                </c:pt>
                <c:pt idx="89">
                  <c:v>-14761.5</c:v>
                </c:pt>
                <c:pt idx="90">
                  <c:v>-14756</c:v>
                </c:pt>
                <c:pt idx="91">
                  <c:v>-14743</c:v>
                </c:pt>
                <c:pt idx="92">
                  <c:v>-14733.5</c:v>
                </c:pt>
                <c:pt idx="93">
                  <c:v>-14729</c:v>
                </c:pt>
                <c:pt idx="94">
                  <c:v>-14710</c:v>
                </c:pt>
                <c:pt idx="95">
                  <c:v>-14710</c:v>
                </c:pt>
                <c:pt idx="96">
                  <c:v>-14696.5</c:v>
                </c:pt>
                <c:pt idx="97">
                  <c:v>-14678.5</c:v>
                </c:pt>
                <c:pt idx="98">
                  <c:v>-14673</c:v>
                </c:pt>
                <c:pt idx="99">
                  <c:v>-14646</c:v>
                </c:pt>
                <c:pt idx="100">
                  <c:v>-14631.5</c:v>
                </c:pt>
                <c:pt idx="101">
                  <c:v>-14623.5</c:v>
                </c:pt>
                <c:pt idx="102">
                  <c:v>-14603.5</c:v>
                </c:pt>
                <c:pt idx="103">
                  <c:v>-14459.5</c:v>
                </c:pt>
                <c:pt idx="104">
                  <c:v>-14333</c:v>
                </c:pt>
                <c:pt idx="105">
                  <c:v>-14250</c:v>
                </c:pt>
                <c:pt idx="106">
                  <c:v>-14018.5</c:v>
                </c:pt>
                <c:pt idx="107">
                  <c:v>-14004</c:v>
                </c:pt>
                <c:pt idx="108">
                  <c:v>-13952.5</c:v>
                </c:pt>
                <c:pt idx="109">
                  <c:v>-13923</c:v>
                </c:pt>
                <c:pt idx="110">
                  <c:v>-13885</c:v>
                </c:pt>
                <c:pt idx="111">
                  <c:v>-13878.5</c:v>
                </c:pt>
                <c:pt idx="112">
                  <c:v>-13869.5</c:v>
                </c:pt>
                <c:pt idx="113">
                  <c:v>-13865</c:v>
                </c:pt>
                <c:pt idx="114">
                  <c:v>-13865</c:v>
                </c:pt>
                <c:pt idx="115">
                  <c:v>-13841.5</c:v>
                </c:pt>
                <c:pt idx="116">
                  <c:v>-13823.5</c:v>
                </c:pt>
                <c:pt idx="117">
                  <c:v>-13766.5</c:v>
                </c:pt>
                <c:pt idx="118">
                  <c:v>-13757.5</c:v>
                </c:pt>
                <c:pt idx="119">
                  <c:v>-13702.5</c:v>
                </c:pt>
                <c:pt idx="120">
                  <c:v>-13586.5</c:v>
                </c:pt>
                <c:pt idx="121">
                  <c:v>-13562</c:v>
                </c:pt>
                <c:pt idx="122">
                  <c:v>-13514</c:v>
                </c:pt>
                <c:pt idx="123">
                  <c:v>-13499</c:v>
                </c:pt>
                <c:pt idx="124">
                  <c:v>-13498</c:v>
                </c:pt>
                <c:pt idx="125">
                  <c:v>-13488</c:v>
                </c:pt>
                <c:pt idx="126">
                  <c:v>-13488</c:v>
                </c:pt>
                <c:pt idx="127">
                  <c:v>-13479</c:v>
                </c:pt>
                <c:pt idx="128">
                  <c:v>-13479</c:v>
                </c:pt>
                <c:pt idx="129">
                  <c:v>-13479</c:v>
                </c:pt>
                <c:pt idx="130">
                  <c:v>-13479</c:v>
                </c:pt>
                <c:pt idx="131">
                  <c:v>-13479</c:v>
                </c:pt>
                <c:pt idx="132">
                  <c:v>-13470</c:v>
                </c:pt>
                <c:pt idx="133">
                  <c:v>-13386</c:v>
                </c:pt>
                <c:pt idx="134">
                  <c:v>-13381.5</c:v>
                </c:pt>
                <c:pt idx="135">
                  <c:v>-13330</c:v>
                </c:pt>
                <c:pt idx="136">
                  <c:v>-13307.5</c:v>
                </c:pt>
                <c:pt idx="137">
                  <c:v>-13139</c:v>
                </c:pt>
                <c:pt idx="138">
                  <c:v>-13130</c:v>
                </c:pt>
                <c:pt idx="139">
                  <c:v>-13106.5</c:v>
                </c:pt>
                <c:pt idx="140">
                  <c:v>-13104</c:v>
                </c:pt>
                <c:pt idx="141">
                  <c:v>-13102</c:v>
                </c:pt>
                <c:pt idx="142">
                  <c:v>-13102</c:v>
                </c:pt>
                <c:pt idx="143">
                  <c:v>-13069.5</c:v>
                </c:pt>
                <c:pt idx="144">
                  <c:v>-13060</c:v>
                </c:pt>
                <c:pt idx="145">
                  <c:v>-13049</c:v>
                </c:pt>
                <c:pt idx="146">
                  <c:v>-13042.5</c:v>
                </c:pt>
                <c:pt idx="147">
                  <c:v>-13010</c:v>
                </c:pt>
                <c:pt idx="148">
                  <c:v>-12992</c:v>
                </c:pt>
                <c:pt idx="149">
                  <c:v>-12898</c:v>
                </c:pt>
                <c:pt idx="150">
                  <c:v>-12756</c:v>
                </c:pt>
                <c:pt idx="151">
                  <c:v>-12694</c:v>
                </c:pt>
                <c:pt idx="152">
                  <c:v>-12692</c:v>
                </c:pt>
                <c:pt idx="153">
                  <c:v>-12679</c:v>
                </c:pt>
                <c:pt idx="154">
                  <c:v>-12679</c:v>
                </c:pt>
                <c:pt idx="155">
                  <c:v>-12590.5</c:v>
                </c:pt>
                <c:pt idx="156">
                  <c:v>-12568</c:v>
                </c:pt>
                <c:pt idx="157">
                  <c:v>-12558</c:v>
                </c:pt>
                <c:pt idx="158">
                  <c:v>-12550</c:v>
                </c:pt>
                <c:pt idx="159">
                  <c:v>-12333</c:v>
                </c:pt>
                <c:pt idx="160">
                  <c:v>-12317.5</c:v>
                </c:pt>
                <c:pt idx="161">
                  <c:v>-12312</c:v>
                </c:pt>
                <c:pt idx="162">
                  <c:v>-12312</c:v>
                </c:pt>
                <c:pt idx="163">
                  <c:v>-12303</c:v>
                </c:pt>
                <c:pt idx="164">
                  <c:v>-12303</c:v>
                </c:pt>
                <c:pt idx="165">
                  <c:v>-12284</c:v>
                </c:pt>
                <c:pt idx="166">
                  <c:v>-12270.5</c:v>
                </c:pt>
                <c:pt idx="167">
                  <c:v>-12251.5</c:v>
                </c:pt>
                <c:pt idx="168">
                  <c:v>-12248</c:v>
                </c:pt>
                <c:pt idx="169">
                  <c:v>-12247</c:v>
                </c:pt>
                <c:pt idx="170">
                  <c:v>-12247</c:v>
                </c:pt>
                <c:pt idx="171">
                  <c:v>-12247</c:v>
                </c:pt>
                <c:pt idx="172">
                  <c:v>-12233.5</c:v>
                </c:pt>
                <c:pt idx="173">
                  <c:v>-12229</c:v>
                </c:pt>
                <c:pt idx="174">
                  <c:v>-12210</c:v>
                </c:pt>
                <c:pt idx="175">
                  <c:v>-12201</c:v>
                </c:pt>
                <c:pt idx="176">
                  <c:v>-12199</c:v>
                </c:pt>
                <c:pt idx="177">
                  <c:v>-11884.5</c:v>
                </c:pt>
                <c:pt idx="178">
                  <c:v>-11880</c:v>
                </c:pt>
                <c:pt idx="179">
                  <c:v>-11847.5</c:v>
                </c:pt>
                <c:pt idx="180">
                  <c:v>-11844</c:v>
                </c:pt>
                <c:pt idx="181">
                  <c:v>-11843</c:v>
                </c:pt>
                <c:pt idx="182">
                  <c:v>-11843</c:v>
                </c:pt>
                <c:pt idx="183">
                  <c:v>-11843</c:v>
                </c:pt>
                <c:pt idx="184">
                  <c:v>-11797</c:v>
                </c:pt>
                <c:pt idx="185">
                  <c:v>-11787</c:v>
                </c:pt>
                <c:pt idx="186">
                  <c:v>-11781</c:v>
                </c:pt>
                <c:pt idx="187">
                  <c:v>-11751</c:v>
                </c:pt>
                <c:pt idx="188">
                  <c:v>-11750</c:v>
                </c:pt>
                <c:pt idx="189">
                  <c:v>-11741</c:v>
                </c:pt>
                <c:pt idx="190">
                  <c:v>-11741</c:v>
                </c:pt>
                <c:pt idx="191">
                  <c:v>-11741</c:v>
                </c:pt>
                <c:pt idx="192">
                  <c:v>-11699.5</c:v>
                </c:pt>
                <c:pt idx="193">
                  <c:v>-11423</c:v>
                </c:pt>
                <c:pt idx="194">
                  <c:v>-11411</c:v>
                </c:pt>
                <c:pt idx="195">
                  <c:v>-11402</c:v>
                </c:pt>
                <c:pt idx="196">
                  <c:v>-11373</c:v>
                </c:pt>
                <c:pt idx="197">
                  <c:v>-11355</c:v>
                </c:pt>
                <c:pt idx="198">
                  <c:v>-11327</c:v>
                </c:pt>
                <c:pt idx="199">
                  <c:v>-11300</c:v>
                </c:pt>
                <c:pt idx="200">
                  <c:v>-11092</c:v>
                </c:pt>
                <c:pt idx="201">
                  <c:v>-11071</c:v>
                </c:pt>
                <c:pt idx="202">
                  <c:v>-10979</c:v>
                </c:pt>
                <c:pt idx="203">
                  <c:v>-10979</c:v>
                </c:pt>
                <c:pt idx="204">
                  <c:v>-10951</c:v>
                </c:pt>
                <c:pt idx="205">
                  <c:v>-10942</c:v>
                </c:pt>
                <c:pt idx="206">
                  <c:v>-10914</c:v>
                </c:pt>
                <c:pt idx="207">
                  <c:v>-10914</c:v>
                </c:pt>
                <c:pt idx="208">
                  <c:v>-10621</c:v>
                </c:pt>
                <c:pt idx="209">
                  <c:v>-10556</c:v>
                </c:pt>
                <c:pt idx="210">
                  <c:v>-10555</c:v>
                </c:pt>
                <c:pt idx="211">
                  <c:v>-10550</c:v>
                </c:pt>
                <c:pt idx="212">
                  <c:v>-10518</c:v>
                </c:pt>
                <c:pt idx="213">
                  <c:v>-10510</c:v>
                </c:pt>
                <c:pt idx="214">
                  <c:v>-10491</c:v>
                </c:pt>
                <c:pt idx="215">
                  <c:v>-10426</c:v>
                </c:pt>
                <c:pt idx="216">
                  <c:v>-10244</c:v>
                </c:pt>
                <c:pt idx="217">
                  <c:v>-10226</c:v>
                </c:pt>
                <c:pt idx="218">
                  <c:v>-10216</c:v>
                </c:pt>
                <c:pt idx="219">
                  <c:v>-10170</c:v>
                </c:pt>
                <c:pt idx="220">
                  <c:v>-10124</c:v>
                </c:pt>
                <c:pt idx="221">
                  <c:v>-10105</c:v>
                </c:pt>
                <c:pt idx="222">
                  <c:v>-10058</c:v>
                </c:pt>
                <c:pt idx="223">
                  <c:v>-10031</c:v>
                </c:pt>
                <c:pt idx="224">
                  <c:v>-10031</c:v>
                </c:pt>
                <c:pt idx="225">
                  <c:v>-9896</c:v>
                </c:pt>
                <c:pt idx="226">
                  <c:v>-9766</c:v>
                </c:pt>
                <c:pt idx="227">
                  <c:v>-9731</c:v>
                </c:pt>
                <c:pt idx="228">
                  <c:v>-9719</c:v>
                </c:pt>
                <c:pt idx="229">
                  <c:v>-9710</c:v>
                </c:pt>
                <c:pt idx="230">
                  <c:v>-9654</c:v>
                </c:pt>
                <c:pt idx="231">
                  <c:v>-9626</c:v>
                </c:pt>
                <c:pt idx="232">
                  <c:v>-9514.5</c:v>
                </c:pt>
                <c:pt idx="233">
                  <c:v>-9463</c:v>
                </c:pt>
                <c:pt idx="234">
                  <c:v>-9463</c:v>
                </c:pt>
                <c:pt idx="235">
                  <c:v>-9399</c:v>
                </c:pt>
                <c:pt idx="236">
                  <c:v>-9399</c:v>
                </c:pt>
                <c:pt idx="237">
                  <c:v>-9390</c:v>
                </c:pt>
                <c:pt idx="238">
                  <c:v>-9389</c:v>
                </c:pt>
                <c:pt idx="239">
                  <c:v>-9389</c:v>
                </c:pt>
                <c:pt idx="240">
                  <c:v>-9353</c:v>
                </c:pt>
                <c:pt idx="241">
                  <c:v>-9334</c:v>
                </c:pt>
                <c:pt idx="242">
                  <c:v>-9333</c:v>
                </c:pt>
                <c:pt idx="243">
                  <c:v>-9325</c:v>
                </c:pt>
                <c:pt idx="244">
                  <c:v>-9306</c:v>
                </c:pt>
                <c:pt idx="245">
                  <c:v>-9306</c:v>
                </c:pt>
                <c:pt idx="246">
                  <c:v>-9306</c:v>
                </c:pt>
                <c:pt idx="247">
                  <c:v>-9306</c:v>
                </c:pt>
                <c:pt idx="248">
                  <c:v>-9306</c:v>
                </c:pt>
                <c:pt idx="249">
                  <c:v>-9306</c:v>
                </c:pt>
                <c:pt idx="250">
                  <c:v>-9288</c:v>
                </c:pt>
                <c:pt idx="251">
                  <c:v>-9068</c:v>
                </c:pt>
                <c:pt idx="252">
                  <c:v>-9012</c:v>
                </c:pt>
                <c:pt idx="253">
                  <c:v>-8994</c:v>
                </c:pt>
                <c:pt idx="254">
                  <c:v>-8994</c:v>
                </c:pt>
                <c:pt idx="255">
                  <c:v>-8994</c:v>
                </c:pt>
                <c:pt idx="256">
                  <c:v>-8994</c:v>
                </c:pt>
                <c:pt idx="257">
                  <c:v>-8837</c:v>
                </c:pt>
                <c:pt idx="258">
                  <c:v>-8590</c:v>
                </c:pt>
                <c:pt idx="259">
                  <c:v>-8565.5</c:v>
                </c:pt>
                <c:pt idx="260">
                  <c:v>-8562</c:v>
                </c:pt>
                <c:pt idx="261">
                  <c:v>-8557.5</c:v>
                </c:pt>
                <c:pt idx="262">
                  <c:v>-8534</c:v>
                </c:pt>
                <c:pt idx="263">
                  <c:v>-8441</c:v>
                </c:pt>
                <c:pt idx="264">
                  <c:v>-8395</c:v>
                </c:pt>
                <c:pt idx="265">
                  <c:v>-8234</c:v>
                </c:pt>
                <c:pt idx="266">
                  <c:v>-8204</c:v>
                </c:pt>
                <c:pt idx="267">
                  <c:v>-8166</c:v>
                </c:pt>
                <c:pt idx="268">
                  <c:v>-8139</c:v>
                </c:pt>
                <c:pt idx="269">
                  <c:v>-8131</c:v>
                </c:pt>
                <c:pt idx="270">
                  <c:v>-8130</c:v>
                </c:pt>
                <c:pt idx="271">
                  <c:v>-8130</c:v>
                </c:pt>
                <c:pt idx="272">
                  <c:v>-8130</c:v>
                </c:pt>
                <c:pt idx="273">
                  <c:v>-8115.5</c:v>
                </c:pt>
                <c:pt idx="274">
                  <c:v>-8065</c:v>
                </c:pt>
                <c:pt idx="275">
                  <c:v>-8046</c:v>
                </c:pt>
                <c:pt idx="276">
                  <c:v>-7791</c:v>
                </c:pt>
                <c:pt idx="277">
                  <c:v>-7753</c:v>
                </c:pt>
                <c:pt idx="278">
                  <c:v>-7697</c:v>
                </c:pt>
                <c:pt idx="279">
                  <c:v>-7673</c:v>
                </c:pt>
                <c:pt idx="280">
                  <c:v>-7643</c:v>
                </c:pt>
                <c:pt idx="281">
                  <c:v>-7642</c:v>
                </c:pt>
                <c:pt idx="282">
                  <c:v>-7577</c:v>
                </c:pt>
                <c:pt idx="283">
                  <c:v>-7498</c:v>
                </c:pt>
                <c:pt idx="284">
                  <c:v>-7432</c:v>
                </c:pt>
                <c:pt idx="285">
                  <c:v>-7404</c:v>
                </c:pt>
                <c:pt idx="286">
                  <c:v>-7349</c:v>
                </c:pt>
                <c:pt idx="287">
                  <c:v>-7321</c:v>
                </c:pt>
                <c:pt idx="288">
                  <c:v>-7265</c:v>
                </c:pt>
                <c:pt idx="289">
                  <c:v>-7265</c:v>
                </c:pt>
                <c:pt idx="290">
                  <c:v>-7247</c:v>
                </c:pt>
                <c:pt idx="291">
                  <c:v>-7238</c:v>
                </c:pt>
                <c:pt idx="292">
                  <c:v>-7186.5</c:v>
                </c:pt>
                <c:pt idx="293">
                  <c:v>-6990</c:v>
                </c:pt>
                <c:pt idx="294">
                  <c:v>-6954</c:v>
                </c:pt>
                <c:pt idx="295">
                  <c:v>-6944</c:v>
                </c:pt>
                <c:pt idx="296">
                  <c:v>-6898</c:v>
                </c:pt>
                <c:pt idx="297">
                  <c:v>-6880</c:v>
                </c:pt>
                <c:pt idx="298">
                  <c:v>-6845</c:v>
                </c:pt>
                <c:pt idx="299">
                  <c:v>-6843</c:v>
                </c:pt>
                <c:pt idx="300">
                  <c:v>-6833</c:v>
                </c:pt>
                <c:pt idx="301">
                  <c:v>-6828.5</c:v>
                </c:pt>
                <c:pt idx="302">
                  <c:v>-6805</c:v>
                </c:pt>
                <c:pt idx="303">
                  <c:v>-6777</c:v>
                </c:pt>
                <c:pt idx="304">
                  <c:v>-6675.5</c:v>
                </c:pt>
                <c:pt idx="305">
                  <c:v>-6586</c:v>
                </c:pt>
                <c:pt idx="306">
                  <c:v>-6562.5</c:v>
                </c:pt>
                <c:pt idx="307">
                  <c:v>-6549</c:v>
                </c:pt>
                <c:pt idx="308">
                  <c:v>-6513</c:v>
                </c:pt>
                <c:pt idx="309">
                  <c:v>-6513</c:v>
                </c:pt>
                <c:pt idx="310">
                  <c:v>-6513</c:v>
                </c:pt>
                <c:pt idx="311">
                  <c:v>-6512</c:v>
                </c:pt>
                <c:pt idx="312">
                  <c:v>-6494</c:v>
                </c:pt>
                <c:pt idx="313">
                  <c:v>-6484</c:v>
                </c:pt>
                <c:pt idx="314">
                  <c:v>-6457</c:v>
                </c:pt>
                <c:pt idx="315">
                  <c:v>-6447</c:v>
                </c:pt>
                <c:pt idx="316">
                  <c:v>-6422</c:v>
                </c:pt>
                <c:pt idx="317">
                  <c:v>-6186.5</c:v>
                </c:pt>
                <c:pt idx="318">
                  <c:v>-6127</c:v>
                </c:pt>
                <c:pt idx="319">
                  <c:v>-6089</c:v>
                </c:pt>
                <c:pt idx="320">
                  <c:v>-6080</c:v>
                </c:pt>
                <c:pt idx="321">
                  <c:v>-6061</c:v>
                </c:pt>
                <c:pt idx="322">
                  <c:v>-6055</c:v>
                </c:pt>
                <c:pt idx="323">
                  <c:v>-5964.5</c:v>
                </c:pt>
                <c:pt idx="324">
                  <c:v>-5740</c:v>
                </c:pt>
                <c:pt idx="325">
                  <c:v>-5731</c:v>
                </c:pt>
                <c:pt idx="326">
                  <c:v>-5731</c:v>
                </c:pt>
                <c:pt idx="327">
                  <c:v>-5722</c:v>
                </c:pt>
                <c:pt idx="328">
                  <c:v>-5713</c:v>
                </c:pt>
                <c:pt idx="329">
                  <c:v>-5704</c:v>
                </c:pt>
                <c:pt idx="330">
                  <c:v>-5704</c:v>
                </c:pt>
                <c:pt idx="331">
                  <c:v>-5667</c:v>
                </c:pt>
                <c:pt idx="332">
                  <c:v>-5664.5</c:v>
                </c:pt>
                <c:pt idx="333">
                  <c:v>-5646</c:v>
                </c:pt>
                <c:pt idx="334">
                  <c:v>-5645</c:v>
                </c:pt>
                <c:pt idx="335">
                  <c:v>-5382</c:v>
                </c:pt>
                <c:pt idx="336">
                  <c:v>-5318</c:v>
                </c:pt>
                <c:pt idx="337">
                  <c:v>-5290</c:v>
                </c:pt>
                <c:pt idx="338">
                  <c:v>-5290</c:v>
                </c:pt>
                <c:pt idx="339">
                  <c:v>-5263</c:v>
                </c:pt>
                <c:pt idx="340">
                  <c:v>-5262</c:v>
                </c:pt>
                <c:pt idx="341">
                  <c:v>-5262</c:v>
                </c:pt>
                <c:pt idx="342">
                  <c:v>-5262</c:v>
                </c:pt>
                <c:pt idx="343">
                  <c:v>-5197</c:v>
                </c:pt>
                <c:pt idx="344">
                  <c:v>-5188</c:v>
                </c:pt>
                <c:pt idx="345">
                  <c:v>-4922</c:v>
                </c:pt>
                <c:pt idx="346">
                  <c:v>-4867</c:v>
                </c:pt>
                <c:pt idx="347">
                  <c:v>-4862</c:v>
                </c:pt>
                <c:pt idx="348">
                  <c:v>-4839</c:v>
                </c:pt>
                <c:pt idx="349">
                  <c:v>-4783</c:v>
                </c:pt>
                <c:pt idx="350">
                  <c:v>-4536</c:v>
                </c:pt>
                <c:pt idx="351">
                  <c:v>-4472</c:v>
                </c:pt>
                <c:pt idx="352">
                  <c:v>-4398</c:v>
                </c:pt>
                <c:pt idx="353">
                  <c:v>-4388</c:v>
                </c:pt>
                <c:pt idx="354">
                  <c:v>-3987</c:v>
                </c:pt>
                <c:pt idx="355">
                  <c:v>-3986</c:v>
                </c:pt>
                <c:pt idx="356">
                  <c:v>-3658</c:v>
                </c:pt>
                <c:pt idx="357">
                  <c:v>-3645</c:v>
                </c:pt>
                <c:pt idx="358">
                  <c:v>-3645</c:v>
                </c:pt>
                <c:pt idx="359">
                  <c:v>-3620</c:v>
                </c:pt>
                <c:pt idx="360">
                  <c:v>-3333</c:v>
                </c:pt>
                <c:pt idx="361">
                  <c:v>-3217.5</c:v>
                </c:pt>
                <c:pt idx="362">
                  <c:v>-2809</c:v>
                </c:pt>
                <c:pt idx="363">
                  <c:v>-2808</c:v>
                </c:pt>
                <c:pt idx="364">
                  <c:v>-2808</c:v>
                </c:pt>
                <c:pt idx="365">
                  <c:v>-2712.5</c:v>
                </c:pt>
                <c:pt idx="366">
                  <c:v>-2666.5</c:v>
                </c:pt>
                <c:pt idx="367">
                  <c:v>-2393.5</c:v>
                </c:pt>
                <c:pt idx="368">
                  <c:v>-2360</c:v>
                </c:pt>
                <c:pt idx="369">
                  <c:v>-2268</c:v>
                </c:pt>
                <c:pt idx="370">
                  <c:v>-2096.5</c:v>
                </c:pt>
                <c:pt idx="371">
                  <c:v>-2083</c:v>
                </c:pt>
                <c:pt idx="372">
                  <c:v>-2026.5</c:v>
                </c:pt>
                <c:pt idx="373">
                  <c:v>-2022.5</c:v>
                </c:pt>
                <c:pt idx="374">
                  <c:v>-2021</c:v>
                </c:pt>
                <c:pt idx="375">
                  <c:v>-2017.5</c:v>
                </c:pt>
                <c:pt idx="376">
                  <c:v>-2005.5</c:v>
                </c:pt>
                <c:pt idx="377">
                  <c:v>-1984</c:v>
                </c:pt>
                <c:pt idx="378">
                  <c:v>-1945</c:v>
                </c:pt>
                <c:pt idx="379">
                  <c:v>-1914.5</c:v>
                </c:pt>
                <c:pt idx="380">
                  <c:v>-1892</c:v>
                </c:pt>
                <c:pt idx="381">
                  <c:v>-1888</c:v>
                </c:pt>
                <c:pt idx="382">
                  <c:v>-1714.5</c:v>
                </c:pt>
                <c:pt idx="383">
                  <c:v>-1691</c:v>
                </c:pt>
                <c:pt idx="384">
                  <c:v>-1616</c:v>
                </c:pt>
                <c:pt idx="385">
                  <c:v>-1586</c:v>
                </c:pt>
                <c:pt idx="386">
                  <c:v>-1581.5</c:v>
                </c:pt>
                <c:pt idx="387">
                  <c:v>-1580</c:v>
                </c:pt>
                <c:pt idx="388">
                  <c:v>-1576</c:v>
                </c:pt>
                <c:pt idx="389">
                  <c:v>-1572.5</c:v>
                </c:pt>
                <c:pt idx="390">
                  <c:v>-1477</c:v>
                </c:pt>
                <c:pt idx="391">
                  <c:v>-1458</c:v>
                </c:pt>
                <c:pt idx="392">
                  <c:v>-1255</c:v>
                </c:pt>
                <c:pt idx="393">
                  <c:v>-1231</c:v>
                </c:pt>
                <c:pt idx="394">
                  <c:v>-1231</c:v>
                </c:pt>
                <c:pt idx="395">
                  <c:v>-1212</c:v>
                </c:pt>
                <c:pt idx="396">
                  <c:v>-1198.5</c:v>
                </c:pt>
                <c:pt idx="397">
                  <c:v>-1185</c:v>
                </c:pt>
                <c:pt idx="398">
                  <c:v>-1175</c:v>
                </c:pt>
                <c:pt idx="399">
                  <c:v>-1154</c:v>
                </c:pt>
                <c:pt idx="400">
                  <c:v>-1129</c:v>
                </c:pt>
                <c:pt idx="401">
                  <c:v>-1068.5</c:v>
                </c:pt>
                <c:pt idx="402">
                  <c:v>-1067</c:v>
                </c:pt>
                <c:pt idx="403">
                  <c:v>-827</c:v>
                </c:pt>
                <c:pt idx="404">
                  <c:v>-777</c:v>
                </c:pt>
                <c:pt idx="405">
                  <c:v>-761</c:v>
                </c:pt>
                <c:pt idx="406">
                  <c:v>-710.5</c:v>
                </c:pt>
                <c:pt idx="407">
                  <c:v>-696</c:v>
                </c:pt>
                <c:pt idx="408">
                  <c:v>-688.5</c:v>
                </c:pt>
                <c:pt idx="409">
                  <c:v>-460</c:v>
                </c:pt>
                <c:pt idx="410">
                  <c:v>-441</c:v>
                </c:pt>
                <c:pt idx="411">
                  <c:v>-356</c:v>
                </c:pt>
                <c:pt idx="412">
                  <c:v>-296.5</c:v>
                </c:pt>
                <c:pt idx="413">
                  <c:v>-55</c:v>
                </c:pt>
                <c:pt idx="414">
                  <c:v>-27</c:v>
                </c:pt>
                <c:pt idx="415">
                  <c:v>0</c:v>
                </c:pt>
                <c:pt idx="416">
                  <c:v>0</c:v>
                </c:pt>
                <c:pt idx="417">
                  <c:v>48</c:v>
                </c:pt>
                <c:pt idx="418">
                  <c:v>77</c:v>
                </c:pt>
                <c:pt idx="419">
                  <c:v>78</c:v>
                </c:pt>
                <c:pt idx="420">
                  <c:v>80.5</c:v>
                </c:pt>
                <c:pt idx="421">
                  <c:v>350</c:v>
                </c:pt>
                <c:pt idx="422">
                  <c:v>463</c:v>
                </c:pt>
                <c:pt idx="423">
                  <c:v>562</c:v>
                </c:pt>
                <c:pt idx="424">
                  <c:v>725</c:v>
                </c:pt>
                <c:pt idx="425">
                  <c:v>744</c:v>
                </c:pt>
                <c:pt idx="426">
                  <c:v>776.5</c:v>
                </c:pt>
                <c:pt idx="427">
                  <c:v>785.5</c:v>
                </c:pt>
                <c:pt idx="428">
                  <c:v>794.5</c:v>
                </c:pt>
                <c:pt idx="429">
                  <c:v>804.5</c:v>
                </c:pt>
                <c:pt idx="430">
                  <c:v>818</c:v>
                </c:pt>
                <c:pt idx="431">
                  <c:v>837</c:v>
                </c:pt>
                <c:pt idx="432">
                  <c:v>853.5</c:v>
                </c:pt>
                <c:pt idx="433">
                  <c:v>896</c:v>
                </c:pt>
                <c:pt idx="434">
                  <c:v>1270</c:v>
                </c:pt>
                <c:pt idx="435">
                  <c:v>1270</c:v>
                </c:pt>
                <c:pt idx="436">
                  <c:v>1670</c:v>
                </c:pt>
                <c:pt idx="437">
                  <c:v>1700.5</c:v>
                </c:pt>
                <c:pt idx="438">
                  <c:v>1700.5</c:v>
                </c:pt>
                <c:pt idx="439">
                  <c:v>1723</c:v>
                </c:pt>
                <c:pt idx="440">
                  <c:v>2071</c:v>
                </c:pt>
                <c:pt idx="441">
                  <c:v>2079</c:v>
                </c:pt>
                <c:pt idx="442">
                  <c:v>2425.5</c:v>
                </c:pt>
                <c:pt idx="443">
                  <c:v>2439</c:v>
                </c:pt>
                <c:pt idx="444">
                  <c:v>2477</c:v>
                </c:pt>
                <c:pt idx="445">
                  <c:v>2613</c:v>
                </c:pt>
                <c:pt idx="446">
                  <c:v>2613</c:v>
                </c:pt>
                <c:pt idx="447">
                  <c:v>2877</c:v>
                </c:pt>
                <c:pt idx="448">
                  <c:v>2880</c:v>
                </c:pt>
                <c:pt idx="449">
                  <c:v>2949.5</c:v>
                </c:pt>
                <c:pt idx="450">
                  <c:v>2971</c:v>
                </c:pt>
                <c:pt idx="451">
                  <c:v>3313</c:v>
                </c:pt>
                <c:pt idx="452">
                  <c:v>3320</c:v>
                </c:pt>
                <c:pt idx="453">
                  <c:v>3329</c:v>
                </c:pt>
                <c:pt idx="454">
                  <c:v>3366</c:v>
                </c:pt>
                <c:pt idx="455">
                  <c:v>3661</c:v>
                </c:pt>
                <c:pt idx="456">
                  <c:v>3696</c:v>
                </c:pt>
                <c:pt idx="457">
                  <c:v>3753</c:v>
                </c:pt>
                <c:pt idx="458">
                  <c:v>4025</c:v>
                </c:pt>
                <c:pt idx="459">
                  <c:v>4109</c:v>
                </c:pt>
                <c:pt idx="460">
                  <c:v>4139</c:v>
                </c:pt>
                <c:pt idx="461">
                  <c:v>4156</c:v>
                </c:pt>
                <c:pt idx="462">
                  <c:v>4193</c:v>
                </c:pt>
                <c:pt idx="463">
                  <c:v>4587</c:v>
                </c:pt>
                <c:pt idx="464">
                  <c:v>4618</c:v>
                </c:pt>
                <c:pt idx="465">
                  <c:v>4862</c:v>
                </c:pt>
                <c:pt idx="466">
                  <c:v>4885.5</c:v>
                </c:pt>
                <c:pt idx="467">
                  <c:v>4975</c:v>
                </c:pt>
                <c:pt idx="468">
                  <c:v>5002</c:v>
                </c:pt>
                <c:pt idx="469">
                  <c:v>5032</c:v>
                </c:pt>
                <c:pt idx="470">
                  <c:v>5057</c:v>
                </c:pt>
                <c:pt idx="471">
                  <c:v>5303</c:v>
                </c:pt>
                <c:pt idx="472">
                  <c:v>5320.5</c:v>
                </c:pt>
                <c:pt idx="473">
                  <c:v>5334.5</c:v>
                </c:pt>
                <c:pt idx="474">
                  <c:v>5360</c:v>
                </c:pt>
                <c:pt idx="475">
                  <c:v>5399</c:v>
                </c:pt>
                <c:pt idx="476">
                  <c:v>5746</c:v>
                </c:pt>
                <c:pt idx="477">
                  <c:v>5802</c:v>
                </c:pt>
                <c:pt idx="478">
                  <c:v>5849</c:v>
                </c:pt>
                <c:pt idx="479">
                  <c:v>6217</c:v>
                </c:pt>
                <c:pt idx="480">
                  <c:v>6317</c:v>
                </c:pt>
                <c:pt idx="481">
                  <c:v>6526</c:v>
                </c:pt>
              </c:numCache>
            </c:numRef>
          </c:xVal>
          <c:yVal>
            <c:numRef>
              <c:f>Active!$O$21:$O$958</c:f>
              <c:numCache>
                <c:formatCode>General</c:formatCode>
                <c:ptCount val="938"/>
                <c:pt idx="301">
                  <c:v>2.9185205111005835E-2</c:v>
                </c:pt>
                <c:pt idx="302">
                  <c:v>2.9104956174707142E-2</c:v>
                </c:pt>
                <c:pt idx="303">
                  <c:v>2.9009340420819336E-2</c:v>
                </c:pt>
                <c:pt idx="304">
                  <c:v>2.866273331297604E-2</c:v>
                </c:pt>
                <c:pt idx="305">
                  <c:v>2.8357104385370376E-2</c:v>
                </c:pt>
                <c:pt idx="306">
                  <c:v>2.8276855449071679E-2</c:v>
                </c:pt>
                <c:pt idx="307">
                  <c:v>2.8230754996304345E-2</c:v>
                </c:pt>
                <c:pt idx="308">
                  <c:v>2.8107820455591452E-2</c:v>
                </c:pt>
                <c:pt idx="309">
                  <c:v>2.8107820455591452E-2</c:v>
                </c:pt>
                <c:pt idx="310">
                  <c:v>2.8107820455591452E-2</c:v>
                </c:pt>
                <c:pt idx="311">
                  <c:v>2.8104405607238318E-2</c:v>
                </c:pt>
                <c:pt idx="312">
                  <c:v>2.804293833688187E-2</c:v>
                </c:pt>
                <c:pt idx="313">
                  <c:v>2.8008789853350511E-2</c:v>
                </c:pt>
                <c:pt idx="314">
                  <c:v>2.7916588947815839E-2</c:v>
                </c:pt>
                <c:pt idx="315">
                  <c:v>2.788244046428448E-2</c:v>
                </c:pt>
                <c:pt idx="316">
                  <c:v>2.7797069255456084E-2</c:v>
                </c:pt>
                <c:pt idx="317">
                  <c:v>2.6992872468292572E-2</c:v>
                </c:pt>
                <c:pt idx="318">
                  <c:v>2.6789688991280987E-2</c:v>
                </c:pt>
                <c:pt idx="319">
                  <c:v>2.6659924753861822E-2</c:v>
                </c:pt>
                <c:pt idx="320">
                  <c:v>2.6629191118683598E-2</c:v>
                </c:pt>
                <c:pt idx="321">
                  <c:v>2.6564308999974015E-2</c:v>
                </c:pt>
                <c:pt idx="322">
                  <c:v>2.6543819909855201E-2</c:v>
                </c:pt>
                <c:pt idx="323">
                  <c:v>2.6234776133896399E-2</c:v>
                </c:pt>
                <c:pt idx="324">
                  <c:v>2.5468142678617384E-2</c:v>
                </c:pt>
                <c:pt idx="325">
                  <c:v>2.5437409043439163E-2</c:v>
                </c:pt>
                <c:pt idx="326">
                  <c:v>2.5437409043439163E-2</c:v>
                </c:pt>
                <c:pt idx="327">
                  <c:v>2.5406675408260939E-2</c:v>
                </c:pt>
                <c:pt idx="328">
                  <c:v>2.5375941773082715E-2</c:v>
                </c:pt>
                <c:pt idx="329">
                  <c:v>2.5345208137904491E-2</c:v>
                </c:pt>
                <c:pt idx="330">
                  <c:v>2.5345208137904491E-2</c:v>
                </c:pt>
                <c:pt idx="331">
                  <c:v>2.5218858748838464E-2</c:v>
                </c:pt>
                <c:pt idx="332">
                  <c:v>2.5210321627955622E-2</c:v>
                </c:pt>
                <c:pt idx="333">
                  <c:v>2.5147146933422609E-2</c:v>
                </c:pt>
                <c:pt idx="334">
                  <c:v>2.5143732085069471E-2</c:v>
                </c:pt>
                <c:pt idx="335">
                  <c:v>2.4245626968194725E-2</c:v>
                </c:pt>
                <c:pt idx="336">
                  <c:v>2.4027076673594026E-2</c:v>
                </c:pt>
                <c:pt idx="337">
                  <c:v>2.3931460919706219E-2</c:v>
                </c:pt>
                <c:pt idx="338">
                  <c:v>2.3931460919706219E-2</c:v>
                </c:pt>
                <c:pt idx="339">
                  <c:v>2.383926001417155E-2</c:v>
                </c:pt>
                <c:pt idx="340">
                  <c:v>2.3835845165818416E-2</c:v>
                </c:pt>
                <c:pt idx="341">
                  <c:v>2.3835845165818416E-2</c:v>
                </c:pt>
                <c:pt idx="342">
                  <c:v>2.3835845165818416E-2</c:v>
                </c:pt>
                <c:pt idx="343">
                  <c:v>2.3613880022864579E-2</c:v>
                </c:pt>
                <c:pt idx="344">
                  <c:v>2.3583146387686358E-2</c:v>
                </c:pt>
                <c:pt idx="345">
                  <c:v>2.2674796725752202E-2</c:v>
                </c:pt>
                <c:pt idx="346">
                  <c:v>2.2486980066329727E-2</c:v>
                </c:pt>
                <c:pt idx="347">
                  <c:v>2.2469905824564047E-2</c:v>
                </c:pt>
                <c:pt idx="348">
                  <c:v>2.239136431244192E-2</c:v>
                </c:pt>
                <c:pt idx="349">
                  <c:v>2.2200132804666307E-2</c:v>
                </c:pt>
                <c:pt idx="350">
                  <c:v>2.1356665261441737E-2</c:v>
                </c:pt>
                <c:pt idx="351">
                  <c:v>2.1138114966841037E-2</c:v>
                </c:pt>
                <c:pt idx="352">
                  <c:v>2.0885416188708979E-2</c:v>
                </c:pt>
                <c:pt idx="353">
                  <c:v>2.0851267705177617E-2</c:v>
                </c:pt>
                <c:pt idx="354">
                  <c:v>1.9481913515570114E-2</c:v>
                </c:pt>
                <c:pt idx="355">
                  <c:v>1.947849866721698E-2</c:v>
                </c:pt>
                <c:pt idx="356">
                  <c:v>1.8358428407388397E-2</c:v>
                </c:pt>
                <c:pt idx="357">
                  <c:v>1.8314035378797631E-2</c:v>
                </c:pt>
                <c:pt idx="358">
                  <c:v>1.8314035378797631E-2</c:v>
                </c:pt>
                <c:pt idx="359">
                  <c:v>1.8228664169969232E-2</c:v>
                </c:pt>
                <c:pt idx="360">
                  <c:v>1.7248602692619221E-2</c:v>
                </c:pt>
                <c:pt idx="361">
                  <c:v>1.6854187707832022E-2</c:v>
                </c:pt>
                <c:pt idx="362">
                  <c:v>1.5459222155576E-2</c:v>
                </c:pt>
                <c:pt idx="363">
                  <c:v>1.5455807307222864E-2</c:v>
                </c:pt>
                <c:pt idx="364">
                  <c:v>1.5455807307222864E-2</c:v>
                </c:pt>
                <c:pt idx="365">
                  <c:v>1.5129689289498384E-2</c:v>
                </c:pt>
                <c:pt idx="366">
                  <c:v>1.4972606265254131E-2</c:v>
                </c:pt>
                <c:pt idx="367">
                  <c:v>1.4040352664848025E-2</c:v>
                </c:pt>
                <c:pt idx="368">
                  <c:v>1.3925955245017971E-2</c:v>
                </c:pt>
                <c:pt idx="369">
                  <c:v>1.3611789196529467E-2</c:v>
                </c:pt>
                <c:pt idx="370">
                  <c:v>1.3026142703966657E-2</c:v>
                </c:pt>
                <c:pt idx="371">
                  <c:v>1.2980042251199322E-2</c:v>
                </c:pt>
                <c:pt idx="372">
                  <c:v>1.2787103319247142E-2</c:v>
                </c:pt>
                <c:pt idx="373">
                  <c:v>1.2773443925834599E-2</c:v>
                </c:pt>
                <c:pt idx="374">
                  <c:v>1.2768321653304895E-2</c:v>
                </c:pt>
                <c:pt idx="375">
                  <c:v>1.275636968406892E-2</c:v>
                </c:pt>
                <c:pt idx="376">
                  <c:v>1.2715391503831289E-2</c:v>
                </c:pt>
                <c:pt idx="377">
                  <c:v>1.2641972264238865E-2</c:v>
                </c:pt>
                <c:pt idx="378">
                  <c:v>1.2508793178466565E-2</c:v>
                </c:pt>
                <c:pt idx="379">
                  <c:v>1.2404640303695919E-2</c:v>
                </c:pt>
                <c:pt idx="380">
                  <c:v>1.232780621575036E-2</c:v>
                </c:pt>
                <c:pt idx="381">
                  <c:v>1.2314146822337817E-2</c:v>
                </c:pt>
                <c:pt idx="382">
                  <c:v>1.1721670633068735E-2</c:v>
                </c:pt>
                <c:pt idx="383">
                  <c:v>1.164142169677004E-2</c:v>
                </c:pt>
                <c:pt idx="384">
                  <c:v>1.1385308070284846E-2</c:v>
                </c:pt>
                <c:pt idx="385">
                  <c:v>1.1282862619690769E-2</c:v>
                </c:pt>
                <c:pt idx="386">
                  <c:v>1.1267495802101657E-2</c:v>
                </c:pt>
                <c:pt idx="387">
                  <c:v>1.1262373529571953E-2</c:v>
                </c:pt>
                <c:pt idx="388">
                  <c:v>1.124871413615941E-2</c:v>
                </c:pt>
                <c:pt idx="389">
                  <c:v>1.1236762166923434E-2</c:v>
                </c:pt>
                <c:pt idx="390">
                  <c:v>1.0910644149198952E-2</c:v>
                </c:pt>
                <c:pt idx="391">
                  <c:v>1.084576203048937E-2</c:v>
                </c:pt>
                <c:pt idx="392">
                  <c:v>1.0152547814802779E-2</c:v>
                </c:pt>
                <c:pt idx="393">
                  <c:v>1.0070591454327517E-2</c:v>
                </c:pt>
                <c:pt idx="394">
                  <c:v>1.0070591454327517E-2</c:v>
                </c:pt>
                <c:pt idx="395">
                  <c:v>1.0005709335617934E-2</c:v>
                </c:pt>
                <c:pt idx="396">
                  <c:v>9.9596088828505999E-3</c:v>
                </c:pt>
                <c:pt idx="397">
                  <c:v>9.9135084300832638E-3</c:v>
                </c:pt>
                <c:pt idx="398">
                  <c:v>9.8793599465519053E-3</c:v>
                </c:pt>
                <c:pt idx="399">
                  <c:v>9.8076481311360503E-3</c:v>
                </c:pt>
                <c:pt idx="400">
                  <c:v>9.7222769223076523E-3</c:v>
                </c:pt>
                <c:pt idx="401">
                  <c:v>9.5156785969429288E-3</c:v>
                </c:pt>
                <c:pt idx="402">
                  <c:v>9.5105563244132253E-3</c:v>
                </c:pt>
                <c:pt idx="403">
                  <c:v>8.6909927196606035E-3</c:v>
                </c:pt>
                <c:pt idx="404">
                  <c:v>8.5202503020038074E-3</c:v>
                </c:pt>
                <c:pt idx="405">
                  <c:v>8.4656127283536334E-3</c:v>
                </c:pt>
                <c:pt idx="406">
                  <c:v>8.2931628865202701E-3</c:v>
                </c:pt>
                <c:pt idx="407">
                  <c:v>8.2436475853997979E-3</c:v>
                </c:pt>
                <c:pt idx="408">
                  <c:v>8.218036222751279E-3</c:v>
                </c:pt>
                <c:pt idx="409">
                  <c:v>7.4377433740597217E-3</c:v>
                </c:pt>
                <c:pt idx="410">
                  <c:v>7.3728612553501391E-3</c:v>
                </c:pt>
                <c:pt idx="411">
                  <c:v>7.0825991453335856E-3</c:v>
                </c:pt>
                <c:pt idx="412">
                  <c:v>6.8794156683219983E-3</c:v>
                </c:pt>
                <c:pt idx="413">
                  <c:v>6.054729791039673E-3</c:v>
                </c:pt>
                <c:pt idx="414">
                  <c:v>5.9591140371518673E-3</c:v>
                </c:pt>
                <c:pt idx="415">
                  <c:v>5.8669131316171977E-3</c:v>
                </c:pt>
                <c:pt idx="416">
                  <c:v>5.8669131316171977E-3</c:v>
                </c:pt>
                <c:pt idx="417">
                  <c:v>5.7030004106666731E-3</c:v>
                </c:pt>
                <c:pt idx="418">
                  <c:v>5.6039698084257321E-3</c:v>
                </c:pt>
                <c:pt idx="419">
                  <c:v>5.6005549600725959E-3</c:v>
                </c:pt>
                <c:pt idx="420">
                  <c:v>5.5920178391897562E-3</c:v>
                </c:pt>
                <c:pt idx="421">
                  <c:v>4.6717162080196252E-3</c:v>
                </c:pt>
                <c:pt idx="422">
                  <c:v>4.2858383441152659E-3</c:v>
                </c:pt>
                <c:pt idx="423">
                  <c:v>3.94776835715481E-3</c:v>
                </c:pt>
                <c:pt idx="424">
                  <c:v>3.3911480755936547E-3</c:v>
                </c:pt>
                <c:pt idx="425">
                  <c:v>3.3262659568840725E-3</c:v>
                </c:pt>
                <c:pt idx="426">
                  <c:v>3.2152833854071547E-3</c:v>
                </c:pt>
                <c:pt idx="427">
                  <c:v>3.1845497502289316E-3</c:v>
                </c:pt>
                <c:pt idx="428">
                  <c:v>3.1538161150507084E-3</c:v>
                </c:pt>
                <c:pt idx="429">
                  <c:v>3.119667631519349E-3</c:v>
                </c:pt>
                <c:pt idx="430">
                  <c:v>3.0735671787520142E-3</c:v>
                </c:pt>
                <c:pt idx="431">
                  <c:v>3.0086850600424316E-3</c:v>
                </c:pt>
                <c:pt idx="432">
                  <c:v>2.9523400622156891E-3</c:v>
                </c:pt>
                <c:pt idx="433">
                  <c:v>2.8072090072074124E-3</c:v>
                </c:pt>
                <c:pt idx="434">
                  <c:v>1.530055723134578E-3</c:v>
                </c:pt>
                <c:pt idx="435">
                  <c:v>1.530055723134578E-3</c:v>
                </c:pt>
                <c:pt idx="436">
                  <c:v>1.6411638188020949E-4</c:v>
                </c:pt>
                <c:pt idx="437">
                  <c:v>5.9963507109564093E-5</c:v>
                </c:pt>
                <c:pt idx="438">
                  <c:v>5.9963507109564093E-5</c:v>
                </c:pt>
                <c:pt idx="439">
                  <c:v>-1.6870580835994312E-5</c:v>
                </c:pt>
                <c:pt idx="440">
                  <c:v>-1.2052378077272953E-3</c:v>
                </c:pt>
                <c:pt idx="441">
                  <c:v>-1.2325565945523823E-3</c:v>
                </c:pt>
                <c:pt idx="442">
                  <c:v>-2.4158015489139789E-3</c:v>
                </c:pt>
                <c:pt idx="443">
                  <c:v>-2.4619020016813133E-3</c:v>
                </c:pt>
                <c:pt idx="444">
                  <c:v>-2.5916662391004784E-3</c:v>
                </c:pt>
                <c:pt idx="445">
                  <c:v>-3.056085615126965E-3</c:v>
                </c:pt>
                <c:pt idx="446">
                  <c:v>-3.056085615126965E-3</c:v>
                </c:pt>
                <c:pt idx="447">
                  <c:v>-3.957605580354847E-3</c:v>
                </c:pt>
                <c:pt idx="448">
                  <c:v>-3.9678501254142556E-3</c:v>
                </c:pt>
                <c:pt idx="449">
                  <c:v>-4.2051820859572014E-3</c:v>
                </c:pt>
                <c:pt idx="450">
                  <c:v>-4.2786013255496236E-3</c:v>
                </c:pt>
                <c:pt idx="451">
                  <c:v>-5.4464794623221083E-3</c:v>
                </c:pt>
                <c:pt idx="452">
                  <c:v>-5.4703834007940599E-3</c:v>
                </c:pt>
                <c:pt idx="453">
                  <c:v>-5.501117035972284E-3</c:v>
                </c:pt>
                <c:pt idx="454">
                  <c:v>-5.6274664250383129E-3</c:v>
                </c:pt>
                <c:pt idx="455">
                  <c:v>-6.6348466892134101E-3</c:v>
                </c:pt>
                <c:pt idx="456">
                  <c:v>-6.7543663815731667E-3</c:v>
                </c:pt>
                <c:pt idx="457">
                  <c:v>-6.9490127377019144E-3</c:v>
                </c:pt>
                <c:pt idx="458">
                  <c:v>-7.8778514897548842E-3</c:v>
                </c:pt>
                <c:pt idx="459">
                  <c:v>-8.1646987514183023E-3</c:v>
                </c:pt>
                <c:pt idx="460">
                  <c:v>-8.2671442020123796E-3</c:v>
                </c:pt>
                <c:pt idx="461">
                  <c:v>-8.3251966240156898E-3</c:v>
                </c:pt>
                <c:pt idx="462">
                  <c:v>-8.4515460130817188E-3</c:v>
                </c:pt>
                <c:pt idx="463">
                  <c:v>-9.7969962642172718E-3</c:v>
                </c:pt>
                <c:pt idx="464">
                  <c:v>-9.9028565631644853E-3</c:v>
                </c:pt>
                <c:pt idx="465">
                  <c:v>-1.0736079561329652E-2</c:v>
                </c:pt>
                <c:pt idx="466">
                  <c:v>-1.0816328497628345E-2</c:v>
                </c:pt>
                <c:pt idx="467">
                  <c:v>-1.1121957425234009E-2</c:v>
                </c:pt>
                <c:pt idx="468">
                  <c:v>-1.1214158330768678E-2</c:v>
                </c:pt>
                <c:pt idx="469">
                  <c:v>-1.1316603781362757E-2</c:v>
                </c:pt>
                <c:pt idx="470">
                  <c:v>-1.1401974990191157E-2</c:v>
                </c:pt>
                <c:pt idx="471">
                  <c:v>-1.2242027685062593E-2</c:v>
                </c:pt>
                <c:pt idx="472">
                  <c:v>-1.2301787531242472E-2</c:v>
                </c:pt>
                <c:pt idx="473">
                  <c:v>-1.2349595408186375E-2</c:v>
                </c:pt>
                <c:pt idx="474">
                  <c:v>-1.243667404119134E-2</c:v>
                </c:pt>
                <c:pt idx="475">
                  <c:v>-1.256985312696364E-2</c:v>
                </c:pt>
                <c:pt idx="476">
                  <c:v>-1.3754805505501806E-2</c:v>
                </c:pt>
                <c:pt idx="477">
                  <c:v>-1.3946037013277415E-2</c:v>
                </c:pt>
                <c:pt idx="478">
                  <c:v>-1.4106534885874805E-2</c:v>
                </c:pt>
                <c:pt idx="479">
                  <c:v>-1.5363199079828825E-2</c:v>
                </c:pt>
                <c:pt idx="480">
                  <c:v>-1.5704683915142417E-2</c:v>
                </c:pt>
                <c:pt idx="481">
                  <c:v>-1.6418387220947822E-2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E5-4360-9793-EA494996E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78536"/>
        <c:axId val="1"/>
      </c:scatterChart>
      <c:valAx>
        <c:axId val="793378536"/>
        <c:scaling>
          <c:orientation val="minMax"/>
          <c:max val="7000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27922111340362"/>
              <c:y val="0.857585139318885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530997796398446E-2"/>
              <c:y val="0.356037151702786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78536"/>
        <c:crosses val="autoZero"/>
        <c:crossBetween val="midCat"/>
        <c:majorUnit val="2.0000000000000004E-2"/>
        <c:minorUnit val="4.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8773603952626368E-2"/>
          <c:y val="0.91950464396284826"/>
          <c:w val="0.83929983352951698"/>
          <c:h val="6.191950464396289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V0456 Cyg -- O-C Diagr.</a:t>
            </a:r>
          </a:p>
        </c:rich>
      </c:tx>
      <c:layout>
        <c:manualLayout>
          <c:xMode val="edge"/>
          <c:yMode val="edge"/>
          <c:x val="0.38522427776112761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4459102902374E-2"/>
          <c:y val="0.15432145279180168"/>
          <c:w val="0.84300791556728227"/>
          <c:h val="0.62037224022304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-31107</c:v>
                </c:pt>
                <c:pt idx="1">
                  <c:v>-31069</c:v>
                </c:pt>
                <c:pt idx="2">
                  <c:v>-30271</c:v>
                </c:pt>
                <c:pt idx="3">
                  <c:v>-30233</c:v>
                </c:pt>
                <c:pt idx="4">
                  <c:v>-29865</c:v>
                </c:pt>
                <c:pt idx="5">
                  <c:v>-28657</c:v>
                </c:pt>
                <c:pt idx="6">
                  <c:v>-26968</c:v>
                </c:pt>
                <c:pt idx="7">
                  <c:v>-26573</c:v>
                </c:pt>
                <c:pt idx="8">
                  <c:v>-26566</c:v>
                </c:pt>
                <c:pt idx="9">
                  <c:v>-26557</c:v>
                </c:pt>
                <c:pt idx="10">
                  <c:v>-26556</c:v>
                </c:pt>
                <c:pt idx="11">
                  <c:v>-26529</c:v>
                </c:pt>
                <c:pt idx="12">
                  <c:v>-26528</c:v>
                </c:pt>
                <c:pt idx="13">
                  <c:v>-26500</c:v>
                </c:pt>
                <c:pt idx="14">
                  <c:v>-26328</c:v>
                </c:pt>
                <c:pt idx="15">
                  <c:v>-26271</c:v>
                </c:pt>
                <c:pt idx="16">
                  <c:v>-26234</c:v>
                </c:pt>
                <c:pt idx="17">
                  <c:v>-26233</c:v>
                </c:pt>
                <c:pt idx="18">
                  <c:v>-26229.5</c:v>
                </c:pt>
                <c:pt idx="19">
                  <c:v>-26216</c:v>
                </c:pt>
                <c:pt idx="20">
                  <c:v>-26215</c:v>
                </c:pt>
                <c:pt idx="21">
                  <c:v>-26201.5</c:v>
                </c:pt>
                <c:pt idx="22">
                  <c:v>-25034</c:v>
                </c:pt>
                <c:pt idx="23">
                  <c:v>-24944</c:v>
                </c:pt>
                <c:pt idx="24">
                  <c:v>-24519</c:v>
                </c:pt>
                <c:pt idx="25">
                  <c:v>-24152</c:v>
                </c:pt>
                <c:pt idx="26">
                  <c:v>-23962</c:v>
                </c:pt>
                <c:pt idx="27">
                  <c:v>-23646</c:v>
                </c:pt>
                <c:pt idx="28">
                  <c:v>-23276</c:v>
                </c:pt>
                <c:pt idx="29">
                  <c:v>-22976</c:v>
                </c:pt>
                <c:pt idx="30">
                  <c:v>-22844</c:v>
                </c:pt>
                <c:pt idx="31">
                  <c:v>-22541</c:v>
                </c:pt>
                <c:pt idx="32">
                  <c:v>-22495</c:v>
                </c:pt>
                <c:pt idx="33">
                  <c:v>-22488</c:v>
                </c:pt>
                <c:pt idx="34">
                  <c:v>-22063</c:v>
                </c:pt>
                <c:pt idx="35">
                  <c:v>-21935</c:v>
                </c:pt>
                <c:pt idx="36">
                  <c:v>-20834</c:v>
                </c:pt>
                <c:pt idx="37">
                  <c:v>-19996</c:v>
                </c:pt>
                <c:pt idx="38">
                  <c:v>-19939</c:v>
                </c:pt>
                <c:pt idx="39">
                  <c:v>-19665</c:v>
                </c:pt>
                <c:pt idx="40">
                  <c:v>-19571</c:v>
                </c:pt>
                <c:pt idx="41">
                  <c:v>-19571</c:v>
                </c:pt>
                <c:pt idx="42">
                  <c:v>-19567.5</c:v>
                </c:pt>
                <c:pt idx="43">
                  <c:v>-19534</c:v>
                </c:pt>
                <c:pt idx="44">
                  <c:v>-19233</c:v>
                </c:pt>
                <c:pt idx="45">
                  <c:v>-19205</c:v>
                </c:pt>
                <c:pt idx="46">
                  <c:v>-19205</c:v>
                </c:pt>
                <c:pt idx="47">
                  <c:v>-19205</c:v>
                </c:pt>
                <c:pt idx="48">
                  <c:v>-19196</c:v>
                </c:pt>
                <c:pt idx="49">
                  <c:v>-19177</c:v>
                </c:pt>
                <c:pt idx="50">
                  <c:v>-19167</c:v>
                </c:pt>
                <c:pt idx="51">
                  <c:v>-18782</c:v>
                </c:pt>
                <c:pt idx="52">
                  <c:v>-18782</c:v>
                </c:pt>
                <c:pt idx="53">
                  <c:v>-18382.5</c:v>
                </c:pt>
                <c:pt idx="54">
                  <c:v>-18345.5</c:v>
                </c:pt>
                <c:pt idx="55">
                  <c:v>-18275</c:v>
                </c:pt>
                <c:pt idx="56">
                  <c:v>-18001</c:v>
                </c:pt>
                <c:pt idx="57">
                  <c:v>-17192</c:v>
                </c:pt>
                <c:pt idx="58">
                  <c:v>-17192</c:v>
                </c:pt>
                <c:pt idx="59">
                  <c:v>-16760</c:v>
                </c:pt>
                <c:pt idx="60">
                  <c:v>-16750</c:v>
                </c:pt>
                <c:pt idx="61">
                  <c:v>-16659</c:v>
                </c:pt>
                <c:pt idx="62">
                  <c:v>-16291</c:v>
                </c:pt>
                <c:pt idx="63">
                  <c:v>-16282</c:v>
                </c:pt>
                <c:pt idx="64">
                  <c:v>-15897</c:v>
                </c:pt>
                <c:pt idx="65">
                  <c:v>-15897</c:v>
                </c:pt>
                <c:pt idx="66">
                  <c:v>-15897</c:v>
                </c:pt>
                <c:pt idx="67">
                  <c:v>-15839</c:v>
                </c:pt>
                <c:pt idx="68">
                  <c:v>-15839</c:v>
                </c:pt>
                <c:pt idx="69">
                  <c:v>-15832</c:v>
                </c:pt>
                <c:pt idx="70">
                  <c:v>-15579.5</c:v>
                </c:pt>
                <c:pt idx="71">
                  <c:v>-15575</c:v>
                </c:pt>
                <c:pt idx="72">
                  <c:v>-15575</c:v>
                </c:pt>
                <c:pt idx="73">
                  <c:v>-15556</c:v>
                </c:pt>
                <c:pt idx="74">
                  <c:v>-15483</c:v>
                </c:pt>
                <c:pt idx="75">
                  <c:v>-15473</c:v>
                </c:pt>
                <c:pt idx="76">
                  <c:v>-15426</c:v>
                </c:pt>
                <c:pt idx="77">
                  <c:v>-15239.5</c:v>
                </c:pt>
                <c:pt idx="78">
                  <c:v>-15212.5</c:v>
                </c:pt>
                <c:pt idx="79">
                  <c:v>-15161</c:v>
                </c:pt>
                <c:pt idx="80">
                  <c:v>-15161</c:v>
                </c:pt>
                <c:pt idx="81">
                  <c:v>-15156.5</c:v>
                </c:pt>
                <c:pt idx="82">
                  <c:v>-15142</c:v>
                </c:pt>
                <c:pt idx="83">
                  <c:v>-15137.5</c:v>
                </c:pt>
                <c:pt idx="84">
                  <c:v>-15129.5</c:v>
                </c:pt>
                <c:pt idx="85">
                  <c:v>-15105</c:v>
                </c:pt>
                <c:pt idx="86">
                  <c:v>-15063.5</c:v>
                </c:pt>
                <c:pt idx="87">
                  <c:v>-15061</c:v>
                </c:pt>
                <c:pt idx="88">
                  <c:v>-14976</c:v>
                </c:pt>
                <c:pt idx="89">
                  <c:v>-14761.5</c:v>
                </c:pt>
                <c:pt idx="90">
                  <c:v>-14756</c:v>
                </c:pt>
                <c:pt idx="91">
                  <c:v>-14743</c:v>
                </c:pt>
                <c:pt idx="92">
                  <c:v>-14733.5</c:v>
                </c:pt>
                <c:pt idx="93">
                  <c:v>-14729</c:v>
                </c:pt>
                <c:pt idx="94">
                  <c:v>-14710</c:v>
                </c:pt>
                <c:pt idx="95">
                  <c:v>-14710</c:v>
                </c:pt>
                <c:pt idx="96">
                  <c:v>-14696.5</c:v>
                </c:pt>
                <c:pt idx="97">
                  <c:v>-14678.5</c:v>
                </c:pt>
                <c:pt idx="98">
                  <c:v>-14673</c:v>
                </c:pt>
                <c:pt idx="99">
                  <c:v>-14646</c:v>
                </c:pt>
                <c:pt idx="100">
                  <c:v>-14631.5</c:v>
                </c:pt>
                <c:pt idx="101">
                  <c:v>-14623.5</c:v>
                </c:pt>
                <c:pt idx="102">
                  <c:v>-14603.5</c:v>
                </c:pt>
                <c:pt idx="103">
                  <c:v>-14459.5</c:v>
                </c:pt>
                <c:pt idx="104">
                  <c:v>-14333</c:v>
                </c:pt>
                <c:pt idx="105">
                  <c:v>-14250</c:v>
                </c:pt>
                <c:pt idx="106">
                  <c:v>-14018.5</c:v>
                </c:pt>
                <c:pt idx="107">
                  <c:v>-14004</c:v>
                </c:pt>
                <c:pt idx="108">
                  <c:v>-13952.5</c:v>
                </c:pt>
                <c:pt idx="109">
                  <c:v>-13923</c:v>
                </c:pt>
                <c:pt idx="110">
                  <c:v>-13885</c:v>
                </c:pt>
                <c:pt idx="111">
                  <c:v>-13878.5</c:v>
                </c:pt>
                <c:pt idx="112">
                  <c:v>-13869.5</c:v>
                </c:pt>
                <c:pt idx="113">
                  <c:v>-13865</c:v>
                </c:pt>
                <c:pt idx="114">
                  <c:v>-13865</c:v>
                </c:pt>
                <c:pt idx="115">
                  <c:v>-13841.5</c:v>
                </c:pt>
                <c:pt idx="116">
                  <c:v>-13823.5</c:v>
                </c:pt>
                <c:pt idx="117">
                  <c:v>-13766.5</c:v>
                </c:pt>
                <c:pt idx="118">
                  <c:v>-13757.5</c:v>
                </c:pt>
                <c:pt idx="119">
                  <c:v>-13702.5</c:v>
                </c:pt>
                <c:pt idx="120">
                  <c:v>-13586.5</c:v>
                </c:pt>
                <c:pt idx="121">
                  <c:v>-13562</c:v>
                </c:pt>
                <c:pt idx="122">
                  <c:v>-13514</c:v>
                </c:pt>
                <c:pt idx="123">
                  <c:v>-13499</c:v>
                </c:pt>
                <c:pt idx="124">
                  <c:v>-13498</c:v>
                </c:pt>
                <c:pt idx="125">
                  <c:v>-13488</c:v>
                </c:pt>
                <c:pt idx="126">
                  <c:v>-13488</c:v>
                </c:pt>
                <c:pt idx="127">
                  <c:v>-13479</c:v>
                </c:pt>
                <c:pt idx="128">
                  <c:v>-13479</c:v>
                </c:pt>
                <c:pt idx="129">
                  <c:v>-13479</c:v>
                </c:pt>
                <c:pt idx="130">
                  <c:v>-13479</c:v>
                </c:pt>
                <c:pt idx="131">
                  <c:v>-13479</c:v>
                </c:pt>
                <c:pt idx="132">
                  <c:v>-13470</c:v>
                </c:pt>
                <c:pt idx="133">
                  <c:v>-13386</c:v>
                </c:pt>
                <c:pt idx="134">
                  <c:v>-13381.5</c:v>
                </c:pt>
                <c:pt idx="135">
                  <c:v>-13330</c:v>
                </c:pt>
                <c:pt idx="136">
                  <c:v>-13307.5</c:v>
                </c:pt>
                <c:pt idx="137">
                  <c:v>-13139</c:v>
                </c:pt>
                <c:pt idx="138">
                  <c:v>-13130</c:v>
                </c:pt>
                <c:pt idx="139">
                  <c:v>-13106.5</c:v>
                </c:pt>
                <c:pt idx="140">
                  <c:v>-13104</c:v>
                </c:pt>
                <c:pt idx="141">
                  <c:v>-13102</c:v>
                </c:pt>
                <c:pt idx="142">
                  <c:v>-13102</c:v>
                </c:pt>
                <c:pt idx="143">
                  <c:v>-13069.5</c:v>
                </c:pt>
                <c:pt idx="144">
                  <c:v>-13060</c:v>
                </c:pt>
                <c:pt idx="145">
                  <c:v>-13049</c:v>
                </c:pt>
                <c:pt idx="146">
                  <c:v>-13042.5</c:v>
                </c:pt>
                <c:pt idx="147">
                  <c:v>-13010</c:v>
                </c:pt>
                <c:pt idx="148">
                  <c:v>-12992</c:v>
                </c:pt>
                <c:pt idx="149">
                  <c:v>-12898</c:v>
                </c:pt>
                <c:pt idx="150">
                  <c:v>-12756</c:v>
                </c:pt>
                <c:pt idx="151">
                  <c:v>-12694</c:v>
                </c:pt>
                <c:pt idx="152">
                  <c:v>-12692</c:v>
                </c:pt>
                <c:pt idx="153">
                  <c:v>-12679</c:v>
                </c:pt>
                <c:pt idx="154">
                  <c:v>-12679</c:v>
                </c:pt>
                <c:pt idx="155">
                  <c:v>-12590.5</c:v>
                </c:pt>
                <c:pt idx="156">
                  <c:v>-12568</c:v>
                </c:pt>
                <c:pt idx="157">
                  <c:v>-12558</c:v>
                </c:pt>
                <c:pt idx="158">
                  <c:v>-12550</c:v>
                </c:pt>
                <c:pt idx="159">
                  <c:v>-12333</c:v>
                </c:pt>
                <c:pt idx="160">
                  <c:v>-12317.5</c:v>
                </c:pt>
                <c:pt idx="161">
                  <c:v>-12312</c:v>
                </c:pt>
                <c:pt idx="162">
                  <c:v>-12312</c:v>
                </c:pt>
                <c:pt idx="163">
                  <c:v>-12303</c:v>
                </c:pt>
                <c:pt idx="164">
                  <c:v>-12303</c:v>
                </c:pt>
                <c:pt idx="165">
                  <c:v>-12284</c:v>
                </c:pt>
                <c:pt idx="166">
                  <c:v>-12270.5</c:v>
                </c:pt>
                <c:pt idx="167">
                  <c:v>-12251.5</c:v>
                </c:pt>
                <c:pt idx="168">
                  <c:v>-12248</c:v>
                </c:pt>
                <c:pt idx="169">
                  <c:v>-12247</c:v>
                </c:pt>
                <c:pt idx="170">
                  <c:v>-12247</c:v>
                </c:pt>
                <c:pt idx="171">
                  <c:v>-12247</c:v>
                </c:pt>
                <c:pt idx="172">
                  <c:v>-12233.5</c:v>
                </c:pt>
                <c:pt idx="173">
                  <c:v>-12229</c:v>
                </c:pt>
                <c:pt idx="174">
                  <c:v>-12210</c:v>
                </c:pt>
                <c:pt idx="175">
                  <c:v>-12201</c:v>
                </c:pt>
                <c:pt idx="176">
                  <c:v>-12199</c:v>
                </c:pt>
                <c:pt idx="177">
                  <c:v>-11884.5</c:v>
                </c:pt>
                <c:pt idx="178">
                  <c:v>-11880</c:v>
                </c:pt>
                <c:pt idx="179">
                  <c:v>-11847.5</c:v>
                </c:pt>
                <c:pt idx="180">
                  <c:v>-11844</c:v>
                </c:pt>
                <c:pt idx="181">
                  <c:v>-11843</c:v>
                </c:pt>
                <c:pt idx="182">
                  <c:v>-11843</c:v>
                </c:pt>
                <c:pt idx="183">
                  <c:v>-11843</c:v>
                </c:pt>
                <c:pt idx="184">
                  <c:v>-11797</c:v>
                </c:pt>
                <c:pt idx="185">
                  <c:v>-11787</c:v>
                </c:pt>
                <c:pt idx="186">
                  <c:v>-11781</c:v>
                </c:pt>
                <c:pt idx="187">
                  <c:v>-11751</c:v>
                </c:pt>
                <c:pt idx="188">
                  <c:v>-11750</c:v>
                </c:pt>
                <c:pt idx="189">
                  <c:v>-11741</c:v>
                </c:pt>
                <c:pt idx="190">
                  <c:v>-11741</c:v>
                </c:pt>
                <c:pt idx="191">
                  <c:v>-11741</c:v>
                </c:pt>
                <c:pt idx="192">
                  <c:v>-11699.5</c:v>
                </c:pt>
                <c:pt idx="193">
                  <c:v>-11423</c:v>
                </c:pt>
                <c:pt idx="194">
                  <c:v>-11411</c:v>
                </c:pt>
                <c:pt idx="195">
                  <c:v>-11402</c:v>
                </c:pt>
                <c:pt idx="196">
                  <c:v>-11373</c:v>
                </c:pt>
                <c:pt idx="197">
                  <c:v>-11355</c:v>
                </c:pt>
                <c:pt idx="198">
                  <c:v>-11327</c:v>
                </c:pt>
                <c:pt idx="199">
                  <c:v>-11300</c:v>
                </c:pt>
                <c:pt idx="200">
                  <c:v>-11092</c:v>
                </c:pt>
                <c:pt idx="201">
                  <c:v>-11071</c:v>
                </c:pt>
                <c:pt idx="202">
                  <c:v>-10979</c:v>
                </c:pt>
                <c:pt idx="203">
                  <c:v>-10979</c:v>
                </c:pt>
                <c:pt idx="204">
                  <c:v>-10951</c:v>
                </c:pt>
                <c:pt idx="205">
                  <c:v>-10942</c:v>
                </c:pt>
                <c:pt idx="206">
                  <c:v>-10914</c:v>
                </c:pt>
                <c:pt idx="207">
                  <c:v>-10914</c:v>
                </c:pt>
                <c:pt idx="208">
                  <c:v>-10621</c:v>
                </c:pt>
                <c:pt idx="209">
                  <c:v>-10556</c:v>
                </c:pt>
                <c:pt idx="210">
                  <c:v>-10555</c:v>
                </c:pt>
                <c:pt idx="211">
                  <c:v>-10550</c:v>
                </c:pt>
                <c:pt idx="212">
                  <c:v>-10518</c:v>
                </c:pt>
                <c:pt idx="213">
                  <c:v>-10510</c:v>
                </c:pt>
                <c:pt idx="214">
                  <c:v>-10491</c:v>
                </c:pt>
                <c:pt idx="215">
                  <c:v>-10426</c:v>
                </c:pt>
                <c:pt idx="216">
                  <c:v>-10244</c:v>
                </c:pt>
                <c:pt idx="217">
                  <c:v>-10226</c:v>
                </c:pt>
                <c:pt idx="218">
                  <c:v>-10216</c:v>
                </c:pt>
                <c:pt idx="219">
                  <c:v>-10170</c:v>
                </c:pt>
                <c:pt idx="220">
                  <c:v>-10124</c:v>
                </c:pt>
                <c:pt idx="221">
                  <c:v>-10105</c:v>
                </c:pt>
                <c:pt idx="222">
                  <c:v>-10058</c:v>
                </c:pt>
                <c:pt idx="223">
                  <c:v>-10031</c:v>
                </c:pt>
                <c:pt idx="224">
                  <c:v>-10031</c:v>
                </c:pt>
                <c:pt idx="225">
                  <c:v>-9896</c:v>
                </c:pt>
                <c:pt idx="226">
                  <c:v>-9766</c:v>
                </c:pt>
                <c:pt idx="227">
                  <c:v>-9731</c:v>
                </c:pt>
                <c:pt idx="228">
                  <c:v>-9719</c:v>
                </c:pt>
                <c:pt idx="229">
                  <c:v>-9710</c:v>
                </c:pt>
                <c:pt idx="230">
                  <c:v>-9654</c:v>
                </c:pt>
                <c:pt idx="231">
                  <c:v>-9626</c:v>
                </c:pt>
                <c:pt idx="232">
                  <c:v>-9514.5</c:v>
                </c:pt>
                <c:pt idx="233">
                  <c:v>-9463</c:v>
                </c:pt>
                <c:pt idx="234">
                  <c:v>-9463</c:v>
                </c:pt>
                <c:pt idx="235">
                  <c:v>-9399</c:v>
                </c:pt>
                <c:pt idx="236">
                  <c:v>-9399</c:v>
                </c:pt>
                <c:pt idx="237">
                  <c:v>-9390</c:v>
                </c:pt>
                <c:pt idx="238">
                  <c:v>-9389</c:v>
                </c:pt>
                <c:pt idx="239">
                  <c:v>-9389</c:v>
                </c:pt>
                <c:pt idx="240">
                  <c:v>-9353</c:v>
                </c:pt>
                <c:pt idx="241">
                  <c:v>-9334</c:v>
                </c:pt>
                <c:pt idx="242">
                  <c:v>-9333</c:v>
                </c:pt>
                <c:pt idx="243">
                  <c:v>-9325</c:v>
                </c:pt>
                <c:pt idx="244">
                  <c:v>-9306</c:v>
                </c:pt>
                <c:pt idx="245">
                  <c:v>-9306</c:v>
                </c:pt>
                <c:pt idx="246">
                  <c:v>-9306</c:v>
                </c:pt>
                <c:pt idx="247">
                  <c:v>-9306</c:v>
                </c:pt>
                <c:pt idx="248">
                  <c:v>-9306</c:v>
                </c:pt>
                <c:pt idx="249">
                  <c:v>-9306</c:v>
                </c:pt>
                <c:pt idx="250">
                  <c:v>-9288</c:v>
                </c:pt>
                <c:pt idx="251">
                  <c:v>-9068</c:v>
                </c:pt>
                <c:pt idx="252">
                  <c:v>-9012</c:v>
                </c:pt>
                <c:pt idx="253">
                  <c:v>-8994</c:v>
                </c:pt>
                <c:pt idx="254">
                  <c:v>-8994</c:v>
                </c:pt>
                <c:pt idx="255">
                  <c:v>-8994</c:v>
                </c:pt>
                <c:pt idx="256">
                  <c:v>-8994</c:v>
                </c:pt>
                <c:pt idx="257">
                  <c:v>-8837</c:v>
                </c:pt>
                <c:pt idx="258">
                  <c:v>-8590</c:v>
                </c:pt>
                <c:pt idx="259">
                  <c:v>-8565.5</c:v>
                </c:pt>
                <c:pt idx="260">
                  <c:v>-8562</c:v>
                </c:pt>
                <c:pt idx="261">
                  <c:v>-8557.5</c:v>
                </c:pt>
                <c:pt idx="262">
                  <c:v>-8534</c:v>
                </c:pt>
                <c:pt idx="263">
                  <c:v>-8441</c:v>
                </c:pt>
                <c:pt idx="264">
                  <c:v>-8395</c:v>
                </c:pt>
                <c:pt idx="265">
                  <c:v>-8234</c:v>
                </c:pt>
                <c:pt idx="266">
                  <c:v>-8204</c:v>
                </c:pt>
                <c:pt idx="267">
                  <c:v>-8166</c:v>
                </c:pt>
                <c:pt idx="268">
                  <c:v>-8139</c:v>
                </c:pt>
                <c:pt idx="269">
                  <c:v>-8131</c:v>
                </c:pt>
                <c:pt idx="270">
                  <c:v>-8130</c:v>
                </c:pt>
                <c:pt idx="271">
                  <c:v>-8130</c:v>
                </c:pt>
                <c:pt idx="272">
                  <c:v>-8130</c:v>
                </c:pt>
                <c:pt idx="273">
                  <c:v>-8115.5</c:v>
                </c:pt>
                <c:pt idx="274">
                  <c:v>-8065</c:v>
                </c:pt>
                <c:pt idx="275">
                  <c:v>-8046</c:v>
                </c:pt>
                <c:pt idx="276">
                  <c:v>-7791</c:v>
                </c:pt>
                <c:pt idx="277">
                  <c:v>-7753</c:v>
                </c:pt>
                <c:pt idx="278">
                  <c:v>-7697</c:v>
                </c:pt>
                <c:pt idx="279">
                  <c:v>-7673</c:v>
                </c:pt>
                <c:pt idx="280">
                  <c:v>-7643</c:v>
                </c:pt>
                <c:pt idx="281">
                  <c:v>-7642</c:v>
                </c:pt>
                <c:pt idx="282">
                  <c:v>-7577</c:v>
                </c:pt>
                <c:pt idx="283">
                  <c:v>-7498</c:v>
                </c:pt>
                <c:pt idx="284">
                  <c:v>-7432</c:v>
                </c:pt>
                <c:pt idx="285">
                  <c:v>-7404</c:v>
                </c:pt>
                <c:pt idx="286">
                  <c:v>-7349</c:v>
                </c:pt>
                <c:pt idx="287">
                  <c:v>-7321</c:v>
                </c:pt>
                <c:pt idx="288">
                  <c:v>-7265</c:v>
                </c:pt>
                <c:pt idx="289">
                  <c:v>-7265</c:v>
                </c:pt>
                <c:pt idx="290">
                  <c:v>-7247</c:v>
                </c:pt>
                <c:pt idx="291">
                  <c:v>-7238</c:v>
                </c:pt>
                <c:pt idx="292">
                  <c:v>-7186.5</c:v>
                </c:pt>
                <c:pt idx="293">
                  <c:v>-6990</c:v>
                </c:pt>
                <c:pt idx="294">
                  <c:v>-6954</c:v>
                </c:pt>
                <c:pt idx="295">
                  <c:v>-6944</c:v>
                </c:pt>
                <c:pt idx="296">
                  <c:v>-6898</c:v>
                </c:pt>
                <c:pt idx="297">
                  <c:v>-6880</c:v>
                </c:pt>
                <c:pt idx="298">
                  <c:v>-6845</c:v>
                </c:pt>
                <c:pt idx="299">
                  <c:v>-6843</c:v>
                </c:pt>
                <c:pt idx="300">
                  <c:v>-6833</c:v>
                </c:pt>
                <c:pt idx="301">
                  <c:v>-6828.5</c:v>
                </c:pt>
                <c:pt idx="302">
                  <c:v>-6805</c:v>
                </c:pt>
                <c:pt idx="303">
                  <c:v>-6777</c:v>
                </c:pt>
                <c:pt idx="304">
                  <c:v>-6675.5</c:v>
                </c:pt>
                <c:pt idx="305">
                  <c:v>-6586</c:v>
                </c:pt>
                <c:pt idx="306">
                  <c:v>-6562.5</c:v>
                </c:pt>
                <c:pt idx="307">
                  <c:v>-6549</c:v>
                </c:pt>
                <c:pt idx="308">
                  <c:v>-6513</c:v>
                </c:pt>
                <c:pt idx="309">
                  <c:v>-6513</c:v>
                </c:pt>
                <c:pt idx="310">
                  <c:v>-6513</c:v>
                </c:pt>
                <c:pt idx="311">
                  <c:v>-6512</c:v>
                </c:pt>
                <c:pt idx="312">
                  <c:v>-6494</c:v>
                </c:pt>
                <c:pt idx="313">
                  <c:v>-6484</c:v>
                </c:pt>
                <c:pt idx="314">
                  <c:v>-6457</c:v>
                </c:pt>
                <c:pt idx="315">
                  <c:v>-6447</c:v>
                </c:pt>
                <c:pt idx="316">
                  <c:v>-6422</c:v>
                </c:pt>
                <c:pt idx="317">
                  <c:v>-6186.5</c:v>
                </c:pt>
                <c:pt idx="318">
                  <c:v>-6127</c:v>
                </c:pt>
                <c:pt idx="319">
                  <c:v>-6089</c:v>
                </c:pt>
                <c:pt idx="320">
                  <c:v>-6080</c:v>
                </c:pt>
                <c:pt idx="321">
                  <c:v>-6061</c:v>
                </c:pt>
                <c:pt idx="322">
                  <c:v>-6055</c:v>
                </c:pt>
                <c:pt idx="323">
                  <c:v>-5964.5</c:v>
                </c:pt>
                <c:pt idx="324">
                  <c:v>-5740</c:v>
                </c:pt>
                <c:pt idx="325">
                  <c:v>-5731</c:v>
                </c:pt>
                <c:pt idx="326">
                  <c:v>-5731</c:v>
                </c:pt>
                <c:pt idx="327">
                  <c:v>-5722</c:v>
                </c:pt>
                <c:pt idx="328">
                  <c:v>-5713</c:v>
                </c:pt>
                <c:pt idx="329">
                  <c:v>-5704</c:v>
                </c:pt>
                <c:pt idx="330">
                  <c:v>-5704</c:v>
                </c:pt>
                <c:pt idx="331">
                  <c:v>-5667</c:v>
                </c:pt>
                <c:pt idx="332">
                  <c:v>-5664.5</c:v>
                </c:pt>
                <c:pt idx="333">
                  <c:v>-5646</c:v>
                </c:pt>
                <c:pt idx="334">
                  <c:v>-5645</c:v>
                </c:pt>
                <c:pt idx="335">
                  <c:v>-5382</c:v>
                </c:pt>
                <c:pt idx="336">
                  <c:v>-5318</c:v>
                </c:pt>
                <c:pt idx="337">
                  <c:v>-5290</c:v>
                </c:pt>
                <c:pt idx="338">
                  <c:v>-5290</c:v>
                </c:pt>
                <c:pt idx="339">
                  <c:v>-5263</c:v>
                </c:pt>
                <c:pt idx="340">
                  <c:v>-5262</c:v>
                </c:pt>
                <c:pt idx="341">
                  <c:v>-5262</c:v>
                </c:pt>
                <c:pt idx="342">
                  <c:v>-5262</c:v>
                </c:pt>
                <c:pt idx="343">
                  <c:v>-5197</c:v>
                </c:pt>
                <c:pt idx="344">
                  <c:v>-5188</c:v>
                </c:pt>
                <c:pt idx="345">
                  <c:v>-4922</c:v>
                </c:pt>
                <c:pt idx="346">
                  <c:v>-4867</c:v>
                </c:pt>
                <c:pt idx="347">
                  <c:v>-4862</c:v>
                </c:pt>
                <c:pt idx="348">
                  <c:v>-4839</c:v>
                </c:pt>
                <c:pt idx="349">
                  <c:v>-4783</c:v>
                </c:pt>
                <c:pt idx="350">
                  <c:v>-4536</c:v>
                </c:pt>
                <c:pt idx="351">
                  <c:v>-4472</c:v>
                </c:pt>
                <c:pt idx="352">
                  <c:v>-4398</c:v>
                </c:pt>
                <c:pt idx="353">
                  <c:v>-4388</c:v>
                </c:pt>
                <c:pt idx="354">
                  <c:v>-3987</c:v>
                </c:pt>
                <c:pt idx="355">
                  <c:v>-3986</c:v>
                </c:pt>
                <c:pt idx="356">
                  <c:v>-3658</c:v>
                </c:pt>
                <c:pt idx="357">
                  <c:v>-3645</c:v>
                </c:pt>
                <c:pt idx="358">
                  <c:v>-3645</c:v>
                </c:pt>
                <c:pt idx="359">
                  <c:v>-3620</c:v>
                </c:pt>
                <c:pt idx="360">
                  <c:v>-3333</c:v>
                </c:pt>
                <c:pt idx="361">
                  <c:v>-3217.5</c:v>
                </c:pt>
                <c:pt idx="362">
                  <c:v>-2809</c:v>
                </c:pt>
                <c:pt idx="363">
                  <c:v>-2808</c:v>
                </c:pt>
                <c:pt idx="364">
                  <c:v>-2808</c:v>
                </c:pt>
                <c:pt idx="365">
                  <c:v>-2712.5</c:v>
                </c:pt>
                <c:pt idx="366">
                  <c:v>-2666.5</c:v>
                </c:pt>
                <c:pt idx="367">
                  <c:v>-2393.5</c:v>
                </c:pt>
                <c:pt idx="368">
                  <c:v>-2360</c:v>
                </c:pt>
                <c:pt idx="369">
                  <c:v>-2268</c:v>
                </c:pt>
                <c:pt idx="370">
                  <c:v>-2096.5</c:v>
                </c:pt>
                <c:pt idx="371">
                  <c:v>-2083</c:v>
                </c:pt>
                <c:pt idx="372">
                  <c:v>-2026.5</c:v>
                </c:pt>
                <c:pt idx="373">
                  <c:v>-2022.5</c:v>
                </c:pt>
                <c:pt idx="374">
                  <c:v>-2021</c:v>
                </c:pt>
                <c:pt idx="375">
                  <c:v>-2017.5</c:v>
                </c:pt>
                <c:pt idx="376">
                  <c:v>-2005.5</c:v>
                </c:pt>
                <c:pt idx="377">
                  <c:v>-1984</c:v>
                </c:pt>
                <c:pt idx="378">
                  <c:v>-1945</c:v>
                </c:pt>
                <c:pt idx="379">
                  <c:v>-1914.5</c:v>
                </c:pt>
                <c:pt idx="380">
                  <c:v>-1892</c:v>
                </c:pt>
                <c:pt idx="381">
                  <c:v>-1888</c:v>
                </c:pt>
                <c:pt idx="382">
                  <c:v>-1714.5</c:v>
                </c:pt>
                <c:pt idx="383">
                  <c:v>-1691</c:v>
                </c:pt>
                <c:pt idx="384">
                  <c:v>-1616</c:v>
                </c:pt>
                <c:pt idx="385">
                  <c:v>-1586</c:v>
                </c:pt>
                <c:pt idx="386">
                  <c:v>-1581.5</c:v>
                </c:pt>
                <c:pt idx="387">
                  <c:v>-1580</c:v>
                </c:pt>
                <c:pt idx="388">
                  <c:v>-1576</c:v>
                </c:pt>
                <c:pt idx="389">
                  <c:v>-1572.5</c:v>
                </c:pt>
                <c:pt idx="390">
                  <c:v>-1477</c:v>
                </c:pt>
                <c:pt idx="391">
                  <c:v>-1458</c:v>
                </c:pt>
                <c:pt idx="392">
                  <c:v>-1255</c:v>
                </c:pt>
                <c:pt idx="393">
                  <c:v>-1231</c:v>
                </c:pt>
                <c:pt idx="394">
                  <c:v>-1231</c:v>
                </c:pt>
                <c:pt idx="395">
                  <c:v>-1212</c:v>
                </c:pt>
                <c:pt idx="396">
                  <c:v>-1198.5</c:v>
                </c:pt>
                <c:pt idx="397">
                  <c:v>-1185</c:v>
                </c:pt>
                <c:pt idx="398">
                  <c:v>-1175</c:v>
                </c:pt>
                <c:pt idx="399">
                  <c:v>-1154</c:v>
                </c:pt>
                <c:pt idx="400">
                  <c:v>-1129</c:v>
                </c:pt>
                <c:pt idx="401">
                  <c:v>-1068.5</c:v>
                </c:pt>
                <c:pt idx="402">
                  <c:v>-1067</c:v>
                </c:pt>
                <c:pt idx="403">
                  <c:v>-827</c:v>
                </c:pt>
                <c:pt idx="404">
                  <c:v>-777</c:v>
                </c:pt>
                <c:pt idx="405">
                  <c:v>-761</c:v>
                </c:pt>
                <c:pt idx="406">
                  <c:v>-710.5</c:v>
                </c:pt>
                <c:pt idx="407">
                  <c:v>-696</c:v>
                </c:pt>
                <c:pt idx="408">
                  <c:v>-688.5</c:v>
                </c:pt>
                <c:pt idx="409">
                  <c:v>-460</c:v>
                </c:pt>
                <c:pt idx="410">
                  <c:v>-441</c:v>
                </c:pt>
                <c:pt idx="411">
                  <c:v>-356</c:v>
                </c:pt>
                <c:pt idx="412">
                  <c:v>-296.5</c:v>
                </c:pt>
                <c:pt idx="413">
                  <c:v>-55</c:v>
                </c:pt>
                <c:pt idx="414">
                  <c:v>-27</c:v>
                </c:pt>
                <c:pt idx="415">
                  <c:v>0</c:v>
                </c:pt>
                <c:pt idx="416">
                  <c:v>0</c:v>
                </c:pt>
                <c:pt idx="417">
                  <c:v>48</c:v>
                </c:pt>
                <c:pt idx="418">
                  <c:v>77</c:v>
                </c:pt>
                <c:pt idx="419">
                  <c:v>78</c:v>
                </c:pt>
                <c:pt idx="420">
                  <c:v>80.5</c:v>
                </c:pt>
                <c:pt idx="421">
                  <c:v>350</c:v>
                </c:pt>
                <c:pt idx="422">
                  <c:v>463</c:v>
                </c:pt>
                <c:pt idx="423">
                  <c:v>562</c:v>
                </c:pt>
                <c:pt idx="424">
                  <c:v>725</c:v>
                </c:pt>
                <c:pt idx="425">
                  <c:v>744</c:v>
                </c:pt>
                <c:pt idx="426">
                  <c:v>776.5</c:v>
                </c:pt>
                <c:pt idx="427">
                  <c:v>785.5</c:v>
                </c:pt>
                <c:pt idx="428">
                  <c:v>794.5</c:v>
                </c:pt>
                <c:pt idx="429">
                  <c:v>804.5</c:v>
                </c:pt>
                <c:pt idx="430">
                  <c:v>818</c:v>
                </c:pt>
                <c:pt idx="431">
                  <c:v>837</c:v>
                </c:pt>
                <c:pt idx="432">
                  <c:v>853.5</c:v>
                </c:pt>
                <c:pt idx="433">
                  <c:v>896</c:v>
                </c:pt>
                <c:pt idx="434">
                  <c:v>1270</c:v>
                </c:pt>
                <c:pt idx="435">
                  <c:v>1270</c:v>
                </c:pt>
                <c:pt idx="436">
                  <c:v>1670</c:v>
                </c:pt>
                <c:pt idx="437">
                  <c:v>1700.5</c:v>
                </c:pt>
                <c:pt idx="438">
                  <c:v>1700.5</c:v>
                </c:pt>
                <c:pt idx="439">
                  <c:v>1723</c:v>
                </c:pt>
                <c:pt idx="440">
                  <c:v>2071</c:v>
                </c:pt>
                <c:pt idx="441">
                  <c:v>2079</c:v>
                </c:pt>
                <c:pt idx="442">
                  <c:v>2425.5</c:v>
                </c:pt>
                <c:pt idx="443">
                  <c:v>2439</c:v>
                </c:pt>
                <c:pt idx="444">
                  <c:v>2477</c:v>
                </c:pt>
                <c:pt idx="445">
                  <c:v>2613</c:v>
                </c:pt>
                <c:pt idx="446">
                  <c:v>2613</c:v>
                </c:pt>
                <c:pt idx="447">
                  <c:v>2877</c:v>
                </c:pt>
                <c:pt idx="448">
                  <c:v>2880</c:v>
                </c:pt>
                <c:pt idx="449">
                  <c:v>2949.5</c:v>
                </c:pt>
                <c:pt idx="450">
                  <c:v>2971</c:v>
                </c:pt>
                <c:pt idx="451">
                  <c:v>3313</c:v>
                </c:pt>
                <c:pt idx="452">
                  <c:v>3320</c:v>
                </c:pt>
                <c:pt idx="453">
                  <c:v>3329</c:v>
                </c:pt>
                <c:pt idx="454">
                  <c:v>3366</c:v>
                </c:pt>
                <c:pt idx="455">
                  <c:v>3661</c:v>
                </c:pt>
                <c:pt idx="456">
                  <c:v>3696</c:v>
                </c:pt>
                <c:pt idx="457">
                  <c:v>3753</c:v>
                </c:pt>
                <c:pt idx="458">
                  <c:v>4025</c:v>
                </c:pt>
                <c:pt idx="459">
                  <c:v>4109</c:v>
                </c:pt>
                <c:pt idx="460">
                  <c:v>4139</c:v>
                </c:pt>
                <c:pt idx="461">
                  <c:v>4156</c:v>
                </c:pt>
                <c:pt idx="462">
                  <c:v>4193</c:v>
                </c:pt>
                <c:pt idx="463">
                  <c:v>4587</c:v>
                </c:pt>
                <c:pt idx="464">
                  <c:v>4618</c:v>
                </c:pt>
                <c:pt idx="465">
                  <c:v>4862</c:v>
                </c:pt>
                <c:pt idx="466">
                  <c:v>4885.5</c:v>
                </c:pt>
                <c:pt idx="467">
                  <c:v>4975</c:v>
                </c:pt>
                <c:pt idx="468">
                  <c:v>5002</c:v>
                </c:pt>
                <c:pt idx="469">
                  <c:v>5032</c:v>
                </c:pt>
                <c:pt idx="470">
                  <c:v>5057</c:v>
                </c:pt>
                <c:pt idx="471">
                  <c:v>5303</c:v>
                </c:pt>
                <c:pt idx="472">
                  <c:v>5320.5</c:v>
                </c:pt>
                <c:pt idx="473">
                  <c:v>5334.5</c:v>
                </c:pt>
                <c:pt idx="474">
                  <c:v>5360</c:v>
                </c:pt>
                <c:pt idx="475">
                  <c:v>5399</c:v>
                </c:pt>
                <c:pt idx="476">
                  <c:v>5746</c:v>
                </c:pt>
                <c:pt idx="477">
                  <c:v>5802</c:v>
                </c:pt>
                <c:pt idx="478">
                  <c:v>5849</c:v>
                </c:pt>
                <c:pt idx="479">
                  <c:v>6217</c:v>
                </c:pt>
                <c:pt idx="480">
                  <c:v>6317</c:v>
                </c:pt>
                <c:pt idx="481">
                  <c:v>6526</c:v>
                </c:pt>
              </c:numCache>
            </c:numRef>
          </c:xVal>
          <c:yVal>
            <c:numRef>
              <c:f>Active!$H$21:$H$958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08-4DC4-AB49-39372D1994FA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-31107</c:v>
                </c:pt>
                <c:pt idx="1">
                  <c:v>-31069</c:v>
                </c:pt>
                <c:pt idx="2">
                  <c:v>-30271</c:v>
                </c:pt>
                <c:pt idx="3">
                  <c:v>-30233</c:v>
                </c:pt>
                <c:pt idx="4">
                  <c:v>-29865</c:v>
                </c:pt>
                <c:pt idx="5">
                  <c:v>-28657</c:v>
                </c:pt>
                <c:pt idx="6">
                  <c:v>-26968</c:v>
                </c:pt>
                <c:pt idx="7">
                  <c:v>-26573</c:v>
                </c:pt>
                <c:pt idx="8">
                  <c:v>-26566</c:v>
                </c:pt>
                <c:pt idx="9">
                  <c:v>-26557</c:v>
                </c:pt>
                <c:pt idx="10">
                  <c:v>-26556</c:v>
                </c:pt>
                <c:pt idx="11">
                  <c:v>-26529</c:v>
                </c:pt>
                <c:pt idx="12">
                  <c:v>-26528</c:v>
                </c:pt>
                <c:pt idx="13">
                  <c:v>-26500</c:v>
                </c:pt>
                <c:pt idx="14">
                  <c:v>-26328</c:v>
                </c:pt>
                <c:pt idx="15">
                  <c:v>-26271</c:v>
                </c:pt>
                <c:pt idx="16">
                  <c:v>-26234</c:v>
                </c:pt>
                <c:pt idx="17">
                  <c:v>-26233</c:v>
                </c:pt>
                <c:pt idx="18">
                  <c:v>-26229.5</c:v>
                </c:pt>
                <c:pt idx="19">
                  <c:v>-26216</c:v>
                </c:pt>
                <c:pt idx="20">
                  <c:v>-26215</c:v>
                </c:pt>
                <c:pt idx="21">
                  <c:v>-26201.5</c:v>
                </c:pt>
                <c:pt idx="22">
                  <c:v>-25034</c:v>
                </c:pt>
                <c:pt idx="23">
                  <c:v>-24944</c:v>
                </c:pt>
                <c:pt idx="24">
                  <c:v>-24519</c:v>
                </c:pt>
                <c:pt idx="25">
                  <c:v>-24152</c:v>
                </c:pt>
                <c:pt idx="26">
                  <c:v>-23962</c:v>
                </c:pt>
                <c:pt idx="27">
                  <c:v>-23646</c:v>
                </c:pt>
                <c:pt idx="28">
                  <c:v>-23276</c:v>
                </c:pt>
                <c:pt idx="29">
                  <c:v>-22976</c:v>
                </c:pt>
                <c:pt idx="30">
                  <c:v>-22844</c:v>
                </c:pt>
                <c:pt idx="31">
                  <c:v>-22541</c:v>
                </c:pt>
                <c:pt idx="32">
                  <c:v>-22495</c:v>
                </c:pt>
                <c:pt idx="33">
                  <c:v>-22488</c:v>
                </c:pt>
                <c:pt idx="34">
                  <c:v>-22063</c:v>
                </c:pt>
                <c:pt idx="35">
                  <c:v>-21935</c:v>
                </c:pt>
                <c:pt idx="36">
                  <c:v>-20834</c:v>
                </c:pt>
                <c:pt idx="37">
                  <c:v>-19996</c:v>
                </c:pt>
                <c:pt idx="38">
                  <c:v>-19939</c:v>
                </c:pt>
                <c:pt idx="39">
                  <c:v>-19665</c:v>
                </c:pt>
                <c:pt idx="40">
                  <c:v>-19571</c:v>
                </c:pt>
                <c:pt idx="41">
                  <c:v>-19571</c:v>
                </c:pt>
                <c:pt idx="42">
                  <c:v>-19567.5</c:v>
                </c:pt>
                <c:pt idx="43">
                  <c:v>-19534</c:v>
                </c:pt>
                <c:pt idx="44">
                  <c:v>-19233</c:v>
                </c:pt>
                <c:pt idx="45">
                  <c:v>-19205</c:v>
                </c:pt>
                <c:pt idx="46">
                  <c:v>-19205</c:v>
                </c:pt>
                <c:pt idx="47">
                  <c:v>-19205</c:v>
                </c:pt>
                <c:pt idx="48">
                  <c:v>-19196</c:v>
                </c:pt>
                <c:pt idx="49">
                  <c:v>-19177</c:v>
                </c:pt>
                <c:pt idx="50">
                  <c:v>-19167</c:v>
                </c:pt>
                <c:pt idx="51">
                  <c:v>-18782</c:v>
                </c:pt>
                <c:pt idx="52">
                  <c:v>-18782</c:v>
                </c:pt>
                <c:pt idx="53">
                  <c:v>-18382.5</c:v>
                </c:pt>
                <c:pt idx="54">
                  <c:v>-18345.5</c:v>
                </c:pt>
                <c:pt idx="55">
                  <c:v>-18275</c:v>
                </c:pt>
                <c:pt idx="56">
                  <c:v>-18001</c:v>
                </c:pt>
                <c:pt idx="57">
                  <c:v>-17192</c:v>
                </c:pt>
                <c:pt idx="58">
                  <c:v>-17192</c:v>
                </c:pt>
                <c:pt idx="59">
                  <c:v>-16760</c:v>
                </c:pt>
                <c:pt idx="60">
                  <c:v>-16750</c:v>
                </c:pt>
                <c:pt idx="61">
                  <c:v>-16659</c:v>
                </c:pt>
                <c:pt idx="62">
                  <c:v>-16291</c:v>
                </c:pt>
                <c:pt idx="63">
                  <c:v>-16282</c:v>
                </c:pt>
                <c:pt idx="64">
                  <c:v>-15897</c:v>
                </c:pt>
                <c:pt idx="65">
                  <c:v>-15897</c:v>
                </c:pt>
                <c:pt idx="66">
                  <c:v>-15897</c:v>
                </c:pt>
                <c:pt idx="67">
                  <c:v>-15839</c:v>
                </c:pt>
                <c:pt idx="68">
                  <c:v>-15839</c:v>
                </c:pt>
                <c:pt idx="69">
                  <c:v>-15832</c:v>
                </c:pt>
                <c:pt idx="70">
                  <c:v>-15579.5</c:v>
                </c:pt>
                <c:pt idx="71">
                  <c:v>-15575</c:v>
                </c:pt>
                <c:pt idx="72">
                  <c:v>-15575</c:v>
                </c:pt>
                <c:pt idx="73">
                  <c:v>-15556</c:v>
                </c:pt>
                <c:pt idx="74">
                  <c:v>-15483</c:v>
                </c:pt>
                <c:pt idx="75">
                  <c:v>-15473</c:v>
                </c:pt>
                <c:pt idx="76">
                  <c:v>-15426</c:v>
                </c:pt>
                <c:pt idx="77">
                  <c:v>-15239.5</c:v>
                </c:pt>
                <c:pt idx="78">
                  <c:v>-15212.5</c:v>
                </c:pt>
                <c:pt idx="79">
                  <c:v>-15161</c:v>
                </c:pt>
                <c:pt idx="80">
                  <c:v>-15161</c:v>
                </c:pt>
                <c:pt idx="81">
                  <c:v>-15156.5</c:v>
                </c:pt>
                <c:pt idx="82">
                  <c:v>-15142</c:v>
                </c:pt>
                <c:pt idx="83">
                  <c:v>-15137.5</c:v>
                </c:pt>
                <c:pt idx="84">
                  <c:v>-15129.5</c:v>
                </c:pt>
                <c:pt idx="85">
                  <c:v>-15105</c:v>
                </c:pt>
                <c:pt idx="86">
                  <c:v>-15063.5</c:v>
                </c:pt>
                <c:pt idx="87">
                  <c:v>-15061</c:v>
                </c:pt>
                <c:pt idx="88">
                  <c:v>-14976</c:v>
                </c:pt>
                <c:pt idx="89">
                  <c:v>-14761.5</c:v>
                </c:pt>
                <c:pt idx="90">
                  <c:v>-14756</c:v>
                </c:pt>
                <c:pt idx="91">
                  <c:v>-14743</c:v>
                </c:pt>
                <c:pt idx="92">
                  <c:v>-14733.5</c:v>
                </c:pt>
                <c:pt idx="93">
                  <c:v>-14729</c:v>
                </c:pt>
                <c:pt idx="94">
                  <c:v>-14710</c:v>
                </c:pt>
                <c:pt idx="95">
                  <c:v>-14710</c:v>
                </c:pt>
                <c:pt idx="96">
                  <c:v>-14696.5</c:v>
                </c:pt>
                <c:pt idx="97">
                  <c:v>-14678.5</c:v>
                </c:pt>
                <c:pt idx="98">
                  <c:v>-14673</c:v>
                </c:pt>
                <c:pt idx="99">
                  <c:v>-14646</c:v>
                </c:pt>
                <c:pt idx="100">
                  <c:v>-14631.5</c:v>
                </c:pt>
                <c:pt idx="101">
                  <c:v>-14623.5</c:v>
                </c:pt>
                <c:pt idx="102">
                  <c:v>-14603.5</c:v>
                </c:pt>
                <c:pt idx="103">
                  <c:v>-14459.5</c:v>
                </c:pt>
                <c:pt idx="104">
                  <c:v>-14333</c:v>
                </c:pt>
                <c:pt idx="105">
                  <c:v>-14250</c:v>
                </c:pt>
                <c:pt idx="106">
                  <c:v>-14018.5</c:v>
                </c:pt>
                <c:pt idx="107">
                  <c:v>-14004</c:v>
                </c:pt>
                <c:pt idx="108">
                  <c:v>-13952.5</c:v>
                </c:pt>
                <c:pt idx="109">
                  <c:v>-13923</c:v>
                </c:pt>
                <c:pt idx="110">
                  <c:v>-13885</c:v>
                </c:pt>
                <c:pt idx="111">
                  <c:v>-13878.5</c:v>
                </c:pt>
                <c:pt idx="112">
                  <c:v>-13869.5</c:v>
                </c:pt>
                <c:pt idx="113">
                  <c:v>-13865</c:v>
                </c:pt>
                <c:pt idx="114">
                  <c:v>-13865</c:v>
                </c:pt>
                <c:pt idx="115">
                  <c:v>-13841.5</c:v>
                </c:pt>
                <c:pt idx="116">
                  <c:v>-13823.5</c:v>
                </c:pt>
                <c:pt idx="117">
                  <c:v>-13766.5</c:v>
                </c:pt>
                <c:pt idx="118">
                  <c:v>-13757.5</c:v>
                </c:pt>
                <c:pt idx="119">
                  <c:v>-13702.5</c:v>
                </c:pt>
                <c:pt idx="120">
                  <c:v>-13586.5</c:v>
                </c:pt>
                <c:pt idx="121">
                  <c:v>-13562</c:v>
                </c:pt>
                <c:pt idx="122">
                  <c:v>-13514</c:v>
                </c:pt>
                <c:pt idx="123">
                  <c:v>-13499</c:v>
                </c:pt>
                <c:pt idx="124">
                  <c:v>-13498</c:v>
                </c:pt>
                <c:pt idx="125">
                  <c:v>-13488</c:v>
                </c:pt>
                <c:pt idx="126">
                  <c:v>-13488</c:v>
                </c:pt>
                <c:pt idx="127">
                  <c:v>-13479</c:v>
                </c:pt>
                <c:pt idx="128">
                  <c:v>-13479</c:v>
                </c:pt>
                <c:pt idx="129">
                  <c:v>-13479</c:v>
                </c:pt>
                <c:pt idx="130">
                  <c:v>-13479</c:v>
                </c:pt>
                <c:pt idx="131">
                  <c:v>-13479</c:v>
                </c:pt>
                <c:pt idx="132">
                  <c:v>-13470</c:v>
                </c:pt>
                <c:pt idx="133">
                  <c:v>-13386</c:v>
                </c:pt>
                <c:pt idx="134">
                  <c:v>-13381.5</c:v>
                </c:pt>
                <c:pt idx="135">
                  <c:v>-13330</c:v>
                </c:pt>
                <c:pt idx="136">
                  <c:v>-13307.5</c:v>
                </c:pt>
                <c:pt idx="137">
                  <c:v>-13139</c:v>
                </c:pt>
                <c:pt idx="138">
                  <c:v>-13130</c:v>
                </c:pt>
                <c:pt idx="139">
                  <c:v>-13106.5</c:v>
                </c:pt>
                <c:pt idx="140">
                  <c:v>-13104</c:v>
                </c:pt>
                <c:pt idx="141">
                  <c:v>-13102</c:v>
                </c:pt>
                <c:pt idx="142">
                  <c:v>-13102</c:v>
                </c:pt>
                <c:pt idx="143">
                  <c:v>-13069.5</c:v>
                </c:pt>
                <c:pt idx="144">
                  <c:v>-13060</c:v>
                </c:pt>
                <c:pt idx="145">
                  <c:v>-13049</c:v>
                </c:pt>
                <c:pt idx="146">
                  <c:v>-13042.5</c:v>
                </c:pt>
                <c:pt idx="147">
                  <c:v>-13010</c:v>
                </c:pt>
                <c:pt idx="148">
                  <c:v>-12992</c:v>
                </c:pt>
                <c:pt idx="149">
                  <c:v>-12898</c:v>
                </c:pt>
                <c:pt idx="150">
                  <c:v>-12756</c:v>
                </c:pt>
                <c:pt idx="151">
                  <c:v>-12694</c:v>
                </c:pt>
                <c:pt idx="152">
                  <c:v>-12692</c:v>
                </c:pt>
                <c:pt idx="153">
                  <c:v>-12679</c:v>
                </c:pt>
                <c:pt idx="154">
                  <c:v>-12679</c:v>
                </c:pt>
                <c:pt idx="155">
                  <c:v>-12590.5</c:v>
                </c:pt>
                <c:pt idx="156">
                  <c:v>-12568</c:v>
                </c:pt>
                <c:pt idx="157">
                  <c:v>-12558</c:v>
                </c:pt>
                <c:pt idx="158">
                  <c:v>-12550</c:v>
                </c:pt>
                <c:pt idx="159">
                  <c:v>-12333</c:v>
                </c:pt>
                <c:pt idx="160">
                  <c:v>-12317.5</c:v>
                </c:pt>
                <c:pt idx="161">
                  <c:v>-12312</c:v>
                </c:pt>
                <c:pt idx="162">
                  <c:v>-12312</c:v>
                </c:pt>
                <c:pt idx="163">
                  <c:v>-12303</c:v>
                </c:pt>
                <c:pt idx="164">
                  <c:v>-12303</c:v>
                </c:pt>
                <c:pt idx="165">
                  <c:v>-12284</c:v>
                </c:pt>
                <c:pt idx="166">
                  <c:v>-12270.5</c:v>
                </c:pt>
                <c:pt idx="167">
                  <c:v>-12251.5</c:v>
                </c:pt>
                <c:pt idx="168">
                  <c:v>-12248</c:v>
                </c:pt>
                <c:pt idx="169">
                  <c:v>-12247</c:v>
                </c:pt>
                <c:pt idx="170">
                  <c:v>-12247</c:v>
                </c:pt>
                <c:pt idx="171">
                  <c:v>-12247</c:v>
                </c:pt>
                <c:pt idx="172">
                  <c:v>-12233.5</c:v>
                </c:pt>
                <c:pt idx="173">
                  <c:v>-12229</c:v>
                </c:pt>
                <c:pt idx="174">
                  <c:v>-12210</c:v>
                </c:pt>
                <c:pt idx="175">
                  <c:v>-12201</c:v>
                </c:pt>
                <c:pt idx="176">
                  <c:v>-12199</c:v>
                </c:pt>
                <c:pt idx="177">
                  <c:v>-11884.5</c:v>
                </c:pt>
                <c:pt idx="178">
                  <c:v>-11880</c:v>
                </c:pt>
                <c:pt idx="179">
                  <c:v>-11847.5</c:v>
                </c:pt>
                <c:pt idx="180">
                  <c:v>-11844</c:v>
                </c:pt>
                <c:pt idx="181">
                  <c:v>-11843</c:v>
                </c:pt>
                <c:pt idx="182">
                  <c:v>-11843</c:v>
                </c:pt>
                <c:pt idx="183">
                  <c:v>-11843</c:v>
                </c:pt>
                <c:pt idx="184">
                  <c:v>-11797</c:v>
                </c:pt>
                <c:pt idx="185">
                  <c:v>-11787</c:v>
                </c:pt>
                <c:pt idx="186">
                  <c:v>-11781</c:v>
                </c:pt>
                <c:pt idx="187">
                  <c:v>-11751</c:v>
                </c:pt>
                <c:pt idx="188">
                  <c:v>-11750</c:v>
                </c:pt>
                <c:pt idx="189">
                  <c:v>-11741</c:v>
                </c:pt>
                <c:pt idx="190">
                  <c:v>-11741</c:v>
                </c:pt>
                <c:pt idx="191">
                  <c:v>-11741</c:v>
                </c:pt>
                <c:pt idx="192">
                  <c:v>-11699.5</c:v>
                </c:pt>
                <c:pt idx="193">
                  <c:v>-11423</c:v>
                </c:pt>
                <c:pt idx="194">
                  <c:v>-11411</c:v>
                </c:pt>
                <c:pt idx="195">
                  <c:v>-11402</c:v>
                </c:pt>
                <c:pt idx="196">
                  <c:v>-11373</c:v>
                </c:pt>
                <c:pt idx="197">
                  <c:v>-11355</c:v>
                </c:pt>
                <c:pt idx="198">
                  <c:v>-11327</c:v>
                </c:pt>
                <c:pt idx="199">
                  <c:v>-11300</c:v>
                </c:pt>
                <c:pt idx="200">
                  <c:v>-11092</c:v>
                </c:pt>
                <c:pt idx="201">
                  <c:v>-11071</c:v>
                </c:pt>
                <c:pt idx="202">
                  <c:v>-10979</c:v>
                </c:pt>
                <c:pt idx="203">
                  <c:v>-10979</c:v>
                </c:pt>
                <c:pt idx="204">
                  <c:v>-10951</c:v>
                </c:pt>
                <c:pt idx="205">
                  <c:v>-10942</c:v>
                </c:pt>
                <c:pt idx="206">
                  <c:v>-10914</c:v>
                </c:pt>
                <c:pt idx="207">
                  <c:v>-10914</c:v>
                </c:pt>
                <c:pt idx="208">
                  <c:v>-10621</c:v>
                </c:pt>
                <c:pt idx="209">
                  <c:v>-10556</c:v>
                </c:pt>
                <c:pt idx="210">
                  <c:v>-10555</c:v>
                </c:pt>
                <c:pt idx="211">
                  <c:v>-10550</c:v>
                </c:pt>
                <c:pt idx="212">
                  <c:v>-10518</c:v>
                </c:pt>
                <c:pt idx="213">
                  <c:v>-10510</c:v>
                </c:pt>
                <c:pt idx="214">
                  <c:v>-10491</c:v>
                </c:pt>
                <c:pt idx="215">
                  <c:v>-10426</c:v>
                </c:pt>
                <c:pt idx="216">
                  <c:v>-10244</c:v>
                </c:pt>
                <c:pt idx="217">
                  <c:v>-10226</c:v>
                </c:pt>
                <c:pt idx="218">
                  <c:v>-10216</c:v>
                </c:pt>
                <c:pt idx="219">
                  <c:v>-10170</c:v>
                </c:pt>
                <c:pt idx="220">
                  <c:v>-10124</c:v>
                </c:pt>
                <c:pt idx="221">
                  <c:v>-10105</c:v>
                </c:pt>
                <c:pt idx="222">
                  <c:v>-10058</c:v>
                </c:pt>
                <c:pt idx="223">
                  <c:v>-10031</c:v>
                </c:pt>
                <c:pt idx="224">
                  <c:v>-10031</c:v>
                </c:pt>
                <c:pt idx="225">
                  <c:v>-9896</c:v>
                </c:pt>
                <c:pt idx="226">
                  <c:v>-9766</c:v>
                </c:pt>
                <c:pt idx="227">
                  <c:v>-9731</c:v>
                </c:pt>
                <c:pt idx="228">
                  <c:v>-9719</c:v>
                </c:pt>
                <c:pt idx="229">
                  <c:v>-9710</c:v>
                </c:pt>
                <c:pt idx="230">
                  <c:v>-9654</c:v>
                </c:pt>
                <c:pt idx="231">
                  <c:v>-9626</c:v>
                </c:pt>
                <c:pt idx="232">
                  <c:v>-9514.5</c:v>
                </c:pt>
                <c:pt idx="233">
                  <c:v>-9463</c:v>
                </c:pt>
                <c:pt idx="234">
                  <c:v>-9463</c:v>
                </c:pt>
                <c:pt idx="235">
                  <c:v>-9399</c:v>
                </c:pt>
                <c:pt idx="236">
                  <c:v>-9399</c:v>
                </c:pt>
                <c:pt idx="237">
                  <c:v>-9390</c:v>
                </c:pt>
                <c:pt idx="238">
                  <c:v>-9389</c:v>
                </c:pt>
                <c:pt idx="239">
                  <c:v>-9389</c:v>
                </c:pt>
                <c:pt idx="240">
                  <c:v>-9353</c:v>
                </c:pt>
                <c:pt idx="241">
                  <c:v>-9334</c:v>
                </c:pt>
                <c:pt idx="242">
                  <c:v>-9333</c:v>
                </c:pt>
                <c:pt idx="243">
                  <c:v>-9325</c:v>
                </c:pt>
                <c:pt idx="244">
                  <c:v>-9306</c:v>
                </c:pt>
                <c:pt idx="245">
                  <c:v>-9306</c:v>
                </c:pt>
                <c:pt idx="246">
                  <c:v>-9306</c:v>
                </c:pt>
                <c:pt idx="247">
                  <c:v>-9306</c:v>
                </c:pt>
                <c:pt idx="248">
                  <c:v>-9306</c:v>
                </c:pt>
                <c:pt idx="249">
                  <c:v>-9306</c:v>
                </c:pt>
                <c:pt idx="250">
                  <c:v>-9288</c:v>
                </c:pt>
                <c:pt idx="251">
                  <c:v>-9068</c:v>
                </c:pt>
                <c:pt idx="252">
                  <c:v>-9012</c:v>
                </c:pt>
                <c:pt idx="253">
                  <c:v>-8994</c:v>
                </c:pt>
                <c:pt idx="254">
                  <c:v>-8994</c:v>
                </c:pt>
                <c:pt idx="255">
                  <c:v>-8994</c:v>
                </c:pt>
                <c:pt idx="256">
                  <c:v>-8994</c:v>
                </c:pt>
                <c:pt idx="257">
                  <c:v>-8837</c:v>
                </c:pt>
                <c:pt idx="258">
                  <c:v>-8590</c:v>
                </c:pt>
                <c:pt idx="259">
                  <c:v>-8565.5</c:v>
                </c:pt>
                <c:pt idx="260">
                  <c:v>-8562</c:v>
                </c:pt>
                <c:pt idx="261">
                  <c:v>-8557.5</c:v>
                </c:pt>
                <c:pt idx="262">
                  <c:v>-8534</c:v>
                </c:pt>
                <c:pt idx="263">
                  <c:v>-8441</c:v>
                </c:pt>
                <c:pt idx="264">
                  <c:v>-8395</c:v>
                </c:pt>
                <c:pt idx="265">
                  <c:v>-8234</c:v>
                </c:pt>
                <c:pt idx="266">
                  <c:v>-8204</c:v>
                </c:pt>
                <c:pt idx="267">
                  <c:v>-8166</c:v>
                </c:pt>
                <c:pt idx="268">
                  <c:v>-8139</c:v>
                </c:pt>
                <c:pt idx="269">
                  <c:v>-8131</c:v>
                </c:pt>
                <c:pt idx="270">
                  <c:v>-8130</c:v>
                </c:pt>
                <c:pt idx="271">
                  <c:v>-8130</c:v>
                </c:pt>
                <c:pt idx="272">
                  <c:v>-8130</c:v>
                </c:pt>
                <c:pt idx="273">
                  <c:v>-8115.5</c:v>
                </c:pt>
                <c:pt idx="274">
                  <c:v>-8065</c:v>
                </c:pt>
                <c:pt idx="275">
                  <c:v>-8046</c:v>
                </c:pt>
                <c:pt idx="276">
                  <c:v>-7791</c:v>
                </c:pt>
                <c:pt idx="277">
                  <c:v>-7753</c:v>
                </c:pt>
                <c:pt idx="278">
                  <c:v>-7697</c:v>
                </c:pt>
                <c:pt idx="279">
                  <c:v>-7673</c:v>
                </c:pt>
                <c:pt idx="280">
                  <c:v>-7643</c:v>
                </c:pt>
                <c:pt idx="281">
                  <c:v>-7642</c:v>
                </c:pt>
                <c:pt idx="282">
                  <c:v>-7577</c:v>
                </c:pt>
                <c:pt idx="283">
                  <c:v>-7498</c:v>
                </c:pt>
                <c:pt idx="284">
                  <c:v>-7432</c:v>
                </c:pt>
                <c:pt idx="285">
                  <c:v>-7404</c:v>
                </c:pt>
                <c:pt idx="286">
                  <c:v>-7349</c:v>
                </c:pt>
                <c:pt idx="287">
                  <c:v>-7321</c:v>
                </c:pt>
                <c:pt idx="288">
                  <c:v>-7265</c:v>
                </c:pt>
                <c:pt idx="289">
                  <c:v>-7265</c:v>
                </c:pt>
                <c:pt idx="290">
                  <c:v>-7247</c:v>
                </c:pt>
                <c:pt idx="291">
                  <c:v>-7238</c:v>
                </c:pt>
                <c:pt idx="292">
                  <c:v>-7186.5</c:v>
                </c:pt>
                <c:pt idx="293">
                  <c:v>-6990</c:v>
                </c:pt>
                <c:pt idx="294">
                  <c:v>-6954</c:v>
                </c:pt>
                <c:pt idx="295">
                  <c:v>-6944</c:v>
                </c:pt>
                <c:pt idx="296">
                  <c:v>-6898</c:v>
                </c:pt>
                <c:pt idx="297">
                  <c:v>-6880</c:v>
                </c:pt>
                <c:pt idx="298">
                  <c:v>-6845</c:v>
                </c:pt>
                <c:pt idx="299">
                  <c:v>-6843</c:v>
                </c:pt>
                <c:pt idx="300">
                  <c:v>-6833</c:v>
                </c:pt>
                <c:pt idx="301">
                  <c:v>-6828.5</c:v>
                </c:pt>
                <c:pt idx="302">
                  <c:v>-6805</c:v>
                </c:pt>
                <c:pt idx="303">
                  <c:v>-6777</c:v>
                </c:pt>
                <c:pt idx="304">
                  <c:v>-6675.5</c:v>
                </c:pt>
                <c:pt idx="305">
                  <c:v>-6586</c:v>
                </c:pt>
                <c:pt idx="306">
                  <c:v>-6562.5</c:v>
                </c:pt>
                <c:pt idx="307">
                  <c:v>-6549</c:v>
                </c:pt>
                <c:pt idx="308">
                  <c:v>-6513</c:v>
                </c:pt>
                <c:pt idx="309">
                  <c:v>-6513</c:v>
                </c:pt>
                <c:pt idx="310">
                  <c:v>-6513</c:v>
                </c:pt>
                <c:pt idx="311">
                  <c:v>-6512</c:v>
                </c:pt>
                <c:pt idx="312">
                  <c:v>-6494</c:v>
                </c:pt>
                <c:pt idx="313">
                  <c:v>-6484</c:v>
                </c:pt>
                <c:pt idx="314">
                  <c:v>-6457</c:v>
                </c:pt>
                <c:pt idx="315">
                  <c:v>-6447</c:v>
                </c:pt>
                <c:pt idx="316">
                  <c:v>-6422</c:v>
                </c:pt>
                <c:pt idx="317">
                  <c:v>-6186.5</c:v>
                </c:pt>
                <c:pt idx="318">
                  <c:v>-6127</c:v>
                </c:pt>
                <c:pt idx="319">
                  <c:v>-6089</c:v>
                </c:pt>
                <c:pt idx="320">
                  <c:v>-6080</c:v>
                </c:pt>
                <c:pt idx="321">
                  <c:v>-6061</c:v>
                </c:pt>
                <c:pt idx="322">
                  <c:v>-6055</c:v>
                </c:pt>
                <c:pt idx="323">
                  <c:v>-5964.5</c:v>
                </c:pt>
                <c:pt idx="324">
                  <c:v>-5740</c:v>
                </c:pt>
                <c:pt idx="325">
                  <c:v>-5731</c:v>
                </c:pt>
                <c:pt idx="326">
                  <c:v>-5731</c:v>
                </c:pt>
                <c:pt idx="327">
                  <c:v>-5722</c:v>
                </c:pt>
                <c:pt idx="328">
                  <c:v>-5713</c:v>
                </c:pt>
                <c:pt idx="329">
                  <c:v>-5704</c:v>
                </c:pt>
                <c:pt idx="330">
                  <c:v>-5704</c:v>
                </c:pt>
                <c:pt idx="331">
                  <c:v>-5667</c:v>
                </c:pt>
                <c:pt idx="332">
                  <c:v>-5664.5</c:v>
                </c:pt>
                <c:pt idx="333">
                  <c:v>-5646</c:v>
                </c:pt>
                <c:pt idx="334">
                  <c:v>-5645</c:v>
                </c:pt>
                <c:pt idx="335">
                  <c:v>-5382</c:v>
                </c:pt>
                <c:pt idx="336">
                  <c:v>-5318</c:v>
                </c:pt>
                <c:pt idx="337">
                  <c:v>-5290</c:v>
                </c:pt>
                <c:pt idx="338">
                  <c:v>-5290</c:v>
                </c:pt>
                <c:pt idx="339">
                  <c:v>-5263</c:v>
                </c:pt>
                <c:pt idx="340">
                  <c:v>-5262</c:v>
                </c:pt>
                <c:pt idx="341">
                  <c:v>-5262</c:v>
                </c:pt>
                <c:pt idx="342">
                  <c:v>-5262</c:v>
                </c:pt>
                <c:pt idx="343">
                  <c:v>-5197</c:v>
                </c:pt>
                <c:pt idx="344">
                  <c:v>-5188</c:v>
                </c:pt>
                <c:pt idx="345">
                  <c:v>-4922</c:v>
                </c:pt>
                <c:pt idx="346">
                  <c:v>-4867</c:v>
                </c:pt>
                <c:pt idx="347">
                  <c:v>-4862</c:v>
                </c:pt>
                <c:pt idx="348">
                  <c:v>-4839</c:v>
                </c:pt>
                <c:pt idx="349">
                  <c:v>-4783</c:v>
                </c:pt>
                <c:pt idx="350">
                  <c:v>-4536</c:v>
                </c:pt>
                <c:pt idx="351">
                  <c:v>-4472</c:v>
                </c:pt>
                <c:pt idx="352">
                  <c:v>-4398</c:v>
                </c:pt>
                <c:pt idx="353">
                  <c:v>-4388</c:v>
                </c:pt>
                <c:pt idx="354">
                  <c:v>-3987</c:v>
                </c:pt>
                <c:pt idx="355">
                  <c:v>-3986</c:v>
                </c:pt>
                <c:pt idx="356">
                  <c:v>-3658</c:v>
                </c:pt>
                <c:pt idx="357">
                  <c:v>-3645</c:v>
                </c:pt>
                <c:pt idx="358">
                  <c:v>-3645</c:v>
                </c:pt>
                <c:pt idx="359">
                  <c:v>-3620</c:v>
                </c:pt>
                <c:pt idx="360">
                  <c:v>-3333</c:v>
                </c:pt>
                <c:pt idx="361">
                  <c:v>-3217.5</c:v>
                </c:pt>
                <c:pt idx="362">
                  <c:v>-2809</c:v>
                </c:pt>
                <c:pt idx="363">
                  <c:v>-2808</c:v>
                </c:pt>
                <c:pt idx="364">
                  <c:v>-2808</c:v>
                </c:pt>
                <c:pt idx="365">
                  <c:v>-2712.5</c:v>
                </c:pt>
                <c:pt idx="366">
                  <c:v>-2666.5</c:v>
                </c:pt>
                <c:pt idx="367">
                  <c:v>-2393.5</c:v>
                </c:pt>
                <c:pt idx="368">
                  <c:v>-2360</c:v>
                </c:pt>
                <c:pt idx="369">
                  <c:v>-2268</c:v>
                </c:pt>
                <c:pt idx="370">
                  <c:v>-2096.5</c:v>
                </c:pt>
                <c:pt idx="371">
                  <c:v>-2083</c:v>
                </c:pt>
                <c:pt idx="372">
                  <c:v>-2026.5</c:v>
                </c:pt>
                <c:pt idx="373">
                  <c:v>-2022.5</c:v>
                </c:pt>
                <c:pt idx="374">
                  <c:v>-2021</c:v>
                </c:pt>
                <c:pt idx="375">
                  <c:v>-2017.5</c:v>
                </c:pt>
                <c:pt idx="376">
                  <c:v>-2005.5</c:v>
                </c:pt>
                <c:pt idx="377">
                  <c:v>-1984</c:v>
                </c:pt>
                <c:pt idx="378">
                  <c:v>-1945</c:v>
                </c:pt>
                <c:pt idx="379">
                  <c:v>-1914.5</c:v>
                </c:pt>
                <c:pt idx="380">
                  <c:v>-1892</c:v>
                </c:pt>
                <c:pt idx="381">
                  <c:v>-1888</c:v>
                </c:pt>
                <c:pt idx="382">
                  <c:v>-1714.5</c:v>
                </c:pt>
                <c:pt idx="383">
                  <c:v>-1691</c:v>
                </c:pt>
                <c:pt idx="384">
                  <c:v>-1616</c:v>
                </c:pt>
                <c:pt idx="385">
                  <c:v>-1586</c:v>
                </c:pt>
                <c:pt idx="386">
                  <c:v>-1581.5</c:v>
                </c:pt>
                <c:pt idx="387">
                  <c:v>-1580</c:v>
                </c:pt>
                <c:pt idx="388">
                  <c:v>-1576</c:v>
                </c:pt>
                <c:pt idx="389">
                  <c:v>-1572.5</c:v>
                </c:pt>
                <c:pt idx="390">
                  <c:v>-1477</c:v>
                </c:pt>
                <c:pt idx="391">
                  <c:v>-1458</c:v>
                </c:pt>
                <c:pt idx="392">
                  <c:v>-1255</c:v>
                </c:pt>
                <c:pt idx="393">
                  <c:v>-1231</c:v>
                </c:pt>
                <c:pt idx="394">
                  <c:v>-1231</c:v>
                </c:pt>
                <c:pt idx="395">
                  <c:v>-1212</c:v>
                </c:pt>
                <c:pt idx="396">
                  <c:v>-1198.5</c:v>
                </c:pt>
                <c:pt idx="397">
                  <c:v>-1185</c:v>
                </c:pt>
                <c:pt idx="398">
                  <c:v>-1175</c:v>
                </c:pt>
                <c:pt idx="399">
                  <c:v>-1154</c:v>
                </c:pt>
                <c:pt idx="400">
                  <c:v>-1129</c:v>
                </c:pt>
                <c:pt idx="401">
                  <c:v>-1068.5</c:v>
                </c:pt>
                <c:pt idx="402">
                  <c:v>-1067</c:v>
                </c:pt>
                <c:pt idx="403">
                  <c:v>-827</c:v>
                </c:pt>
                <c:pt idx="404">
                  <c:v>-777</c:v>
                </c:pt>
                <c:pt idx="405">
                  <c:v>-761</c:v>
                </c:pt>
                <c:pt idx="406">
                  <c:v>-710.5</c:v>
                </c:pt>
                <c:pt idx="407">
                  <c:v>-696</c:v>
                </c:pt>
                <c:pt idx="408">
                  <c:v>-688.5</c:v>
                </c:pt>
                <c:pt idx="409">
                  <c:v>-460</c:v>
                </c:pt>
                <c:pt idx="410">
                  <c:v>-441</c:v>
                </c:pt>
                <c:pt idx="411">
                  <c:v>-356</c:v>
                </c:pt>
                <c:pt idx="412">
                  <c:v>-296.5</c:v>
                </c:pt>
                <c:pt idx="413">
                  <c:v>-55</c:v>
                </c:pt>
                <c:pt idx="414">
                  <c:v>-27</c:v>
                </c:pt>
                <c:pt idx="415">
                  <c:v>0</c:v>
                </c:pt>
                <c:pt idx="416">
                  <c:v>0</c:v>
                </c:pt>
                <c:pt idx="417">
                  <c:v>48</c:v>
                </c:pt>
                <c:pt idx="418">
                  <c:v>77</c:v>
                </c:pt>
                <c:pt idx="419">
                  <c:v>78</c:v>
                </c:pt>
                <c:pt idx="420">
                  <c:v>80.5</c:v>
                </c:pt>
                <c:pt idx="421">
                  <c:v>350</c:v>
                </c:pt>
                <c:pt idx="422">
                  <c:v>463</c:v>
                </c:pt>
                <c:pt idx="423">
                  <c:v>562</c:v>
                </c:pt>
                <c:pt idx="424">
                  <c:v>725</c:v>
                </c:pt>
                <c:pt idx="425">
                  <c:v>744</c:v>
                </c:pt>
                <c:pt idx="426">
                  <c:v>776.5</c:v>
                </c:pt>
                <c:pt idx="427">
                  <c:v>785.5</c:v>
                </c:pt>
                <c:pt idx="428">
                  <c:v>794.5</c:v>
                </c:pt>
                <c:pt idx="429">
                  <c:v>804.5</c:v>
                </c:pt>
                <c:pt idx="430">
                  <c:v>818</c:v>
                </c:pt>
                <c:pt idx="431">
                  <c:v>837</c:v>
                </c:pt>
                <c:pt idx="432">
                  <c:v>853.5</c:v>
                </c:pt>
                <c:pt idx="433">
                  <c:v>896</c:v>
                </c:pt>
                <c:pt idx="434">
                  <c:v>1270</c:v>
                </c:pt>
                <c:pt idx="435">
                  <c:v>1270</c:v>
                </c:pt>
                <c:pt idx="436">
                  <c:v>1670</c:v>
                </c:pt>
                <c:pt idx="437">
                  <c:v>1700.5</c:v>
                </c:pt>
                <c:pt idx="438">
                  <c:v>1700.5</c:v>
                </c:pt>
                <c:pt idx="439">
                  <c:v>1723</c:v>
                </c:pt>
                <c:pt idx="440">
                  <c:v>2071</c:v>
                </c:pt>
                <c:pt idx="441">
                  <c:v>2079</c:v>
                </c:pt>
                <c:pt idx="442">
                  <c:v>2425.5</c:v>
                </c:pt>
                <c:pt idx="443">
                  <c:v>2439</c:v>
                </c:pt>
                <c:pt idx="444">
                  <c:v>2477</c:v>
                </c:pt>
                <c:pt idx="445">
                  <c:v>2613</c:v>
                </c:pt>
                <c:pt idx="446">
                  <c:v>2613</c:v>
                </c:pt>
                <c:pt idx="447">
                  <c:v>2877</c:v>
                </c:pt>
                <c:pt idx="448">
                  <c:v>2880</c:v>
                </c:pt>
                <c:pt idx="449">
                  <c:v>2949.5</c:v>
                </c:pt>
                <c:pt idx="450">
                  <c:v>2971</c:v>
                </c:pt>
                <c:pt idx="451">
                  <c:v>3313</c:v>
                </c:pt>
                <c:pt idx="452">
                  <c:v>3320</c:v>
                </c:pt>
                <c:pt idx="453">
                  <c:v>3329</c:v>
                </c:pt>
                <c:pt idx="454">
                  <c:v>3366</c:v>
                </c:pt>
                <c:pt idx="455">
                  <c:v>3661</c:v>
                </c:pt>
                <c:pt idx="456">
                  <c:v>3696</c:v>
                </c:pt>
                <c:pt idx="457">
                  <c:v>3753</c:v>
                </c:pt>
                <c:pt idx="458">
                  <c:v>4025</c:v>
                </c:pt>
                <c:pt idx="459">
                  <c:v>4109</c:v>
                </c:pt>
                <c:pt idx="460">
                  <c:v>4139</c:v>
                </c:pt>
                <c:pt idx="461">
                  <c:v>4156</c:v>
                </c:pt>
                <c:pt idx="462">
                  <c:v>4193</c:v>
                </c:pt>
                <c:pt idx="463">
                  <c:v>4587</c:v>
                </c:pt>
                <c:pt idx="464">
                  <c:v>4618</c:v>
                </c:pt>
                <c:pt idx="465">
                  <c:v>4862</c:v>
                </c:pt>
                <c:pt idx="466">
                  <c:v>4885.5</c:v>
                </c:pt>
                <c:pt idx="467">
                  <c:v>4975</c:v>
                </c:pt>
                <c:pt idx="468">
                  <c:v>5002</c:v>
                </c:pt>
                <c:pt idx="469">
                  <c:v>5032</c:v>
                </c:pt>
                <c:pt idx="470">
                  <c:v>5057</c:v>
                </c:pt>
                <c:pt idx="471">
                  <c:v>5303</c:v>
                </c:pt>
                <c:pt idx="472">
                  <c:v>5320.5</c:v>
                </c:pt>
                <c:pt idx="473">
                  <c:v>5334.5</c:v>
                </c:pt>
                <c:pt idx="474">
                  <c:v>5360</c:v>
                </c:pt>
                <c:pt idx="475">
                  <c:v>5399</c:v>
                </c:pt>
                <c:pt idx="476">
                  <c:v>5746</c:v>
                </c:pt>
                <c:pt idx="477">
                  <c:v>5802</c:v>
                </c:pt>
                <c:pt idx="478">
                  <c:v>5849</c:v>
                </c:pt>
                <c:pt idx="479">
                  <c:v>6217</c:v>
                </c:pt>
                <c:pt idx="480">
                  <c:v>6317</c:v>
                </c:pt>
                <c:pt idx="481">
                  <c:v>6526</c:v>
                </c:pt>
              </c:numCache>
            </c:numRef>
          </c:xVal>
          <c:yVal>
            <c:numRef>
              <c:f>Active!$I$21:$I$958</c:f>
              <c:numCache>
                <c:formatCode>General</c:formatCode>
                <c:ptCount val="938"/>
                <c:pt idx="0">
                  <c:v>7.7118130000599194E-2</c:v>
                </c:pt>
                <c:pt idx="1">
                  <c:v>6.2685709999641404E-2</c:v>
                </c:pt>
                <c:pt idx="2">
                  <c:v>4.9604889998590806E-2</c:v>
                </c:pt>
                <c:pt idx="3">
                  <c:v>7.1172469997691223E-2</c:v>
                </c:pt>
                <c:pt idx="4">
                  <c:v>8.619534999888856E-2</c:v>
                </c:pt>
                <c:pt idx="5">
                  <c:v>4.4922629997017793E-2</c:v>
                </c:pt>
                <c:pt idx="6">
                  <c:v>5.3571119999105576E-2</c:v>
                </c:pt>
                <c:pt idx="7">
                  <c:v>5.1313069998286664E-2</c:v>
                </c:pt>
                <c:pt idx="8">
                  <c:v>5.2943939994293032E-2</c:v>
                </c:pt>
                <c:pt idx="9">
                  <c:v>4.01836299970455E-2</c:v>
                </c:pt>
                <c:pt idx="10">
                  <c:v>6.0988039997027954E-2</c:v>
                </c:pt>
                <c:pt idx="11">
                  <c:v>3.8707109997631051E-2</c:v>
                </c:pt>
                <c:pt idx="12">
                  <c:v>4.0511519997380674E-2</c:v>
                </c:pt>
                <c:pt idx="13">
                  <c:v>4.1034999994735699E-2</c:v>
                </c:pt>
                <c:pt idx="14">
                  <c:v>3.8393519997043768E-2</c:v>
                </c:pt>
                <c:pt idx="15">
                  <c:v>6.5244889996392885E-2</c:v>
                </c:pt>
                <c:pt idx="16">
                  <c:v>3.6008059996675001E-2</c:v>
                </c:pt>
                <c:pt idx="17">
                  <c:v>5.4812469996250002E-2</c:v>
                </c:pt>
                <c:pt idx="18">
                  <c:v>-4.3720950015995186E-3</c:v>
                </c:pt>
                <c:pt idx="19">
                  <c:v>2.4487439997756155E-2</c:v>
                </c:pt>
                <c:pt idx="20">
                  <c:v>4.3291849997331155E-2</c:v>
                </c:pt>
                <c:pt idx="21">
                  <c:v>6.215138499828754E-2</c:v>
                </c:pt>
                <c:pt idx="22">
                  <c:v>5.7300059997942299E-2</c:v>
                </c:pt>
                <c:pt idx="23">
                  <c:v>3.3696959995722864E-2</c:v>
                </c:pt>
                <c:pt idx="24">
                  <c:v>3.7571209999441635E-2</c:v>
                </c:pt>
                <c:pt idx="25">
                  <c:v>3.2789680000860244E-2</c:v>
                </c:pt>
                <c:pt idx="27">
                  <c:v>3.8821139998617582E-2</c:v>
                </c:pt>
                <c:pt idx="28">
                  <c:v>3.9452839999285061E-2</c:v>
                </c:pt>
                <c:pt idx="29">
                  <c:v>3.0775839994021226E-2</c:v>
                </c:pt>
                <c:pt idx="30">
                  <c:v>2.1957960001600441E-2</c:v>
                </c:pt>
                <c:pt idx="31">
                  <c:v>2.3694190000242088E-2</c:v>
                </c:pt>
                <c:pt idx="32">
                  <c:v>3.9697049993264955E-2</c:v>
                </c:pt>
                <c:pt idx="33">
                  <c:v>3.3327920005831402E-2</c:v>
                </c:pt>
                <c:pt idx="34">
                  <c:v>3.5202169994590804E-2</c:v>
                </c:pt>
                <c:pt idx="35">
                  <c:v>2.6166649993683677E-2</c:v>
                </c:pt>
                <c:pt idx="36">
                  <c:v>2.1822059999976773E-2</c:v>
                </c:pt>
                <c:pt idx="37">
                  <c:v>2.391763999912655E-2</c:v>
                </c:pt>
                <c:pt idx="38">
                  <c:v>2.1769009988929611E-2</c:v>
                </c:pt>
                <c:pt idx="39">
                  <c:v>7.1773499948903918E-3</c:v>
                </c:pt>
                <c:pt idx="40">
                  <c:v>8.7918899953365326E-3</c:v>
                </c:pt>
                <c:pt idx="41">
                  <c:v>1.4791889996558893E-2</c:v>
                </c:pt>
                <c:pt idx="42">
                  <c:v>4.5607324995216914E-2</c:v>
                </c:pt>
                <c:pt idx="43">
                  <c:v>2.4555060001148377E-2</c:v>
                </c:pt>
                <c:pt idx="44">
                  <c:v>1.868246999947587E-2</c:v>
                </c:pt>
                <c:pt idx="45">
                  <c:v>-6.794050001190044E-3</c:v>
                </c:pt>
                <c:pt idx="46">
                  <c:v>1.2059500004397705E-3</c:v>
                </c:pt>
                <c:pt idx="47">
                  <c:v>6.2059499978204258E-3</c:v>
                </c:pt>
                <c:pt idx="48">
                  <c:v>1.4456400022027083E-3</c:v>
                </c:pt>
                <c:pt idx="49">
                  <c:v>-2.7057000261265785E-4</c:v>
                </c:pt>
                <c:pt idx="50">
                  <c:v>2.1773529995698482E-2</c:v>
                </c:pt>
                <c:pt idx="51">
                  <c:v>1.1471379992144648E-2</c:v>
                </c:pt>
                <c:pt idx="52">
                  <c:v>1.2471379995986354E-2</c:v>
                </c:pt>
                <c:pt idx="53">
                  <c:v>3.1833174994972069E-2</c:v>
                </c:pt>
                <c:pt idx="54">
                  <c:v>2.3596344995894469E-2</c:v>
                </c:pt>
                <c:pt idx="55">
                  <c:v>6.3072499906411394E-3</c:v>
                </c:pt>
                <c:pt idx="56">
                  <c:v>8.7155899964272976E-3</c:v>
                </c:pt>
                <c:pt idx="57">
                  <c:v>9.4832800023141317E-3</c:v>
                </c:pt>
                <c:pt idx="58">
                  <c:v>1.5483279996260535E-2</c:v>
                </c:pt>
                <c:pt idx="59">
                  <c:v>9.9883999937446788E-3</c:v>
                </c:pt>
                <c:pt idx="60">
                  <c:v>4.0325000009033829E-3</c:v>
                </c:pt>
                <c:pt idx="61">
                  <c:v>-2.7661900021485053E-3</c:v>
                </c:pt>
                <c:pt idx="62">
                  <c:v>1.8256689996633213E-2</c:v>
                </c:pt>
                <c:pt idx="64">
                  <c:v>-1.8057699999189936E-3</c:v>
                </c:pt>
                <c:pt idx="65">
                  <c:v>1.1942299970542081E-3</c:v>
                </c:pt>
                <c:pt idx="66">
                  <c:v>2.1942300008959137E-3</c:v>
                </c:pt>
                <c:pt idx="67">
                  <c:v>1.0850009995920118E-2</c:v>
                </c:pt>
                <c:pt idx="68">
                  <c:v>2.5850009995338041E-2</c:v>
                </c:pt>
                <c:pt idx="69">
                  <c:v>8.4808799947495572E-3</c:v>
                </c:pt>
                <c:pt idx="70">
                  <c:v>5.9440499171614647E-4</c:v>
                </c:pt>
                <c:pt idx="71">
                  <c:v>9.2142499925103039E-3</c:v>
                </c:pt>
                <c:pt idx="72">
                  <c:v>1.3214249993325211E-2</c:v>
                </c:pt>
                <c:pt idx="73">
                  <c:v>6.4980399984051473E-3</c:v>
                </c:pt>
                <c:pt idx="74">
                  <c:v>2.1996999566908926E-4</c:v>
                </c:pt>
                <c:pt idx="75">
                  <c:v>7.2640699945623055E-3</c:v>
                </c:pt>
                <c:pt idx="76">
                  <c:v>9.0713399986270815E-3</c:v>
                </c:pt>
                <c:pt idx="77">
                  <c:v>1.709380499960389E-2</c:v>
                </c:pt>
                <c:pt idx="78">
                  <c:v>6.8128749990137294E-3</c:v>
                </c:pt>
                <c:pt idx="79">
                  <c:v>8.2399899984011427E-3</c:v>
                </c:pt>
                <c:pt idx="80">
                  <c:v>9.2399899949668907E-3</c:v>
                </c:pt>
                <c:pt idx="81">
                  <c:v>3.8598349929088727E-3</c:v>
                </c:pt>
                <c:pt idx="82">
                  <c:v>1.7523779992188793E-2</c:v>
                </c:pt>
                <c:pt idx="83">
                  <c:v>1.1436249915277585E-3</c:v>
                </c:pt>
                <c:pt idx="84">
                  <c:v>-5.4210950038395822E-3</c:v>
                </c:pt>
                <c:pt idx="85">
                  <c:v>4.2869499957305379E-3</c:v>
                </c:pt>
                <c:pt idx="86">
                  <c:v>6.6699649978545494E-3</c:v>
                </c:pt>
                <c:pt idx="87">
                  <c:v>-3.319010000268463E-3</c:v>
                </c:pt>
                <c:pt idx="88">
                  <c:v>1.7055839998647571E-2</c:v>
                </c:pt>
                <c:pt idx="89">
                  <c:v>-1.4398215003893711E-2</c:v>
                </c:pt>
                <c:pt idx="90">
                  <c:v>4.0260399982798845E-3</c:v>
                </c:pt>
                <c:pt idx="92">
                  <c:v>-4.8747350010671653E-3</c:v>
                </c:pt>
                <c:pt idx="93">
                  <c:v>2.8745110001182184E-2</c:v>
                </c:pt>
                <c:pt idx="94">
                  <c:v>-9.7110000206157565E-4</c:v>
                </c:pt>
                <c:pt idx="95">
                  <c:v>7.0288999995682389E-3</c:v>
                </c:pt>
                <c:pt idx="96">
                  <c:v>9.8884350009029731E-3</c:v>
                </c:pt>
                <c:pt idx="97">
                  <c:v>9.3678149933111854E-3</c:v>
                </c:pt>
                <c:pt idx="98">
                  <c:v>-4.2079300037585199E-3</c:v>
                </c:pt>
                <c:pt idx="99">
                  <c:v>1.0511139997106511E-2</c:v>
                </c:pt>
                <c:pt idx="100">
                  <c:v>5.1750849961536005E-3</c:v>
                </c:pt>
                <c:pt idx="101">
                  <c:v>5.6103649985743687E-3</c:v>
                </c:pt>
                <c:pt idx="102">
                  <c:v>1.6985649999696761E-3</c:v>
                </c:pt>
                <c:pt idx="103">
                  <c:v>-1.4663949987152591E-3</c:v>
                </c:pt>
                <c:pt idx="105">
                  <c:v>-9.4250000256579369E-4</c:v>
                </c:pt>
                <c:pt idx="106">
                  <c:v>-8.7215849998756312E-3</c:v>
                </c:pt>
                <c:pt idx="107">
                  <c:v>1.9423599951551296E-3</c:v>
                </c:pt>
                <c:pt idx="108">
                  <c:v>-2.3630525000044145E-2</c:v>
                </c:pt>
                <c:pt idx="110">
                  <c:v>6.6714999411487952E-4</c:v>
                </c:pt>
                <c:pt idx="111">
                  <c:v>0</c:v>
                </c:pt>
                <c:pt idx="112">
                  <c:v>-1.6864495002664626E-2</c:v>
                </c:pt>
                <c:pt idx="113">
                  <c:v>1.3755349995335564E-2</c:v>
                </c:pt>
                <c:pt idx="114">
                  <c:v>2.0755350000399631E-2</c:v>
                </c:pt>
                <c:pt idx="115">
                  <c:v>6.6589849957381375E-3</c:v>
                </c:pt>
                <c:pt idx="116">
                  <c:v>0</c:v>
                </c:pt>
                <c:pt idx="117">
                  <c:v>9.8973500280408189E-4</c:v>
                </c:pt>
                <c:pt idx="118">
                  <c:v>2.2942499344935641E-4</c:v>
                </c:pt>
                <c:pt idx="119">
                  <c:v>-1.5280250008800067E-3</c:v>
                </c:pt>
                <c:pt idx="120">
                  <c:v>-1.4216465009667445E-2</c:v>
                </c:pt>
                <c:pt idx="121">
                  <c:v>6.4915799957816489E-3</c:v>
                </c:pt>
                <c:pt idx="123">
                  <c:v>0</c:v>
                </c:pt>
                <c:pt idx="124">
                  <c:v>-1.0026180003478657E-2</c:v>
                </c:pt>
                <c:pt idx="125">
                  <c:v>-7.9820800019660965E-3</c:v>
                </c:pt>
                <c:pt idx="126">
                  <c:v>-2.9820800045854412E-3</c:v>
                </c:pt>
                <c:pt idx="127">
                  <c:v>-4.7423900032299571E-3</c:v>
                </c:pt>
                <c:pt idx="128">
                  <c:v>-1.7423899989807978E-3</c:v>
                </c:pt>
                <c:pt idx="129">
                  <c:v>-7.4239000241504982E-4</c:v>
                </c:pt>
                <c:pt idx="130">
                  <c:v>2.2576100018341094E-3</c:v>
                </c:pt>
                <c:pt idx="131">
                  <c:v>2.2576100018341094E-3</c:v>
                </c:pt>
                <c:pt idx="132">
                  <c:v>1.0497299997950904E-2</c:v>
                </c:pt>
                <c:pt idx="133">
                  <c:v>-9.3226000171853229E-4</c:v>
                </c:pt>
                <c:pt idx="134">
                  <c:v>-7.3124150003422983E-3</c:v>
                </c:pt>
                <c:pt idx="135">
                  <c:v>1.1114699998870492E-2</c:v>
                </c:pt>
                <c:pt idx="136">
                  <c:v>-1.1786075003328733E-2</c:v>
                </c:pt>
                <c:pt idx="137">
                  <c:v>-1.724299000488827E-2</c:v>
                </c:pt>
                <c:pt idx="138">
                  <c:v>2.996700000949204E-3</c:v>
                </c:pt>
                <c:pt idx="139">
                  <c:v>5.900334996113088E-3</c:v>
                </c:pt>
                <c:pt idx="141">
                  <c:v>-6.4798200037330389E-3</c:v>
                </c:pt>
                <c:pt idx="142">
                  <c:v>5.5201799987116829E-3</c:v>
                </c:pt>
                <c:pt idx="143">
                  <c:v>1.6663504997268319E-2</c:v>
                </c:pt>
                <c:pt idx="144">
                  <c:v>-6.9459999940590933E-4</c:v>
                </c:pt>
                <c:pt idx="145">
                  <c:v>1.5390999760711566E-4</c:v>
                </c:pt>
                <c:pt idx="146">
                  <c:v>0</c:v>
                </c:pt>
                <c:pt idx="147">
                  <c:v>8.5258999970392324E-3</c:v>
                </c:pt>
                <c:pt idx="148">
                  <c:v>-3.9947200057213195E-3</c:v>
                </c:pt>
                <c:pt idx="149">
                  <c:v>-2.5380179999046959E-2</c:v>
                </c:pt>
                <c:pt idx="150">
                  <c:v>1.8460399951436557E-3</c:v>
                </c:pt>
                <c:pt idx="152">
                  <c:v>5.3282799999578856E-3</c:v>
                </c:pt>
                <c:pt idx="153">
                  <c:v>7.8560999827459455E-4</c:v>
                </c:pt>
                <c:pt idx="154">
                  <c:v>6.7856099994969554E-3</c:v>
                </c:pt>
                <c:pt idx="155">
                  <c:v>1.9758950002142228E-3</c:v>
                </c:pt>
                <c:pt idx="156">
                  <c:v>5.0751199960359372E-3</c:v>
                </c:pt>
                <c:pt idx="157">
                  <c:v>-5.8807800014619716E-3</c:v>
                </c:pt>
                <c:pt idx="158">
                  <c:v>5.5544999995618127E-3</c:v>
                </c:pt>
                <c:pt idx="159">
                  <c:v>-5.8885300022666343E-3</c:v>
                </c:pt>
                <c:pt idx="160">
                  <c:v>-1.1420175003877375E-2</c:v>
                </c:pt>
                <c:pt idx="161">
                  <c:v>-5.9959200007142499E-3</c:v>
                </c:pt>
                <c:pt idx="162">
                  <c:v>-2.9959200037410483E-3</c:v>
                </c:pt>
                <c:pt idx="163">
                  <c:v>-7.7562299993587658E-3</c:v>
                </c:pt>
                <c:pt idx="164">
                  <c:v>2.4376999499509111E-4</c:v>
                </c:pt>
                <c:pt idx="166">
                  <c:v>-1.4612905004469212E-2</c:v>
                </c:pt>
                <c:pt idx="167">
                  <c:v>1.1670884996419773E-2</c:v>
                </c:pt>
                <c:pt idx="168">
                  <c:v>1.486319990362972E-3</c:v>
                </c:pt>
                <c:pt idx="169">
                  <c:v>-8.7092700050561689E-3</c:v>
                </c:pt>
                <c:pt idx="170">
                  <c:v>-6.7092700046487153E-3</c:v>
                </c:pt>
                <c:pt idx="171">
                  <c:v>1.2907299969810992E-3</c:v>
                </c:pt>
                <c:pt idx="172">
                  <c:v>-7.8497350041288882E-3</c:v>
                </c:pt>
                <c:pt idx="173">
                  <c:v>-1.2298900037421845E-3</c:v>
                </c:pt>
                <c:pt idx="174">
                  <c:v>-1.0946100002911408E-2</c:v>
                </c:pt>
                <c:pt idx="175">
                  <c:v>2.9358999745454639E-4</c:v>
                </c:pt>
                <c:pt idx="176">
                  <c:v>0</c:v>
                </c:pt>
                <c:pt idx="177">
                  <c:v>-1.4110645002801903E-2</c:v>
                </c:pt>
                <c:pt idx="178">
                  <c:v>-5.4908000020077452E-3</c:v>
                </c:pt>
                <c:pt idx="179">
                  <c:v>-5.3474750020541251E-3</c:v>
                </c:pt>
                <c:pt idx="180">
                  <c:v>-5.5320400060736574E-3</c:v>
                </c:pt>
                <c:pt idx="181">
                  <c:v>-6.7276300032972358E-3</c:v>
                </c:pt>
                <c:pt idx="182">
                  <c:v>-5.7276299994555302E-3</c:v>
                </c:pt>
                <c:pt idx="183">
                  <c:v>-5.7276299994555302E-3</c:v>
                </c:pt>
                <c:pt idx="184">
                  <c:v>4.2752299923449755E-3</c:v>
                </c:pt>
                <c:pt idx="185">
                  <c:v>-5.6806700013112277E-3</c:v>
                </c:pt>
                <c:pt idx="186">
                  <c:v>7.1457899975939654E-3</c:v>
                </c:pt>
                <c:pt idx="187">
                  <c:v>-5.7219100053771399E-3</c:v>
                </c:pt>
                <c:pt idx="188">
                  <c:v>-1.2917500003823079E-2</c:v>
                </c:pt>
                <c:pt idx="189">
                  <c:v>-8.6778100085211918E-3</c:v>
                </c:pt>
                <c:pt idx="190">
                  <c:v>-2.6778100072988309E-3</c:v>
                </c:pt>
                <c:pt idx="191">
                  <c:v>4.322189990489278E-3</c:v>
                </c:pt>
                <c:pt idx="192">
                  <c:v>-7.2947949956869707E-3</c:v>
                </c:pt>
                <c:pt idx="193">
                  <c:v>-1.5875429999141488E-2</c:v>
                </c:pt>
                <c:pt idx="194">
                  <c:v>-2.222251000785036E-2</c:v>
                </c:pt>
                <c:pt idx="195">
                  <c:v>-9.828200054471381E-4</c:v>
                </c:pt>
                <c:pt idx="196">
                  <c:v>-1.1654930000077002E-2</c:v>
                </c:pt>
                <c:pt idx="197">
                  <c:v>-1.7555000522406772E-4</c:v>
                </c:pt>
                <c:pt idx="198">
                  <c:v>-6.5206999715883285E-4</c:v>
                </c:pt>
                <c:pt idx="199">
                  <c:v>7.0669999986421317E-3</c:v>
                </c:pt>
                <c:pt idx="200">
                  <c:v>-1.4615719999710564E-2</c:v>
                </c:pt>
                <c:pt idx="201">
                  <c:v>2.7688999398378655E-4</c:v>
                </c:pt>
                <c:pt idx="202">
                  <c:v>-1.2717390003672335E-2</c:v>
                </c:pt>
                <c:pt idx="203">
                  <c:v>2.2826099957455881E-3</c:v>
                </c:pt>
                <c:pt idx="204">
                  <c:v>-6.1939100050949492E-3</c:v>
                </c:pt>
                <c:pt idx="205">
                  <c:v>-1.295422000112012E-2</c:v>
                </c:pt>
                <c:pt idx="207">
                  <c:v>-3.4307399982935749E-3</c:v>
                </c:pt>
                <c:pt idx="208">
                  <c:v>4.261390000465326E-3</c:v>
                </c:pt>
                <c:pt idx="209">
                  <c:v>-1.4451959999860264E-2</c:v>
                </c:pt>
                <c:pt idx="210">
                  <c:v>-1.647550001507625E-3</c:v>
                </c:pt>
                <c:pt idx="211">
                  <c:v>3.7449999945238233E-4</c:v>
                </c:pt>
                <c:pt idx="212">
                  <c:v>-1.5884380001807585E-2</c:v>
                </c:pt>
                <c:pt idx="213">
                  <c:v>-2.4491000076523051E-3</c:v>
                </c:pt>
                <c:pt idx="214">
                  <c:v>1.8346900033066049E-3</c:v>
                </c:pt>
                <c:pt idx="215">
                  <c:v>2.1213400032138452E-3</c:v>
                </c:pt>
                <c:pt idx="216">
                  <c:v>7.5239599973428994E-3</c:v>
                </c:pt>
                <c:pt idx="217">
                  <c:v>0</c:v>
                </c:pt>
                <c:pt idx="218">
                  <c:v>-5.9525600008782931E-3</c:v>
                </c:pt>
                <c:pt idx="219">
                  <c:v>-1.3949699998192955E-2</c:v>
                </c:pt>
                <c:pt idx="220">
                  <c:v>-7.9468400072073564E-3</c:v>
                </c:pt>
                <c:pt idx="221">
                  <c:v>9.3369500027620234E-3</c:v>
                </c:pt>
                <c:pt idx="222">
                  <c:v>2.1442200013552792E-3</c:v>
                </c:pt>
                <c:pt idx="223">
                  <c:v>-9.1367100030765869E-3</c:v>
                </c:pt>
                <c:pt idx="224">
                  <c:v>-6.1367100061033852E-3</c:v>
                </c:pt>
                <c:pt idx="225">
                  <c:v>-1.0541360003117006E-2</c:v>
                </c:pt>
                <c:pt idx="226">
                  <c:v>-6.9680599990533665E-3</c:v>
                </c:pt>
                <c:pt idx="227">
                  <c:v>-1.8137100050807931E-3</c:v>
                </c:pt>
                <c:pt idx="228">
                  <c:v>-1.2160790007328615E-2</c:v>
                </c:pt>
                <c:pt idx="229">
                  <c:v>-8.9211000013165176E-3</c:v>
                </c:pt>
                <c:pt idx="230">
                  <c:v>-1.3874140007828828E-2</c:v>
                </c:pt>
                <c:pt idx="231">
                  <c:v>3.6493399966275319E-3</c:v>
                </c:pt>
                <c:pt idx="232">
                  <c:v>-1.3658945004863199E-2</c:v>
                </c:pt>
                <c:pt idx="233">
                  <c:v>-5.2318300004117191E-3</c:v>
                </c:pt>
                <c:pt idx="234">
                  <c:v>6.7681699947570451E-3</c:v>
                </c:pt>
                <c:pt idx="235">
                  <c:v>2.5040999753400683E-4</c:v>
                </c:pt>
                <c:pt idx="236">
                  <c:v>2.2504099979414605E-3</c:v>
                </c:pt>
                <c:pt idx="237">
                  <c:v>-2.5099000049522147E-3</c:v>
                </c:pt>
                <c:pt idx="238">
                  <c:v>-1.7705490005027968E-2</c:v>
                </c:pt>
                <c:pt idx="239">
                  <c:v>6.2945099998614751E-3</c:v>
                </c:pt>
                <c:pt idx="240">
                  <c:v>8.2532699962030165E-3</c:v>
                </c:pt>
                <c:pt idx="241">
                  <c:v>-6.4629400003468618E-3</c:v>
                </c:pt>
                <c:pt idx="242">
                  <c:v>-4.6585300005972385E-3</c:v>
                </c:pt>
                <c:pt idx="243">
                  <c:v>3.7767499961773865E-3</c:v>
                </c:pt>
                <c:pt idx="244">
                  <c:v>1.0605399947962724E-3</c:v>
                </c:pt>
                <c:pt idx="245">
                  <c:v>9.0605399891501293E-3</c:v>
                </c:pt>
                <c:pt idx="246">
                  <c:v>1.2060539993399289E-2</c:v>
                </c:pt>
                <c:pt idx="247">
                  <c:v>1.3060539989965037E-2</c:v>
                </c:pt>
                <c:pt idx="248">
                  <c:v>1.9060539991187397E-2</c:v>
                </c:pt>
                <c:pt idx="249">
                  <c:v>1.9060539991187397E-2</c:v>
                </c:pt>
                <c:pt idx="250">
                  <c:v>4.5399199952953495E-3</c:v>
                </c:pt>
                <c:pt idx="251">
                  <c:v>-1.4898800000082701E-3</c:v>
                </c:pt>
                <c:pt idx="252">
                  <c:v>2.5570799989509396E-3</c:v>
                </c:pt>
                <c:pt idx="253">
                  <c:v>-1.1963539996941108E-2</c:v>
                </c:pt>
                <c:pt idx="254">
                  <c:v>-2.9635399987455457E-3</c:v>
                </c:pt>
                <c:pt idx="255">
                  <c:v>-9.6353999833809212E-4</c:v>
                </c:pt>
                <c:pt idx="256">
                  <c:v>1.0364600020693615E-3</c:v>
                </c:pt>
                <c:pt idx="257">
                  <c:v>4.3288299930281937E-3</c:v>
                </c:pt>
                <c:pt idx="258">
                  <c:v>1.8099999579135329E-5</c:v>
                </c:pt>
                <c:pt idx="259">
                  <c:v>2.0726144997752272E-2</c:v>
                </c:pt>
                <c:pt idx="260">
                  <c:v>4.5415799977490678E-3</c:v>
                </c:pt>
                <c:pt idx="261">
                  <c:v>4.1614249930717051E-3</c:v>
                </c:pt>
                <c:pt idx="262">
                  <c:v>6.5059997723437846E-5</c:v>
                </c:pt>
                <c:pt idx="263">
                  <c:v>2.875189995393157E-3</c:v>
                </c:pt>
                <c:pt idx="264">
                  <c:v>6.8780499932472594E-3</c:v>
                </c:pt>
                <c:pt idx="265">
                  <c:v>-3.6119400028837845E-3</c:v>
                </c:pt>
                <c:pt idx="266">
                  <c:v>9.5203599994420074E-3</c:v>
                </c:pt>
                <c:pt idx="267">
                  <c:v>1.0879399924306199E-3</c:v>
                </c:pt>
                <c:pt idx="268">
                  <c:v>1.0807009995914996E-2</c:v>
                </c:pt>
                <c:pt idx="269">
                  <c:v>-9.7577100023045205E-3</c:v>
                </c:pt>
                <c:pt idx="270">
                  <c:v>6.0467000002972782E-3</c:v>
                </c:pt>
                <c:pt idx="271">
                  <c:v>8.0467000007047318E-3</c:v>
                </c:pt>
                <c:pt idx="272">
                  <c:v>9.0466999972704798E-3</c:v>
                </c:pt>
                <c:pt idx="273">
                  <c:v>6.7106449932907708E-3</c:v>
                </c:pt>
                <c:pt idx="274">
                  <c:v>5.3333499963628128E-3</c:v>
                </c:pt>
                <c:pt idx="275">
                  <c:v>6.6171399957966059E-3</c:v>
                </c:pt>
                <c:pt idx="276">
                  <c:v>8.7416899914387614E-3</c:v>
                </c:pt>
                <c:pt idx="277">
                  <c:v>-3.6907300018356182E-3</c:v>
                </c:pt>
                <c:pt idx="278">
                  <c:v>1.1356229995726608E-2</c:v>
                </c:pt>
                <c:pt idx="279">
                  <c:v>6.6207000054419041E-4</c:v>
                </c:pt>
                <c:pt idx="280">
                  <c:v>-1.1205630005861167E-2</c:v>
                </c:pt>
                <c:pt idx="281">
                  <c:v>-8.4012200095457956E-3</c:v>
                </c:pt>
                <c:pt idx="282">
                  <c:v>5.88542999321362E-3</c:v>
                </c:pt>
                <c:pt idx="283">
                  <c:v>2.7433819996076636E-2</c:v>
                </c:pt>
                <c:pt idx="284">
                  <c:v>3.52487999771256E-3</c:v>
                </c:pt>
                <c:pt idx="285">
                  <c:v>4.0483600023435429E-3</c:v>
                </c:pt>
                <c:pt idx="286">
                  <c:v>7.2909099981188774E-3</c:v>
                </c:pt>
                <c:pt idx="287">
                  <c:v>-2.1856100065633655E-3</c:v>
                </c:pt>
                <c:pt idx="288">
                  <c:v>-1.1386500045773573E-3</c:v>
                </c:pt>
                <c:pt idx="289">
                  <c:v>-1.3865000801160932E-4</c:v>
                </c:pt>
                <c:pt idx="290">
                  <c:v>6.3407299967366271E-3</c:v>
                </c:pt>
                <c:pt idx="291">
                  <c:v>-1.4195800031302497E-3</c:v>
                </c:pt>
                <c:pt idx="292">
                  <c:v>7.0075349940452725E-3</c:v>
                </c:pt>
                <c:pt idx="293">
                  <c:v>4.0740999975241721E-3</c:v>
                </c:pt>
                <c:pt idx="294">
                  <c:v>4.0328600007342175E-3</c:v>
                </c:pt>
                <c:pt idx="295">
                  <c:v>-8.9230400044471025E-3</c:v>
                </c:pt>
                <c:pt idx="296">
                  <c:v>2.0798199984710664E-3</c:v>
                </c:pt>
                <c:pt idx="297">
                  <c:v>-8.4408000038820319E-3</c:v>
                </c:pt>
                <c:pt idx="298">
                  <c:v>-4.2864499991992489E-3</c:v>
                </c:pt>
                <c:pt idx="299">
                  <c:v>-9.6776299978955649E-3</c:v>
                </c:pt>
                <c:pt idx="300">
                  <c:v>3.3664699949440546E-3</c:v>
                </c:pt>
                <c:pt idx="301">
                  <c:v>1.9863149937009439E-3</c:v>
                </c:pt>
                <c:pt idx="302">
                  <c:v>7.8899499931139871E-3</c:v>
                </c:pt>
                <c:pt idx="303">
                  <c:v>-2.5865700081340037E-3</c:v>
                </c:pt>
                <c:pt idx="304">
                  <c:v>-8.9389550048508681E-3</c:v>
                </c:pt>
                <c:pt idx="305">
                  <c:v>3.0557399950339459E-3</c:v>
                </c:pt>
                <c:pt idx="306">
                  <c:v>-1.040625007590279E-3</c:v>
                </c:pt>
                <c:pt idx="307">
                  <c:v>6.8189099984010682E-3</c:v>
                </c:pt>
                <c:pt idx="308">
                  <c:v>-8.2223300050827675E-3</c:v>
                </c:pt>
                <c:pt idx="309">
                  <c:v>-8.2223300050827675E-3</c:v>
                </c:pt>
                <c:pt idx="310">
                  <c:v>-5.2223300081095658E-3</c:v>
                </c:pt>
                <c:pt idx="311">
                  <c:v>-3.417920001083985E-3</c:v>
                </c:pt>
                <c:pt idx="312">
                  <c:v>-9.3853999715065584E-4</c:v>
                </c:pt>
                <c:pt idx="313">
                  <c:v>4.1055599940591492E-3</c:v>
                </c:pt>
                <c:pt idx="314">
                  <c:v>-1.7536999803269282E-4</c:v>
                </c:pt>
                <c:pt idx="315">
                  <c:v>8.6872999963816255E-4</c:v>
                </c:pt>
                <c:pt idx="316">
                  <c:v>9.7897999512497336E-4</c:v>
                </c:pt>
                <c:pt idx="317">
                  <c:v>-1.8582465003419202E-2</c:v>
                </c:pt>
                <c:pt idx="318">
                  <c:v>-5.7200700030080043E-3</c:v>
                </c:pt>
                <c:pt idx="319">
                  <c:v>7.8475100017385557E-3</c:v>
                </c:pt>
                <c:pt idx="320">
                  <c:v>-1.3912800000980496E-2</c:v>
                </c:pt>
                <c:pt idx="321">
                  <c:v>8.370989999093581E-3</c:v>
                </c:pt>
                <c:pt idx="322">
                  <c:v>-1.0802550001244526E-2</c:v>
                </c:pt>
                <c:pt idx="323">
                  <c:v>-1.7003445005684625E-2</c:v>
                </c:pt>
                <c:pt idx="324">
                  <c:v>7.586599989735987E-3</c:v>
                </c:pt>
                <c:pt idx="325">
                  <c:v>8.2628999371081591E-4</c:v>
                </c:pt>
                <c:pt idx="326">
                  <c:v>1.0826289995748084E-2</c:v>
                </c:pt>
                <c:pt idx="327">
                  <c:v>-1.8934020008600783E-2</c:v>
                </c:pt>
                <c:pt idx="328">
                  <c:v>-2.6694330001191702E-2</c:v>
                </c:pt>
                <c:pt idx="329">
                  <c:v>-2.0454640005482361E-2</c:v>
                </c:pt>
                <c:pt idx="330">
                  <c:v>-1.4546400052495301E-3</c:v>
                </c:pt>
                <c:pt idx="331">
                  <c:v>-2.6914699992630631E-3</c:v>
                </c:pt>
                <c:pt idx="333">
                  <c:v>3.2011399962357245E-3</c:v>
                </c:pt>
                <c:pt idx="334">
                  <c:v>7.0055499963928014E-3</c:v>
                </c:pt>
                <c:pt idx="335">
                  <c:v>-5.4346200049621984E-3</c:v>
                </c:pt>
                <c:pt idx="336">
                  <c:v>-2.9523800039896742E-3</c:v>
                </c:pt>
                <c:pt idx="337">
                  <c:v>1.6571100000874139E-2</c:v>
                </c:pt>
                <c:pt idx="339">
                  <c:v>2.290169992193114E-3</c:v>
                </c:pt>
                <c:pt idx="343">
                  <c:v>-5.618770002911333E-3</c:v>
                </c:pt>
                <c:pt idx="344">
                  <c:v>6.6209200012963265E-3</c:v>
                </c:pt>
                <c:pt idx="345">
                  <c:v>1.9593979995988775E-2</c:v>
                </c:pt>
                <c:pt idx="346">
                  <c:v>9.8365300000295974E-3</c:v>
                </c:pt>
                <c:pt idx="348">
                  <c:v>1.2360009997792076E-2</c:v>
                </c:pt>
                <c:pt idx="349">
                  <c:v>-5.9303000307409093E-4</c:v>
                </c:pt>
                <c:pt idx="350">
                  <c:v>1.096239997423254E-3</c:v>
                </c:pt>
                <c:pt idx="351">
                  <c:v>-6.4215200036414899E-3</c:v>
                </c:pt>
                <c:pt idx="352">
                  <c:v>-1.8951800011564046E-3</c:v>
                </c:pt>
                <c:pt idx="353">
                  <c:v>5.148919990460854E-3</c:v>
                </c:pt>
                <c:pt idx="354">
                  <c:v>7.1732999640516937E-4</c:v>
                </c:pt>
                <c:pt idx="402">
                  <c:v>-1.4054700004635379E-3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08-4DC4-AB49-39372D1994F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-31107</c:v>
                </c:pt>
                <c:pt idx="1">
                  <c:v>-31069</c:v>
                </c:pt>
                <c:pt idx="2">
                  <c:v>-30271</c:v>
                </c:pt>
                <c:pt idx="3">
                  <c:v>-30233</c:v>
                </c:pt>
                <c:pt idx="4">
                  <c:v>-29865</c:v>
                </c:pt>
                <c:pt idx="5">
                  <c:v>-28657</c:v>
                </c:pt>
                <c:pt idx="6">
                  <c:v>-26968</c:v>
                </c:pt>
                <c:pt idx="7">
                  <c:v>-26573</c:v>
                </c:pt>
                <c:pt idx="8">
                  <c:v>-26566</c:v>
                </c:pt>
                <c:pt idx="9">
                  <c:v>-26557</c:v>
                </c:pt>
                <c:pt idx="10">
                  <c:v>-26556</c:v>
                </c:pt>
                <c:pt idx="11">
                  <c:v>-26529</c:v>
                </c:pt>
                <c:pt idx="12">
                  <c:v>-26528</c:v>
                </c:pt>
                <c:pt idx="13">
                  <c:v>-26500</c:v>
                </c:pt>
                <c:pt idx="14">
                  <c:v>-26328</c:v>
                </c:pt>
                <c:pt idx="15">
                  <c:v>-26271</c:v>
                </c:pt>
                <c:pt idx="16">
                  <c:v>-26234</c:v>
                </c:pt>
                <c:pt idx="17">
                  <c:v>-26233</c:v>
                </c:pt>
                <c:pt idx="18">
                  <c:v>-26229.5</c:v>
                </c:pt>
                <c:pt idx="19">
                  <c:v>-26216</c:v>
                </c:pt>
                <c:pt idx="20">
                  <c:v>-26215</c:v>
                </c:pt>
                <c:pt idx="21">
                  <c:v>-26201.5</c:v>
                </c:pt>
                <c:pt idx="22">
                  <c:v>-25034</c:v>
                </c:pt>
                <c:pt idx="23">
                  <c:v>-24944</c:v>
                </c:pt>
                <c:pt idx="24">
                  <c:v>-24519</c:v>
                </c:pt>
                <c:pt idx="25">
                  <c:v>-24152</c:v>
                </c:pt>
                <c:pt idx="26">
                  <c:v>-23962</c:v>
                </c:pt>
                <c:pt idx="27">
                  <c:v>-23646</c:v>
                </c:pt>
                <c:pt idx="28">
                  <c:v>-23276</c:v>
                </c:pt>
                <c:pt idx="29">
                  <c:v>-22976</c:v>
                </c:pt>
                <c:pt idx="30">
                  <c:v>-22844</c:v>
                </c:pt>
                <c:pt idx="31">
                  <c:v>-22541</c:v>
                </c:pt>
                <c:pt idx="32">
                  <c:v>-22495</c:v>
                </c:pt>
                <c:pt idx="33">
                  <c:v>-22488</c:v>
                </c:pt>
                <c:pt idx="34">
                  <c:v>-22063</c:v>
                </c:pt>
                <c:pt idx="35">
                  <c:v>-21935</c:v>
                </c:pt>
                <c:pt idx="36">
                  <c:v>-20834</c:v>
                </c:pt>
                <c:pt idx="37">
                  <c:v>-19996</c:v>
                </c:pt>
                <c:pt idx="38">
                  <c:v>-19939</c:v>
                </c:pt>
                <c:pt idx="39">
                  <c:v>-19665</c:v>
                </c:pt>
                <c:pt idx="40">
                  <c:v>-19571</c:v>
                </c:pt>
                <c:pt idx="41">
                  <c:v>-19571</c:v>
                </c:pt>
                <c:pt idx="42">
                  <c:v>-19567.5</c:v>
                </c:pt>
                <c:pt idx="43">
                  <c:v>-19534</c:v>
                </c:pt>
                <c:pt idx="44">
                  <c:v>-19233</c:v>
                </c:pt>
                <c:pt idx="45">
                  <c:v>-19205</c:v>
                </c:pt>
                <c:pt idx="46">
                  <c:v>-19205</c:v>
                </c:pt>
                <c:pt idx="47">
                  <c:v>-19205</c:v>
                </c:pt>
                <c:pt idx="48">
                  <c:v>-19196</c:v>
                </c:pt>
                <c:pt idx="49">
                  <c:v>-19177</c:v>
                </c:pt>
                <c:pt idx="50">
                  <c:v>-19167</c:v>
                </c:pt>
                <c:pt idx="51">
                  <c:v>-18782</c:v>
                </c:pt>
                <c:pt idx="52">
                  <c:v>-18782</c:v>
                </c:pt>
                <c:pt idx="53">
                  <c:v>-18382.5</c:v>
                </c:pt>
                <c:pt idx="54">
                  <c:v>-18345.5</c:v>
                </c:pt>
                <c:pt idx="55">
                  <c:v>-18275</c:v>
                </c:pt>
                <c:pt idx="56">
                  <c:v>-18001</c:v>
                </c:pt>
                <c:pt idx="57">
                  <c:v>-17192</c:v>
                </c:pt>
                <c:pt idx="58">
                  <c:v>-17192</c:v>
                </c:pt>
                <c:pt idx="59">
                  <c:v>-16760</c:v>
                </c:pt>
                <c:pt idx="60">
                  <c:v>-16750</c:v>
                </c:pt>
                <c:pt idx="61">
                  <c:v>-16659</c:v>
                </c:pt>
                <c:pt idx="62">
                  <c:v>-16291</c:v>
                </c:pt>
                <c:pt idx="63">
                  <c:v>-16282</c:v>
                </c:pt>
                <c:pt idx="64">
                  <c:v>-15897</c:v>
                </c:pt>
                <c:pt idx="65">
                  <c:v>-15897</c:v>
                </c:pt>
                <c:pt idx="66">
                  <c:v>-15897</c:v>
                </c:pt>
                <c:pt idx="67">
                  <c:v>-15839</c:v>
                </c:pt>
                <c:pt idx="68">
                  <c:v>-15839</c:v>
                </c:pt>
                <c:pt idx="69">
                  <c:v>-15832</c:v>
                </c:pt>
                <c:pt idx="70">
                  <c:v>-15579.5</c:v>
                </c:pt>
                <c:pt idx="71">
                  <c:v>-15575</c:v>
                </c:pt>
                <c:pt idx="72">
                  <c:v>-15575</c:v>
                </c:pt>
                <c:pt idx="73">
                  <c:v>-15556</c:v>
                </c:pt>
                <c:pt idx="74">
                  <c:v>-15483</c:v>
                </c:pt>
                <c:pt idx="75">
                  <c:v>-15473</c:v>
                </c:pt>
                <c:pt idx="76">
                  <c:v>-15426</c:v>
                </c:pt>
                <c:pt idx="77">
                  <c:v>-15239.5</c:v>
                </c:pt>
                <c:pt idx="78">
                  <c:v>-15212.5</c:v>
                </c:pt>
                <c:pt idx="79">
                  <c:v>-15161</c:v>
                </c:pt>
                <c:pt idx="80">
                  <c:v>-15161</c:v>
                </c:pt>
                <c:pt idx="81">
                  <c:v>-15156.5</c:v>
                </c:pt>
                <c:pt idx="82">
                  <c:v>-15142</c:v>
                </c:pt>
                <c:pt idx="83">
                  <c:v>-15137.5</c:v>
                </c:pt>
                <c:pt idx="84">
                  <c:v>-15129.5</c:v>
                </c:pt>
                <c:pt idx="85">
                  <c:v>-15105</c:v>
                </c:pt>
                <c:pt idx="86">
                  <c:v>-15063.5</c:v>
                </c:pt>
                <c:pt idx="87">
                  <c:v>-15061</c:v>
                </c:pt>
                <c:pt idx="88">
                  <c:v>-14976</c:v>
                </c:pt>
                <c:pt idx="89">
                  <c:v>-14761.5</c:v>
                </c:pt>
                <c:pt idx="90">
                  <c:v>-14756</c:v>
                </c:pt>
                <c:pt idx="91">
                  <c:v>-14743</c:v>
                </c:pt>
                <c:pt idx="92">
                  <c:v>-14733.5</c:v>
                </c:pt>
                <c:pt idx="93">
                  <c:v>-14729</c:v>
                </c:pt>
                <c:pt idx="94">
                  <c:v>-14710</c:v>
                </c:pt>
                <c:pt idx="95">
                  <c:v>-14710</c:v>
                </c:pt>
                <c:pt idx="96">
                  <c:v>-14696.5</c:v>
                </c:pt>
                <c:pt idx="97">
                  <c:v>-14678.5</c:v>
                </c:pt>
                <c:pt idx="98">
                  <c:v>-14673</c:v>
                </c:pt>
                <c:pt idx="99">
                  <c:v>-14646</c:v>
                </c:pt>
                <c:pt idx="100">
                  <c:v>-14631.5</c:v>
                </c:pt>
                <c:pt idx="101">
                  <c:v>-14623.5</c:v>
                </c:pt>
                <c:pt idx="102">
                  <c:v>-14603.5</c:v>
                </c:pt>
                <c:pt idx="103">
                  <c:v>-14459.5</c:v>
                </c:pt>
                <c:pt idx="104">
                  <c:v>-14333</c:v>
                </c:pt>
                <c:pt idx="105">
                  <c:v>-14250</c:v>
                </c:pt>
                <c:pt idx="106">
                  <c:v>-14018.5</c:v>
                </c:pt>
                <c:pt idx="107">
                  <c:v>-14004</c:v>
                </c:pt>
                <c:pt idx="108">
                  <c:v>-13952.5</c:v>
                </c:pt>
                <c:pt idx="109">
                  <c:v>-13923</c:v>
                </c:pt>
                <c:pt idx="110">
                  <c:v>-13885</c:v>
                </c:pt>
                <c:pt idx="111">
                  <c:v>-13878.5</c:v>
                </c:pt>
                <c:pt idx="112">
                  <c:v>-13869.5</c:v>
                </c:pt>
                <c:pt idx="113">
                  <c:v>-13865</c:v>
                </c:pt>
                <c:pt idx="114">
                  <c:v>-13865</c:v>
                </c:pt>
                <c:pt idx="115">
                  <c:v>-13841.5</c:v>
                </c:pt>
                <c:pt idx="116">
                  <c:v>-13823.5</c:v>
                </c:pt>
                <c:pt idx="117">
                  <c:v>-13766.5</c:v>
                </c:pt>
                <c:pt idx="118">
                  <c:v>-13757.5</c:v>
                </c:pt>
                <c:pt idx="119">
                  <c:v>-13702.5</c:v>
                </c:pt>
                <c:pt idx="120">
                  <c:v>-13586.5</c:v>
                </c:pt>
                <c:pt idx="121">
                  <c:v>-13562</c:v>
                </c:pt>
                <c:pt idx="122">
                  <c:v>-13514</c:v>
                </c:pt>
                <c:pt idx="123">
                  <c:v>-13499</c:v>
                </c:pt>
                <c:pt idx="124">
                  <c:v>-13498</c:v>
                </c:pt>
                <c:pt idx="125">
                  <c:v>-13488</c:v>
                </c:pt>
                <c:pt idx="126">
                  <c:v>-13488</c:v>
                </c:pt>
                <c:pt idx="127">
                  <c:v>-13479</c:v>
                </c:pt>
                <c:pt idx="128">
                  <c:v>-13479</c:v>
                </c:pt>
                <c:pt idx="129">
                  <c:v>-13479</c:v>
                </c:pt>
                <c:pt idx="130">
                  <c:v>-13479</c:v>
                </c:pt>
                <c:pt idx="131">
                  <c:v>-13479</c:v>
                </c:pt>
                <c:pt idx="132">
                  <c:v>-13470</c:v>
                </c:pt>
                <c:pt idx="133">
                  <c:v>-13386</c:v>
                </c:pt>
                <c:pt idx="134">
                  <c:v>-13381.5</c:v>
                </c:pt>
                <c:pt idx="135">
                  <c:v>-13330</c:v>
                </c:pt>
                <c:pt idx="136">
                  <c:v>-13307.5</c:v>
                </c:pt>
                <c:pt idx="137">
                  <c:v>-13139</c:v>
                </c:pt>
                <c:pt idx="138">
                  <c:v>-13130</c:v>
                </c:pt>
                <c:pt idx="139">
                  <c:v>-13106.5</c:v>
                </c:pt>
                <c:pt idx="140">
                  <c:v>-13104</c:v>
                </c:pt>
                <c:pt idx="141">
                  <c:v>-13102</c:v>
                </c:pt>
                <c:pt idx="142">
                  <c:v>-13102</c:v>
                </c:pt>
                <c:pt idx="143">
                  <c:v>-13069.5</c:v>
                </c:pt>
                <c:pt idx="144">
                  <c:v>-13060</c:v>
                </c:pt>
                <c:pt idx="145">
                  <c:v>-13049</c:v>
                </c:pt>
                <c:pt idx="146">
                  <c:v>-13042.5</c:v>
                </c:pt>
                <c:pt idx="147">
                  <c:v>-13010</c:v>
                </c:pt>
                <c:pt idx="148">
                  <c:v>-12992</c:v>
                </c:pt>
                <c:pt idx="149">
                  <c:v>-12898</c:v>
                </c:pt>
                <c:pt idx="150">
                  <c:v>-12756</c:v>
                </c:pt>
                <c:pt idx="151">
                  <c:v>-12694</c:v>
                </c:pt>
                <c:pt idx="152">
                  <c:v>-12692</c:v>
                </c:pt>
                <c:pt idx="153">
                  <c:v>-12679</c:v>
                </c:pt>
                <c:pt idx="154">
                  <c:v>-12679</c:v>
                </c:pt>
                <c:pt idx="155">
                  <c:v>-12590.5</c:v>
                </c:pt>
                <c:pt idx="156">
                  <c:v>-12568</c:v>
                </c:pt>
                <c:pt idx="157">
                  <c:v>-12558</c:v>
                </c:pt>
                <c:pt idx="158">
                  <c:v>-12550</c:v>
                </c:pt>
                <c:pt idx="159">
                  <c:v>-12333</c:v>
                </c:pt>
                <c:pt idx="160">
                  <c:v>-12317.5</c:v>
                </c:pt>
                <c:pt idx="161">
                  <c:v>-12312</c:v>
                </c:pt>
                <c:pt idx="162">
                  <c:v>-12312</c:v>
                </c:pt>
                <c:pt idx="163">
                  <c:v>-12303</c:v>
                </c:pt>
                <c:pt idx="164">
                  <c:v>-12303</c:v>
                </c:pt>
                <c:pt idx="165">
                  <c:v>-12284</c:v>
                </c:pt>
                <c:pt idx="166">
                  <c:v>-12270.5</c:v>
                </c:pt>
                <c:pt idx="167">
                  <c:v>-12251.5</c:v>
                </c:pt>
                <c:pt idx="168">
                  <c:v>-12248</c:v>
                </c:pt>
                <c:pt idx="169">
                  <c:v>-12247</c:v>
                </c:pt>
                <c:pt idx="170">
                  <c:v>-12247</c:v>
                </c:pt>
                <c:pt idx="171">
                  <c:v>-12247</c:v>
                </c:pt>
                <c:pt idx="172">
                  <c:v>-12233.5</c:v>
                </c:pt>
                <c:pt idx="173">
                  <c:v>-12229</c:v>
                </c:pt>
                <c:pt idx="174">
                  <c:v>-12210</c:v>
                </c:pt>
                <c:pt idx="175">
                  <c:v>-12201</c:v>
                </c:pt>
                <c:pt idx="176">
                  <c:v>-12199</c:v>
                </c:pt>
                <c:pt idx="177">
                  <c:v>-11884.5</c:v>
                </c:pt>
                <c:pt idx="178">
                  <c:v>-11880</c:v>
                </c:pt>
                <c:pt idx="179">
                  <c:v>-11847.5</c:v>
                </c:pt>
                <c:pt idx="180">
                  <c:v>-11844</c:v>
                </c:pt>
                <c:pt idx="181">
                  <c:v>-11843</c:v>
                </c:pt>
                <c:pt idx="182">
                  <c:v>-11843</c:v>
                </c:pt>
                <c:pt idx="183">
                  <c:v>-11843</c:v>
                </c:pt>
                <c:pt idx="184">
                  <c:v>-11797</c:v>
                </c:pt>
                <c:pt idx="185">
                  <c:v>-11787</c:v>
                </c:pt>
                <c:pt idx="186">
                  <c:v>-11781</c:v>
                </c:pt>
                <c:pt idx="187">
                  <c:v>-11751</c:v>
                </c:pt>
                <c:pt idx="188">
                  <c:v>-11750</c:v>
                </c:pt>
                <c:pt idx="189">
                  <c:v>-11741</c:v>
                </c:pt>
                <c:pt idx="190">
                  <c:v>-11741</c:v>
                </c:pt>
                <c:pt idx="191">
                  <c:v>-11741</c:v>
                </c:pt>
                <c:pt idx="192">
                  <c:v>-11699.5</c:v>
                </c:pt>
                <c:pt idx="193">
                  <c:v>-11423</c:v>
                </c:pt>
                <c:pt idx="194">
                  <c:v>-11411</c:v>
                </c:pt>
                <c:pt idx="195">
                  <c:v>-11402</c:v>
                </c:pt>
                <c:pt idx="196">
                  <c:v>-11373</c:v>
                </c:pt>
                <c:pt idx="197">
                  <c:v>-11355</c:v>
                </c:pt>
                <c:pt idx="198">
                  <c:v>-11327</c:v>
                </c:pt>
                <c:pt idx="199">
                  <c:v>-11300</c:v>
                </c:pt>
                <c:pt idx="200">
                  <c:v>-11092</c:v>
                </c:pt>
                <c:pt idx="201">
                  <c:v>-11071</c:v>
                </c:pt>
                <c:pt idx="202">
                  <c:v>-10979</c:v>
                </c:pt>
                <c:pt idx="203">
                  <c:v>-10979</c:v>
                </c:pt>
                <c:pt idx="204">
                  <c:v>-10951</c:v>
                </c:pt>
                <c:pt idx="205">
                  <c:v>-10942</c:v>
                </c:pt>
                <c:pt idx="206">
                  <c:v>-10914</c:v>
                </c:pt>
                <c:pt idx="207">
                  <c:v>-10914</c:v>
                </c:pt>
                <c:pt idx="208">
                  <c:v>-10621</c:v>
                </c:pt>
                <c:pt idx="209">
                  <c:v>-10556</c:v>
                </c:pt>
                <c:pt idx="210">
                  <c:v>-10555</c:v>
                </c:pt>
                <c:pt idx="211">
                  <c:v>-10550</c:v>
                </c:pt>
                <c:pt idx="212">
                  <c:v>-10518</c:v>
                </c:pt>
                <c:pt idx="213">
                  <c:v>-10510</c:v>
                </c:pt>
                <c:pt idx="214">
                  <c:v>-10491</c:v>
                </c:pt>
                <c:pt idx="215">
                  <c:v>-10426</c:v>
                </c:pt>
                <c:pt idx="216">
                  <c:v>-10244</c:v>
                </c:pt>
                <c:pt idx="217">
                  <c:v>-10226</c:v>
                </c:pt>
                <c:pt idx="218">
                  <c:v>-10216</c:v>
                </c:pt>
                <c:pt idx="219">
                  <c:v>-10170</c:v>
                </c:pt>
                <c:pt idx="220">
                  <c:v>-10124</c:v>
                </c:pt>
                <c:pt idx="221">
                  <c:v>-10105</c:v>
                </c:pt>
                <c:pt idx="222">
                  <c:v>-10058</c:v>
                </c:pt>
                <c:pt idx="223">
                  <c:v>-10031</c:v>
                </c:pt>
                <c:pt idx="224">
                  <c:v>-10031</c:v>
                </c:pt>
                <c:pt idx="225">
                  <c:v>-9896</c:v>
                </c:pt>
                <c:pt idx="226">
                  <c:v>-9766</c:v>
                </c:pt>
                <c:pt idx="227">
                  <c:v>-9731</c:v>
                </c:pt>
                <c:pt idx="228">
                  <c:v>-9719</c:v>
                </c:pt>
                <c:pt idx="229">
                  <c:v>-9710</c:v>
                </c:pt>
                <c:pt idx="230">
                  <c:v>-9654</c:v>
                </c:pt>
                <c:pt idx="231">
                  <c:v>-9626</c:v>
                </c:pt>
                <c:pt idx="232">
                  <c:v>-9514.5</c:v>
                </c:pt>
                <c:pt idx="233">
                  <c:v>-9463</c:v>
                </c:pt>
                <c:pt idx="234">
                  <c:v>-9463</c:v>
                </c:pt>
                <c:pt idx="235">
                  <c:v>-9399</c:v>
                </c:pt>
                <c:pt idx="236">
                  <c:v>-9399</c:v>
                </c:pt>
                <c:pt idx="237">
                  <c:v>-9390</c:v>
                </c:pt>
                <c:pt idx="238">
                  <c:v>-9389</c:v>
                </c:pt>
                <c:pt idx="239">
                  <c:v>-9389</c:v>
                </c:pt>
                <c:pt idx="240">
                  <c:v>-9353</c:v>
                </c:pt>
                <c:pt idx="241">
                  <c:v>-9334</c:v>
                </c:pt>
                <c:pt idx="242">
                  <c:v>-9333</c:v>
                </c:pt>
                <c:pt idx="243">
                  <c:v>-9325</c:v>
                </c:pt>
                <c:pt idx="244">
                  <c:v>-9306</c:v>
                </c:pt>
                <c:pt idx="245">
                  <c:v>-9306</c:v>
                </c:pt>
                <c:pt idx="246">
                  <c:v>-9306</c:v>
                </c:pt>
                <c:pt idx="247">
                  <c:v>-9306</c:v>
                </c:pt>
                <c:pt idx="248">
                  <c:v>-9306</c:v>
                </c:pt>
                <c:pt idx="249">
                  <c:v>-9306</c:v>
                </c:pt>
                <c:pt idx="250">
                  <c:v>-9288</c:v>
                </c:pt>
                <c:pt idx="251">
                  <c:v>-9068</c:v>
                </c:pt>
                <c:pt idx="252">
                  <c:v>-9012</c:v>
                </c:pt>
                <c:pt idx="253">
                  <c:v>-8994</c:v>
                </c:pt>
                <c:pt idx="254">
                  <c:v>-8994</c:v>
                </c:pt>
                <c:pt idx="255">
                  <c:v>-8994</c:v>
                </c:pt>
                <c:pt idx="256">
                  <c:v>-8994</c:v>
                </c:pt>
                <c:pt idx="257">
                  <c:v>-8837</c:v>
                </c:pt>
                <c:pt idx="258">
                  <c:v>-8590</c:v>
                </c:pt>
                <c:pt idx="259">
                  <c:v>-8565.5</c:v>
                </c:pt>
                <c:pt idx="260">
                  <c:v>-8562</c:v>
                </c:pt>
                <c:pt idx="261">
                  <c:v>-8557.5</c:v>
                </c:pt>
                <c:pt idx="262">
                  <c:v>-8534</c:v>
                </c:pt>
                <c:pt idx="263">
                  <c:v>-8441</c:v>
                </c:pt>
                <c:pt idx="264">
                  <c:v>-8395</c:v>
                </c:pt>
                <c:pt idx="265">
                  <c:v>-8234</c:v>
                </c:pt>
                <c:pt idx="266">
                  <c:v>-8204</c:v>
                </c:pt>
                <c:pt idx="267">
                  <c:v>-8166</c:v>
                </c:pt>
                <c:pt idx="268">
                  <c:v>-8139</c:v>
                </c:pt>
                <c:pt idx="269">
                  <c:v>-8131</c:v>
                </c:pt>
                <c:pt idx="270">
                  <c:v>-8130</c:v>
                </c:pt>
                <c:pt idx="271">
                  <c:v>-8130</c:v>
                </c:pt>
                <c:pt idx="272">
                  <c:v>-8130</c:v>
                </c:pt>
                <c:pt idx="273">
                  <c:v>-8115.5</c:v>
                </c:pt>
                <c:pt idx="274">
                  <c:v>-8065</c:v>
                </c:pt>
                <c:pt idx="275">
                  <c:v>-8046</c:v>
                </c:pt>
                <c:pt idx="276">
                  <c:v>-7791</c:v>
                </c:pt>
                <c:pt idx="277">
                  <c:v>-7753</c:v>
                </c:pt>
                <c:pt idx="278">
                  <c:v>-7697</c:v>
                </c:pt>
                <c:pt idx="279">
                  <c:v>-7673</c:v>
                </c:pt>
                <c:pt idx="280">
                  <c:v>-7643</c:v>
                </c:pt>
                <c:pt idx="281">
                  <c:v>-7642</c:v>
                </c:pt>
                <c:pt idx="282">
                  <c:v>-7577</c:v>
                </c:pt>
                <c:pt idx="283">
                  <c:v>-7498</c:v>
                </c:pt>
                <c:pt idx="284">
                  <c:v>-7432</c:v>
                </c:pt>
                <c:pt idx="285">
                  <c:v>-7404</c:v>
                </c:pt>
                <c:pt idx="286">
                  <c:v>-7349</c:v>
                </c:pt>
                <c:pt idx="287">
                  <c:v>-7321</c:v>
                </c:pt>
                <c:pt idx="288">
                  <c:v>-7265</c:v>
                </c:pt>
                <c:pt idx="289">
                  <c:v>-7265</c:v>
                </c:pt>
                <c:pt idx="290">
                  <c:v>-7247</c:v>
                </c:pt>
                <c:pt idx="291">
                  <c:v>-7238</c:v>
                </c:pt>
                <c:pt idx="292">
                  <c:v>-7186.5</c:v>
                </c:pt>
                <c:pt idx="293">
                  <c:v>-6990</c:v>
                </c:pt>
                <c:pt idx="294">
                  <c:v>-6954</c:v>
                </c:pt>
                <c:pt idx="295">
                  <c:v>-6944</c:v>
                </c:pt>
                <c:pt idx="296">
                  <c:v>-6898</c:v>
                </c:pt>
                <c:pt idx="297">
                  <c:v>-6880</c:v>
                </c:pt>
                <c:pt idx="298">
                  <c:v>-6845</c:v>
                </c:pt>
                <c:pt idx="299">
                  <c:v>-6843</c:v>
                </c:pt>
                <c:pt idx="300">
                  <c:v>-6833</c:v>
                </c:pt>
                <c:pt idx="301">
                  <c:v>-6828.5</c:v>
                </c:pt>
                <c:pt idx="302">
                  <c:v>-6805</c:v>
                </c:pt>
                <c:pt idx="303">
                  <c:v>-6777</c:v>
                </c:pt>
                <c:pt idx="304">
                  <c:v>-6675.5</c:v>
                </c:pt>
                <c:pt idx="305">
                  <c:v>-6586</c:v>
                </c:pt>
                <c:pt idx="306">
                  <c:v>-6562.5</c:v>
                </c:pt>
                <c:pt idx="307">
                  <c:v>-6549</c:v>
                </c:pt>
                <c:pt idx="308">
                  <c:v>-6513</c:v>
                </c:pt>
                <c:pt idx="309">
                  <c:v>-6513</c:v>
                </c:pt>
                <c:pt idx="310">
                  <c:v>-6513</c:v>
                </c:pt>
                <c:pt idx="311">
                  <c:v>-6512</c:v>
                </c:pt>
                <c:pt idx="312">
                  <c:v>-6494</c:v>
                </c:pt>
                <c:pt idx="313">
                  <c:v>-6484</c:v>
                </c:pt>
                <c:pt idx="314">
                  <c:v>-6457</c:v>
                </c:pt>
                <c:pt idx="315">
                  <c:v>-6447</c:v>
                </c:pt>
                <c:pt idx="316">
                  <c:v>-6422</c:v>
                </c:pt>
                <c:pt idx="317">
                  <c:v>-6186.5</c:v>
                </c:pt>
                <c:pt idx="318">
                  <c:v>-6127</c:v>
                </c:pt>
                <c:pt idx="319">
                  <c:v>-6089</c:v>
                </c:pt>
                <c:pt idx="320">
                  <c:v>-6080</c:v>
                </c:pt>
                <c:pt idx="321">
                  <c:v>-6061</c:v>
                </c:pt>
                <c:pt idx="322">
                  <c:v>-6055</c:v>
                </c:pt>
                <c:pt idx="323">
                  <c:v>-5964.5</c:v>
                </c:pt>
                <c:pt idx="324">
                  <c:v>-5740</c:v>
                </c:pt>
                <c:pt idx="325">
                  <c:v>-5731</c:v>
                </c:pt>
                <c:pt idx="326">
                  <c:v>-5731</c:v>
                </c:pt>
                <c:pt idx="327">
                  <c:v>-5722</c:v>
                </c:pt>
                <c:pt idx="328">
                  <c:v>-5713</c:v>
                </c:pt>
                <c:pt idx="329">
                  <c:v>-5704</c:v>
                </c:pt>
                <c:pt idx="330">
                  <c:v>-5704</c:v>
                </c:pt>
                <c:pt idx="331">
                  <c:v>-5667</c:v>
                </c:pt>
                <c:pt idx="332">
                  <c:v>-5664.5</c:v>
                </c:pt>
                <c:pt idx="333">
                  <c:v>-5646</c:v>
                </c:pt>
                <c:pt idx="334">
                  <c:v>-5645</c:v>
                </c:pt>
                <c:pt idx="335">
                  <c:v>-5382</c:v>
                </c:pt>
                <c:pt idx="336">
                  <c:v>-5318</c:v>
                </c:pt>
                <c:pt idx="337">
                  <c:v>-5290</c:v>
                </c:pt>
                <c:pt idx="338">
                  <c:v>-5290</c:v>
                </c:pt>
                <c:pt idx="339">
                  <c:v>-5263</c:v>
                </c:pt>
                <c:pt idx="340">
                  <c:v>-5262</c:v>
                </c:pt>
                <c:pt idx="341">
                  <c:v>-5262</c:v>
                </c:pt>
                <c:pt idx="342">
                  <c:v>-5262</c:v>
                </c:pt>
                <c:pt idx="343">
                  <c:v>-5197</c:v>
                </c:pt>
                <c:pt idx="344">
                  <c:v>-5188</c:v>
                </c:pt>
                <c:pt idx="345">
                  <c:v>-4922</c:v>
                </c:pt>
                <c:pt idx="346">
                  <c:v>-4867</c:v>
                </c:pt>
                <c:pt idx="347">
                  <c:v>-4862</c:v>
                </c:pt>
                <c:pt idx="348">
                  <c:v>-4839</c:v>
                </c:pt>
                <c:pt idx="349">
                  <c:v>-4783</c:v>
                </c:pt>
                <c:pt idx="350">
                  <c:v>-4536</c:v>
                </c:pt>
                <c:pt idx="351">
                  <c:v>-4472</c:v>
                </c:pt>
                <c:pt idx="352">
                  <c:v>-4398</c:v>
                </c:pt>
                <c:pt idx="353">
                  <c:v>-4388</c:v>
                </c:pt>
                <c:pt idx="354">
                  <c:v>-3987</c:v>
                </c:pt>
                <c:pt idx="355">
                  <c:v>-3986</c:v>
                </c:pt>
                <c:pt idx="356">
                  <c:v>-3658</c:v>
                </c:pt>
                <c:pt idx="357">
                  <c:v>-3645</c:v>
                </c:pt>
                <c:pt idx="358">
                  <c:v>-3645</c:v>
                </c:pt>
                <c:pt idx="359">
                  <c:v>-3620</c:v>
                </c:pt>
                <c:pt idx="360">
                  <c:v>-3333</c:v>
                </c:pt>
                <c:pt idx="361">
                  <c:v>-3217.5</c:v>
                </c:pt>
                <c:pt idx="362">
                  <c:v>-2809</c:v>
                </c:pt>
                <c:pt idx="363">
                  <c:v>-2808</c:v>
                </c:pt>
                <c:pt idx="364">
                  <c:v>-2808</c:v>
                </c:pt>
                <c:pt idx="365">
                  <c:v>-2712.5</c:v>
                </c:pt>
                <c:pt idx="366">
                  <c:v>-2666.5</c:v>
                </c:pt>
                <c:pt idx="367">
                  <c:v>-2393.5</c:v>
                </c:pt>
                <c:pt idx="368">
                  <c:v>-2360</c:v>
                </c:pt>
                <c:pt idx="369">
                  <c:v>-2268</c:v>
                </c:pt>
                <c:pt idx="370">
                  <c:v>-2096.5</c:v>
                </c:pt>
                <c:pt idx="371">
                  <c:v>-2083</c:v>
                </c:pt>
                <c:pt idx="372">
                  <c:v>-2026.5</c:v>
                </c:pt>
                <c:pt idx="373">
                  <c:v>-2022.5</c:v>
                </c:pt>
                <c:pt idx="374">
                  <c:v>-2021</c:v>
                </c:pt>
                <c:pt idx="375">
                  <c:v>-2017.5</c:v>
                </c:pt>
                <c:pt idx="376">
                  <c:v>-2005.5</c:v>
                </c:pt>
                <c:pt idx="377">
                  <c:v>-1984</c:v>
                </c:pt>
                <c:pt idx="378">
                  <c:v>-1945</c:v>
                </c:pt>
                <c:pt idx="379">
                  <c:v>-1914.5</c:v>
                </c:pt>
                <c:pt idx="380">
                  <c:v>-1892</c:v>
                </c:pt>
                <c:pt idx="381">
                  <c:v>-1888</c:v>
                </c:pt>
                <c:pt idx="382">
                  <c:v>-1714.5</c:v>
                </c:pt>
                <c:pt idx="383">
                  <c:v>-1691</c:v>
                </c:pt>
                <c:pt idx="384">
                  <c:v>-1616</c:v>
                </c:pt>
                <c:pt idx="385">
                  <c:v>-1586</c:v>
                </c:pt>
                <c:pt idx="386">
                  <c:v>-1581.5</c:v>
                </c:pt>
                <c:pt idx="387">
                  <c:v>-1580</c:v>
                </c:pt>
                <c:pt idx="388">
                  <c:v>-1576</c:v>
                </c:pt>
                <c:pt idx="389">
                  <c:v>-1572.5</c:v>
                </c:pt>
                <c:pt idx="390">
                  <c:v>-1477</c:v>
                </c:pt>
                <c:pt idx="391">
                  <c:v>-1458</c:v>
                </c:pt>
                <c:pt idx="392">
                  <c:v>-1255</c:v>
                </c:pt>
                <c:pt idx="393">
                  <c:v>-1231</c:v>
                </c:pt>
                <c:pt idx="394">
                  <c:v>-1231</c:v>
                </c:pt>
                <c:pt idx="395">
                  <c:v>-1212</c:v>
                </c:pt>
                <c:pt idx="396">
                  <c:v>-1198.5</c:v>
                </c:pt>
                <c:pt idx="397">
                  <c:v>-1185</c:v>
                </c:pt>
                <c:pt idx="398">
                  <c:v>-1175</c:v>
                </c:pt>
                <c:pt idx="399">
                  <c:v>-1154</c:v>
                </c:pt>
                <c:pt idx="400">
                  <c:v>-1129</c:v>
                </c:pt>
                <c:pt idx="401">
                  <c:v>-1068.5</c:v>
                </c:pt>
                <c:pt idx="402">
                  <c:v>-1067</c:v>
                </c:pt>
                <c:pt idx="403">
                  <c:v>-827</c:v>
                </c:pt>
                <c:pt idx="404">
                  <c:v>-777</c:v>
                </c:pt>
                <c:pt idx="405">
                  <c:v>-761</c:v>
                </c:pt>
                <c:pt idx="406">
                  <c:v>-710.5</c:v>
                </c:pt>
                <c:pt idx="407">
                  <c:v>-696</c:v>
                </c:pt>
                <c:pt idx="408">
                  <c:v>-688.5</c:v>
                </c:pt>
                <c:pt idx="409">
                  <c:v>-460</c:v>
                </c:pt>
                <c:pt idx="410">
                  <c:v>-441</c:v>
                </c:pt>
                <c:pt idx="411">
                  <c:v>-356</c:v>
                </c:pt>
                <c:pt idx="412">
                  <c:v>-296.5</c:v>
                </c:pt>
                <c:pt idx="413">
                  <c:v>-55</c:v>
                </c:pt>
                <c:pt idx="414">
                  <c:v>-27</c:v>
                </c:pt>
                <c:pt idx="415">
                  <c:v>0</c:v>
                </c:pt>
                <c:pt idx="416">
                  <c:v>0</c:v>
                </c:pt>
                <c:pt idx="417">
                  <c:v>48</c:v>
                </c:pt>
                <c:pt idx="418">
                  <c:v>77</c:v>
                </c:pt>
                <c:pt idx="419">
                  <c:v>78</c:v>
                </c:pt>
                <c:pt idx="420">
                  <c:v>80.5</c:v>
                </c:pt>
                <c:pt idx="421">
                  <c:v>350</c:v>
                </c:pt>
                <c:pt idx="422">
                  <c:v>463</c:v>
                </c:pt>
                <c:pt idx="423">
                  <c:v>562</c:v>
                </c:pt>
                <c:pt idx="424">
                  <c:v>725</c:v>
                </c:pt>
                <c:pt idx="425">
                  <c:v>744</c:v>
                </c:pt>
                <c:pt idx="426">
                  <c:v>776.5</c:v>
                </c:pt>
                <c:pt idx="427">
                  <c:v>785.5</c:v>
                </c:pt>
                <c:pt idx="428">
                  <c:v>794.5</c:v>
                </c:pt>
                <c:pt idx="429">
                  <c:v>804.5</c:v>
                </c:pt>
                <c:pt idx="430">
                  <c:v>818</c:v>
                </c:pt>
                <c:pt idx="431">
                  <c:v>837</c:v>
                </c:pt>
                <c:pt idx="432">
                  <c:v>853.5</c:v>
                </c:pt>
                <c:pt idx="433">
                  <c:v>896</c:v>
                </c:pt>
                <c:pt idx="434">
                  <c:v>1270</c:v>
                </c:pt>
                <c:pt idx="435">
                  <c:v>1270</c:v>
                </c:pt>
                <c:pt idx="436">
                  <c:v>1670</c:v>
                </c:pt>
                <c:pt idx="437">
                  <c:v>1700.5</c:v>
                </c:pt>
                <c:pt idx="438">
                  <c:v>1700.5</c:v>
                </c:pt>
                <c:pt idx="439">
                  <c:v>1723</c:v>
                </c:pt>
                <c:pt idx="440">
                  <c:v>2071</c:v>
                </c:pt>
                <c:pt idx="441">
                  <c:v>2079</c:v>
                </c:pt>
                <c:pt idx="442">
                  <c:v>2425.5</c:v>
                </c:pt>
                <c:pt idx="443">
                  <c:v>2439</c:v>
                </c:pt>
                <c:pt idx="444">
                  <c:v>2477</c:v>
                </c:pt>
                <c:pt idx="445">
                  <c:v>2613</c:v>
                </c:pt>
                <c:pt idx="446">
                  <c:v>2613</c:v>
                </c:pt>
                <c:pt idx="447">
                  <c:v>2877</c:v>
                </c:pt>
                <c:pt idx="448">
                  <c:v>2880</c:v>
                </c:pt>
                <c:pt idx="449">
                  <c:v>2949.5</c:v>
                </c:pt>
                <c:pt idx="450">
                  <c:v>2971</c:v>
                </c:pt>
                <c:pt idx="451">
                  <c:v>3313</c:v>
                </c:pt>
                <c:pt idx="452">
                  <c:v>3320</c:v>
                </c:pt>
                <c:pt idx="453">
                  <c:v>3329</c:v>
                </c:pt>
                <c:pt idx="454">
                  <c:v>3366</c:v>
                </c:pt>
                <c:pt idx="455">
                  <c:v>3661</c:v>
                </c:pt>
                <c:pt idx="456">
                  <c:v>3696</c:v>
                </c:pt>
                <c:pt idx="457">
                  <c:v>3753</c:v>
                </c:pt>
                <c:pt idx="458">
                  <c:v>4025</c:v>
                </c:pt>
                <c:pt idx="459">
                  <c:v>4109</c:v>
                </c:pt>
                <c:pt idx="460">
                  <c:v>4139</c:v>
                </c:pt>
                <c:pt idx="461">
                  <c:v>4156</c:v>
                </c:pt>
                <c:pt idx="462">
                  <c:v>4193</c:v>
                </c:pt>
                <c:pt idx="463">
                  <c:v>4587</c:v>
                </c:pt>
                <c:pt idx="464">
                  <c:v>4618</c:v>
                </c:pt>
                <c:pt idx="465">
                  <c:v>4862</c:v>
                </c:pt>
                <c:pt idx="466">
                  <c:v>4885.5</c:v>
                </c:pt>
                <c:pt idx="467">
                  <c:v>4975</c:v>
                </c:pt>
                <c:pt idx="468">
                  <c:v>5002</c:v>
                </c:pt>
                <c:pt idx="469">
                  <c:v>5032</c:v>
                </c:pt>
                <c:pt idx="470">
                  <c:v>5057</c:v>
                </c:pt>
                <c:pt idx="471">
                  <c:v>5303</c:v>
                </c:pt>
                <c:pt idx="472">
                  <c:v>5320.5</c:v>
                </c:pt>
                <c:pt idx="473">
                  <c:v>5334.5</c:v>
                </c:pt>
                <c:pt idx="474">
                  <c:v>5360</c:v>
                </c:pt>
                <c:pt idx="475">
                  <c:v>5399</c:v>
                </c:pt>
                <c:pt idx="476">
                  <c:v>5746</c:v>
                </c:pt>
                <c:pt idx="477">
                  <c:v>5802</c:v>
                </c:pt>
                <c:pt idx="478">
                  <c:v>5849</c:v>
                </c:pt>
                <c:pt idx="479">
                  <c:v>6217</c:v>
                </c:pt>
                <c:pt idx="480">
                  <c:v>6317</c:v>
                </c:pt>
                <c:pt idx="481">
                  <c:v>6526</c:v>
                </c:pt>
              </c:numCache>
            </c:numRef>
          </c:xVal>
          <c:yVal>
            <c:numRef>
              <c:f>Active!$J$21:$J$958</c:f>
              <c:numCache>
                <c:formatCode>General</c:formatCode>
                <c:ptCount val="938"/>
                <c:pt idx="63">
                  <c:v>6.496379995951429E-3</c:v>
                </c:pt>
                <c:pt idx="91">
                  <c:v>1.0983369997120462E-2</c:v>
                </c:pt>
                <c:pt idx="104">
                  <c:v>-1.1085300066042691E-3</c:v>
                </c:pt>
                <c:pt idx="109">
                  <c:v>-6.4004300002125092E-3</c:v>
                </c:pt>
                <c:pt idx="122">
                  <c:v>-5.6967400014400482E-3</c:v>
                </c:pt>
                <c:pt idx="140">
                  <c:v>4.2113599993172102E-3</c:v>
                </c:pt>
                <c:pt idx="151">
                  <c:v>1.5194599909591489E-3</c:v>
                </c:pt>
                <c:pt idx="165">
                  <c:v>-5.072440006188117E-3</c:v>
                </c:pt>
                <c:pt idx="347">
                  <c:v>1.3758579996647313E-2</c:v>
                </c:pt>
                <c:pt idx="361">
                  <c:v>-4.8917500680545345E-4</c:v>
                </c:pt>
                <c:pt idx="370">
                  <c:v>-4.4556500506587327E-4</c:v>
                </c:pt>
                <c:pt idx="373">
                  <c:v>-5.1922500279033557E-4</c:v>
                </c:pt>
                <c:pt idx="378">
                  <c:v>3.2254999678116292E-4</c:v>
                </c:pt>
                <c:pt idx="381">
                  <c:v>3.7391999649116769E-4</c:v>
                </c:pt>
                <c:pt idx="418">
                  <c:v>-4.6043000475037843E-4</c:v>
                </c:pt>
                <c:pt idx="432">
                  <c:v>-1.0360650048824027E-3</c:v>
                </c:pt>
                <c:pt idx="440">
                  <c:v>-3.2668900021235459E-3</c:v>
                </c:pt>
                <c:pt idx="442">
                  <c:v>-4.2035450096591376E-3</c:v>
                </c:pt>
                <c:pt idx="443">
                  <c:v>-2.9440100042847916E-3</c:v>
                </c:pt>
                <c:pt idx="448">
                  <c:v>-3.9992000019992702E-3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08-4DC4-AB49-39372D1994F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-31107</c:v>
                </c:pt>
                <c:pt idx="1">
                  <c:v>-31069</c:v>
                </c:pt>
                <c:pt idx="2">
                  <c:v>-30271</c:v>
                </c:pt>
                <c:pt idx="3">
                  <c:v>-30233</c:v>
                </c:pt>
                <c:pt idx="4">
                  <c:v>-29865</c:v>
                </c:pt>
                <c:pt idx="5">
                  <c:v>-28657</c:v>
                </c:pt>
                <c:pt idx="6">
                  <c:v>-26968</c:v>
                </c:pt>
                <c:pt idx="7">
                  <c:v>-26573</c:v>
                </c:pt>
                <c:pt idx="8">
                  <c:v>-26566</c:v>
                </c:pt>
                <c:pt idx="9">
                  <c:v>-26557</c:v>
                </c:pt>
                <c:pt idx="10">
                  <c:v>-26556</c:v>
                </c:pt>
                <c:pt idx="11">
                  <c:v>-26529</c:v>
                </c:pt>
                <c:pt idx="12">
                  <c:v>-26528</c:v>
                </c:pt>
                <c:pt idx="13">
                  <c:v>-26500</c:v>
                </c:pt>
                <c:pt idx="14">
                  <c:v>-26328</c:v>
                </c:pt>
                <c:pt idx="15">
                  <c:v>-26271</c:v>
                </c:pt>
                <c:pt idx="16">
                  <c:v>-26234</c:v>
                </c:pt>
                <c:pt idx="17">
                  <c:v>-26233</c:v>
                </c:pt>
                <c:pt idx="18">
                  <c:v>-26229.5</c:v>
                </c:pt>
                <c:pt idx="19">
                  <c:v>-26216</c:v>
                </c:pt>
                <c:pt idx="20">
                  <c:v>-26215</c:v>
                </c:pt>
                <c:pt idx="21">
                  <c:v>-26201.5</c:v>
                </c:pt>
                <c:pt idx="22">
                  <c:v>-25034</c:v>
                </c:pt>
                <c:pt idx="23">
                  <c:v>-24944</c:v>
                </c:pt>
                <c:pt idx="24">
                  <c:v>-24519</c:v>
                </c:pt>
                <c:pt idx="25">
                  <c:v>-24152</c:v>
                </c:pt>
                <c:pt idx="26">
                  <c:v>-23962</c:v>
                </c:pt>
                <c:pt idx="27">
                  <c:v>-23646</c:v>
                </c:pt>
                <c:pt idx="28">
                  <c:v>-23276</c:v>
                </c:pt>
                <c:pt idx="29">
                  <c:v>-22976</c:v>
                </c:pt>
                <c:pt idx="30">
                  <c:v>-22844</c:v>
                </c:pt>
                <c:pt idx="31">
                  <c:v>-22541</c:v>
                </c:pt>
                <c:pt idx="32">
                  <c:v>-22495</c:v>
                </c:pt>
                <c:pt idx="33">
                  <c:v>-22488</c:v>
                </c:pt>
                <c:pt idx="34">
                  <c:v>-22063</c:v>
                </c:pt>
                <c:pt idx="35">
                  <c:v>-21935</c:v>
                </c:pt>
                <c:pt idx="36">
                  <c:v>-20834</c:v>
                </c:pt>
                <c:pt idx="37">
                  <c:v>-19996</c:v>
                </c:pt>
                <c:pt idx="38">
                  <c:v>-19939</c:v>
                </c:pt>
                <c:pt idx="39">
                  <c:v>-19665</c:v>
                </c:pt>
                <c:pt idx="40">
                  <c:v>-19571</c:v>
                </c:pt>
                <c:pt idx="41">
                  <c:v>-19571</c:v>
                </c:pt>
                <c:pt idx="42">
                  <c:v>-19567.5</c:v>
                </c:pt>
                <c:pt idx="43">
                  <c:v>-19534</c:v>
                </c:pt>
                <c:pt idx="44">
                  <c:v>-19233</c:v>
                </c:pt>
                <c:pt idx="45">
                  <c:v>-19205</c:v>
                </c:pt>
                <c:pt idx="46">
                  <c:v>-19205</c:v>
                </c:pt>
                <c:pt idx="47">
                  <c:v>-19205</c:v>
                </c:pt>
                <c:pt idx="48">
                  <c:v>-19196</c:v>
                </c:pt>
                <c:pt idx="49">
                  <c:v>-19177</c:v>
                </c:pt>
                <c:pt idx="50">
                  <c:v>-19167</c:v>
                </c:pt>
                <c:pt idx="51">
                  <c:v>-18782</c:v>
                </c:pt>
                <c:pt idx="52">
                  <c:v>-18782</c:v>
                </c:pt>
                <c:pt idx="53">
                  <c:v>-18382.5</c:v>
                </c:pt>
                <c:pt idx="54">
                  <c:v>-18345.5</c:v>
                </c:pt>
                <c:pt idx="55">
                  <c:v>-18275</c:v>
                </c:pt>
                <c:pt idx="56">
                  <c:v>-18001</c:v>
                </c:pt>
                <c:pt idx="57">
                  <c:v>-17192</c:v>
                </c:pt>
                <c:pt idx="58">
                  <c:v>-17192</c:v>
                </c:pt>
                <c:pt idx="59">
                  <c:v>-16760</c:v>
                </c:pt>
                <c:pt idx="60">
                  <c:v>-16750</c:v>
                </c:pt>
                <c:pt idx="61">
                  <c:v>-16659</c:v>
                </c:pt>
                <c:pt idx="62">
                  <c:v>-16291</c:v>
                </c:pt>
                <c:pt idx="63">
                  <c:v>-16282</c:v>
                </c:pt>
                <c:pt idx="64">
                  <c:v>-15897</c:v>
                </c:pt>
                <c:pt idx="65">
                  <c:v>-15897</c:v>
                </c:pt>
                <c:pt idx="66">
                  <c:v>-15897</c:v>
                </c:pt>
                <c:pt idx="67">
                  <c:v>-15839</c:v>
                </c:pt>
                <c:pt idx="68">
                  <c:v>-15839</c:v>
                </c:pt>
                <c:pt idx="69">
                  <c:v>-15832</c:v>
                </c:pt>
                <c:pt idx="70">
                  <c:v>-15579.5</c:v>
                </c:pt>
                <c:pt idx="71">
                  <c:v>-15575</c:v>
                </c:pt>
                <c:pt idx="72">
                  <c:v>-15575</c:v>
                </c:pt>
                <c:pt idx="73">
                  <c:v>-15556</c:v>
                </c:pt>
                <c:pt idx="74">
                  <c:v>-15483</c:v>
                </c:pt>
                <c:pt idx="75">
                  <c:v>-15473</c:v>
                </c:pt>
                <c:pt idx="76">
                  <c:v>-15426</c:v>
                </c:pt>
                <c:pt idx="77">
                  <c:v>-15239.5</c:v>
                </c:pt>
                <c:pt idx="78">
                  <c:v>-15212.5</c:v>
                </c:pt>
                <c:pt idx="79">
                  <c:v>-15161</c:v>
                </c:pt>
                <c:pt idx="80">
                  <c:v>-15161</c:v>
                </c:pt>
                <c:pt idx="81">
                  <c:v>-15156.5</c:v>
                </c:pt>
                <c:pt idx="82">
                  <c:v>-15142</c:v>
                </c:pt>
                <c:pt idx="83">
                  <c:v>-15137.5</c:v>
                </c:pt>
                <c:pt idx="84">
                  <c:v>-15129.5</c:v>
                </c:pt>
                <c:pt idx="85">
                  <c:v>-15105</c:v>
                </c:pt>
                <c:pt idx="86">
                  <c:v>-15063.5</c:v>
                </c:pt>
                <c:pt idx="87">
                  <c:v>-15061</c:v>
                </c:pt>
                <c:pt idx="88">
                  <c:v>-14976</c:v>
                </c:pt>
                <c:pt idx="89">
                  <c:v>-14761.5</c:v>
                </c:pt>
                <c:pt idx="90">
                  <c:v>-14756</c:v>
                </c:pt>
                <c:pt idx="91">
                  <c:v>-14743</c:v>
                </c:pt>
                <c:pt idx="92">
                  <c:v>-14733.5</c:v>
                </c:pt>
                <c:pt idx="93">
                  <c:v>-14729</c:v>
                </c:pt>
                <c:pt idx="94">
                  <c:v>-14710</c:v>
                </c:pt>
                <c:pt idx="95">
                  <c:v>-14710</c:v>
                </c:pt>
                <c:pt idx="96">
                  <c:v>-14696.5</c:v>
                </c:pt>
                <c:pt idx="97">
                  <c:v>-14678.5</c:v>
                </c:pt>
                <c:pt idx="98">
                  <c:v>-14673</c:v>
                </c:pt>
                <c:pt idx="99">
                  <c:v>-14646</c:v>
                </c:pt>
                <c:pt idx="100">
                  <c:v>-14631.5</c:v>
                </c:pt>
                <c:pt idx="101">
                  <c:v>-14623.5</c:v>
                </c:pt>
                <c:pt idx="102">
                  <c:v>-14603.5</c:v>
                </c:pt>
                <c:pt idx="103">
                  <c:v>-14459.5</c:v>
                </c:pt>
                <c:pt idx="104">
                  <c:v>-14333</c:v>
                </c:pt>
                <c:pt idx="105">
                  <c:v>-14250</c:v>
                </c:pt>
                <c:pt idx="106">
                  <c:v>-14018.5</c:v>
                </c:pt>
                <c:pt idx="107">
                  <c:v>-14004</c:v>
                </c:pt>
                <c:pt idx="108">
                  <c:v>-13952.5</c:v>
                </c:pt>
                <c:pt idx="109">
                  <c:v>-13923</c:v>
                </c:pt>
                <c:pt idx="110">
                  <c:v>-13885</c:v>
                </c:pt>
                <c:pt idx="111">
                  <c:v>-13878.5</c:v>
                </c:pt>
                <c:pt idx="112">
                  <c:v>-13869.5</c:v>
                </c:pt>
                <c:pt idx="113">
                  <c:v>-13865</c:v>
                </c:pt>
                <c:pt idx="114">
                  <c:v>-13865</c:v>
                </c:pt>
                <c:pt idx="115">
                  <c:v>-13841.5</c:v>
                </c:pt>
                <c:pt idx="116">
                  <c:v>-13823.5</c:v>
                </c:pt>
                <c:pt idx="117">
                  <c:v>-13766.5</c:v>
                </c:pt>
                <c:pt idx="118">
                  <c:v>-13757.5</c:v>
                </c:pt>
                <c:pt idx="119">
                  <c:v>-13702.5</c:v>
                </c:pt>
                <c:pt idx="120">
                  <c:v>-13586.5</c:v>
                </c:pt>
                <c:pt idx="121">
                  <c:v>-13562</c:v>
                </c:pt>
                <c:pt idx="122">
                  <c:v>-13514</c:v>
                </c:pt>
                <c:pt idx="123">
                  <c:v>-13499</c:v>
                </c:pt>
                <c:pt idx="124">
                  <c:v>-13498</c:v>
                </c:pt>
                <c:pt idx="125">
                  <c:v>-13488</c:v>
                </c:pt>
                <c:pt idx="126">
                  <c:v>-13488</c:v>
                </c:pt>
                <c:pt idx="127">
                  <c:v>-13479</c:v>
                </c:pt>
                <c:pt idx="128">
                  <c:v>-13479</c:v>
                </c:pt>
                <c:pt idx="129">
                  <c:v>-13479</c:v>
                </c:pt>
                <c:pt idx="130">
                  <c:v>-13479</c:v>
                </c:pt>
                <c:pt idx="131">
                  <c:v>-13479</c:v>
                </c:pt>
                <c:pt idx="132">
                  <c:v>-13470</c:v>
                </c:pt>
                <c:pt idx="133">
                  <c:v>-13386</c:v>
                </c:pt>
                <c:pt idx="134">
                  <c:v>-13381.5</c:v>
                </c:pt>
                <c:pt idx="135">
                  <c:v>-13330</c:v>
                </c:pt>
                <c:pt idx="136">
                  <c:v>-13307.5</c:v>
                </c:pt>
                <c:pt idx="137">
                  <c:v>-13139</c:v>
                </c:pt>
                <c:pt idx="138">
                  <c:v>-13130</c:v>
                </c:pt>
                <c:pt idx="139">
                  <c:v>-13106.5</c:v>
                </c:pt>
                <c:pt idx="140">
                  <c:v>-13104</c:v>
                </c:pt>
                <c:pt idx="141">
                  <c:v>-13102</c:v>
                </c:pt>
                <c:pt idx="142">
                  <c:v>-13102</c:v>
                </c:pt>
                <c:pt idx="143">
                  <c:v>-13069.5</c:v>
                </c:pt>
                <c:pt idx="144">
                  <c:v>-13060</c:v>
                </c:pt>
                <c:pt idx="145">
                  <c:v>-13049</c:v>
                </c:pt>
                <c:pt idx="146">
                  <c:v>-13042.5</c:v>
                </c:pt>
                <c:pt idx="147">
                  <c:v>-13010</c:v>
                </c:pt>
                <c:pt idx="148">
                  <c:v>-12992</c:v>
                </c:pt>
                <c:pt idx="149">
                  <c:v>-12898</c:v>
                </c:pt>
                <c:pt idx="150">
                  <c:v>-12756</c:v>
                </c:pt>
                <c:pt idx="151">
                  <c:v>-12694</c:v>
                </c:pt>
                <c:pt idx="152">
                  <c:v>-12692</c:v>
                </c:pt>
                <c:pt idx="153">
                  <c:v>-12679</c:v>
                </c:pt>
                <c:pt idx="154">
                  <c:v>-12679</c:v>
                </c:pt>
                <c:pt idx="155">
                  <c:v>-12590.5</c:v>
                </c:pt>
                <c:pt idx="156">
                  <c:v>-12568</c:v>
                </c:pt>
                <c:pt idx="157">
                  <c:v>-12558</c:v>
                </c:pt>
                <c:pt idx="158">
                  <c:v>-12550</c:v>
                </c:pt>
                <c:pt idx="159">
                  <c:v>-12333</c:v>
                </c:pt>
                <c:pt idx="160">
                  <c:v>-12317.5</c:v>
                </c:pt>
                <c:pt idx="161">
                  <c:v>-12312</c:v>
                </c:pt>
                <c:pt idx="162">
                  <c:v>-12312</c:v>
                </c:pt>
                <c:pt idx="163">
                  <c:v>-12303</c:v>
                </c:pt>
                <c:pt idx="164">
                  <c:v>-12303</c:v>
                </c:pt>
                <c:pt idx="165">
                  <c:v>-12284</c:v>
                </c:pt>
                <c:pt idx="166">
                  <c:v>-12270.5</c:v>
                </c:pt>
                <c:pt idx="167">
                  <c:v>-12251.5</c:v>
                </c:pt>
                <c:pt idx="168">
                  <c:v>-12248</c:v>
                </c:pt>
                <c:pt idx="169">
                  <c:v>-12247</c:v>
                </c:pt>
                <c:pt idx="170">
                  <c:v>-12247</c:v>
                </c:pt>
                <c:pt idx="171">
                  <c:v>-12247</c:v>
                </c:pt>
                <c:pt idx="172">
                  <c:v>-12233.5</c:v>
                </c:pt>
                <c:pt idx="173">
                  <c:v>-12229</c:v>
                </c:pt>
                <c:pt idx="174">
                  <c:v>-12210</c:v>
                </c:pt>
                <c:pt idx="175">
                  <c:v>-12201</c:v>
                </c:pt>
                <c:pt idx="176">
                  <c:v>-12199</c:v>
                </c:pt>
                <c:pt idx="177">
                  <c:v>-11884.5</c:v>
                </c:pt>
                <c:pt idx="178">
                  <c:v>-11880</c:v>
                </c:pt>
                <c:pt idx="179">
                  <c:v>-11847.5</c:v>
                </c:pt>
                <c:pt idx="180">
                  <c:v>-11844</c:v>
                </c:pt>
                <c:pt idx="181">
                  <c:v>-11843</c:v>
                </c:pt>
                <c:pt idx="182">
                  <c:v>-11843</c:v>
                </c:pt>
                <c:pt idx="183">
                  <c:v>-11843</c:v>
                </c:pt>
                <c:pt idx="184">
                  <c:v>-11797</c:v>
                </c:pt>
                <c:pt idx="185">
                  <c:v>-11787</c:v>
                </c:pt>
                <c:pt idx="186">
                  <c:v>-11781</c:v>
                </c:pt>
                <c:pt idx="187">
                  <c:v>-11751</c:v>
                </c:pt>
                <c:pt idx="188">
                  <c:v>-11750</c:v>
                </c:pt>
                <c:pt idx="189">
                  <c:v>-11741</c:v>
                </c:pt>
                <c:pt idx="190">
                  <c:v>-11741</c:v>
                </c:pt>
                <c:pt idx="191">
                  <c:v>-11741</c:v>
                </c:pt>
                <c:pt idx="192">
                  <c:v>-11699.5</c:v>
                </c:pt>
                <c:pt idx="193">
                  <c:v>-11423</c:v>
                </c:pt>
                <c:pt idx="194">
                  <c:v>-11411</c:v>
                </c:pt>
                <c:pt idx="195">
                  <c:v>-11402</c:v>
                </c:pt>
                <c:pt idx="196">
                  <c:v>-11373</c:v>
                </c:pt>
                <c:pt idx="197">
                  <c:v>-11355</c:v>
                </c:pt>
                <c:pt idx="198">
                  <c:v>-11327</c:v>
                </c:pt>
                <c:pt idx="199">
                  <c:v>-11300</c:v>
                </c:pt>
                <c:pt idx="200">
                  <c:v>-11092</c:v>
                </c:pt>
                <c:pt idx="201">
                  <c:v>-11071</c:v>
                </c:pt>
                <c:pt idx="202">
                  <c:v>-10979</c:v>
                </c:pt>
                <c:pt idx="203">
                  <c:v>-10979</c:v>
                </c:pt>
                <c:pt idx="204">
                  <c:v>-10951</c:v>
                </c:pt>
                <c:pt idx="205">
                  <c:v>-10942</c:v>
                </c:pt>
                <c:pt idx="206">
                  <c:v>-10914</c:v>
                </c:pt>
                <c:pt idx="207">
                  <c:v>-10914</c:v>
                </c:pt>
                <c:pt idx="208">
                  <c:v>-10621</c:v>
                </c:pt>
                <c:pt idx="209">
                  <c:v>-10556</c:v>
                </c:pt>
                <c:pt idx="210">
                  <c:v>-10555</c:v>
                </c:pt>
                <c:pt idx="211">
                  <c:v>-10550</c:v>
                </c:pt>
                <c:pt idx="212">
                  <c:v>-10518</c:v>
                </c:pt>
                <c:pt idx="213">
                  <c:v>-10510</c:v>
                </c:pt>
                <c:pt idx="214">
                  <c:v>-10491</c:v>
                </c:pt>
                <c:pt idx="215">
                  <c:v>-10426</c:v>
                </c:pt>
                <c:pt idx="216">
                  <c:v>-10244</c:v>
                </c:pt>
                <c:pt idx="217">
                  <c:v>-10226</c:v>
                </c:pt>
                <c:pt idx="218">
                  <c:v>-10216</c:v>
                </c:pt>
                <c:pt idx="219">
                  <c:v>-10170</c:v>
                </c:pt>
                <c:pt idx="220">
                  <c:v>-10124</c:v>
                </c:pt>
                <c:pt idx="221">
                  <c:v>-10105</c:v>
                </c:pt>
                <c:pt idx="222">
                  <c:v>-10058</c:v>
                </c:pt>
                <c:pt idx="223">
                  <c:v>-10031</c:v>
                </c:pt>
                <c:pt idx="224">
                  <c:v>-10031</c:v>
                </c:pt>
                <c:pt idx="225">
                  <c:v>-9896</c:v>
                </c:pt>
                <c:pt idx="226">
                  <c:v>-9766</c:v>
                </c:pt>
                <c:pt idx="227">
                  <c:v>-9731</c:v>
                </c:pt>
                <c:pt idx="228">
                  <c:v>-9719</c:v>
                </c:pt>
                <c:pt idx="229">
                  <c:v>-9710</c:v>
                </c:pt>
                <c:pt idx="230">
                  <c:v>-9654</c:v>
                </c:pt>
                <c:pt idx="231">
                  <c:v>-9626</c:v>
                </c:pt>
                <c:pt idx="232">
                  <c:v>-9514.5</c:v>
                </c:pt>
                <c:pt idx="233">
                  <c:v>-9463</c:v>
                </c:pt>
                <c:pt idx="234">
                  <c:v>-9463</c:v>
                </c:pt>
                <c:pt idx="235">
                  <c:v>-9399</c:v>
                </c:pt>
                <c:pt idx="236">
                  <c:v>-9399</c:v>
                </c:pt>
                <c:pt idx="237">
                  <c:v>-9390</c:v>
                </c:pt>
                <c:pt idx="238">
                  <c:v>-9389</c:v>
                </c:pt>
                <c:pt idx="239">
                  <c:v>-9389</c:v>
                </c:pt>
                <c:pt idx="240">
                  <c:v>-9353</c:v>
                </c:pt>
                <c:pt idx="241">
                  <c:v>-9334</c:v>
                </c:pt>
                <c:pt idx="242">
                  <c:v>-9333</c:v>
                </c:pt>
                <c:pt idx="243">
                  <c:v>-9325</c:v>
                </c:pt>
                <c:pt idx="244">
                  <c:v>-9306</c:v>
                </c:pt>
                <c:pt idx="245">
                  <c:v>-9306</c:v>
                </c:pt>
                <c:pt idx="246">
                  <c:v>-9306</c:v>
                </c:pt>
                <c:pt idx="247">
                  <c:v>-9306</c:v>
                </c:pt>
                <c:pt idx="248">
                  <c:v>-9306</c:v>
                </c:pt>
                <c:pt idx="249">
                  <c:v>-9306</c:v>
                </c:pt>
                <c:pt idx="250">
                  <c:v>-9288</c:v>
                </c:pt>
                <c:pt idx="251">
                  <c:v>-9068</c:v>
                </c:pt>
                <c:pt idx="252">
                  <c:v>-9012</c:v>
                </c:pt>
                <c:pt idx="253">
                  <c:v>-8994</c:v>
                </c:pt>
                <c:pt idx="254">
                  <c:v>-8994</c:v>
                </c:pt>
                <c:pt idx="255">
                  <c:v>-8994</c:v>
                </c:pt>
                <c:pt idx="256">
                  <c:v>-8994</c:v>
                </c:pt>
                <c:pt idx="257">
                  <c:v>-8837</c:v>
                </c:pt>
                <c:pt idx="258">
                  <c:v>-8590</c:v>
                </c:pt>
                <c:pt idx="259">
                  <c:v>-8565.5</c:v>
                </c:pt>
                <c:pt idx="260">
                  <c:v>-8562</c:v>
                </c:pt>
                <c:pt idx="261">
                  <c:v>-8557.5</c:v>
                </c:pt>
                <c:pt idx="262">
                  <c:v>-8534</c:v>
                </c:pt>
                <c:pt idx="263">
                  <c:v>-8441</c:v>
                </c:pt>
                <c:pt idx="264">
                  <c:v>-8395</c:v>
                </c:pt>
                <c:pt idx="265">
                  <c:v>-8234</c:v>
                </c:pt>
                <c:pt idx="266">
                  <c:v>-8204</c:v>
                </c:pt>
                <c:pt idx="267">
                  <c:v>-8166</c:v>
                </c:pt>
                <c:pt idx="268">
                  <c:v>-8139</c:v>
                </c:pt>
                <c:pt idx="269">
                  <c:v>-8131</c:v>
                </c:pt>
                <c:pt idx="270">
                  <c:v>-8130</c:v>
                </c:pt>
                <c:pt idx="271">
                  <c:v>-8130</c:v>
                </c:pt>
                <c:pt idx="272">
                  <c:v>-8130</c:v>
                </c:pt>
                <c:pt idx="273">
                  <c:v>-8115.5</c:v>
                </c:pt>
                <c:pt idx="274">
                  <c:v>-8065</c:v>
                </c:pt>
                <c:pt idx="275">
                  <c:v>-8046</c:v>
                </c:pt>
                <c:pt idx="276">
                  <c:v>-7791</c:v>
                </c:pt>
                <c:pt idx="277">
                  <c:v>-7753</c:v>
                </c:pt>
                <c:pt idx="278">
                  <c:v>-7697</c:v>
                </c:pt>
                <c:pt idx="279">
                  <c:v>-7673</c:v>
                </c:pt>
                <c:pt idx="280">
                  <c:v>-7643</c:v>
                </c:pt>
                <c:pt idx="281">
                  <c:v>-7642</c:v>
                </c:pt>
                <c:pt idx="282">
                  <c:v>-7577</c:v>
                </c:pt>
                <c:pt idx="283">
                  <c:v>-7498</c:v>
                </c:pt>
                <c:pt idx="284">
                  <c:v>-7432</c:v>
                </c:pt>
                <c:pt idx="285">
                  <c:v>-7404</c:v>
                </c:pt>
                <c:pt idx="286">
                  <c:v>-7349</c:v>
                </c:pt>
                <c:pt idx="287">
                  <c:v>-7321</c:v>
                </c:pt>
                <c:pt idx="288">
                  <c:v>-7265</c:v>
                </c:pt>
                <c:pt idx="289">
                  <c:v>-7265</c:v>
                </c:pt>
                <c:pt idx="290">
                  <c:v>-7247</c:v>
                </c:pt>
                <c:pt idx="291">
                  <c:v>-7238</c:v>
                </c:pt>
                <c:pt idx="292">
                  <c:v>-7186.5</c:v>
                </c:pt>
                <c:pt idx="293">
                  <c:v>-6990</c:v>
                </c:pt>
                <c:pt idx="294">
                  <c:v>-6954</c:v>
                </c:pt>
                <c:pt idx="295">
                  <c:v>-6944</c:v>
                </c:pt>
                <c:pt idx="296">
                  <c:v>-6898</c:v>
                </c:pt>
                <c:pt idx="297">
                  <c:v>-6880</c:v>
                </c:pt>
                <c:pt idx="298">
                  <c:v>-6845</c:v>
                </c:pt>
                <c:pt idx="299">
                  <c:v>-6843</c:v>
                </c:pt>
                <c:pt idx="300">
                  <c:v>-6833</c:v>
                </c:pt>
                <c:pt idx="301">
                  <c:v>-6828.5</c:v>
                </c:pt>
                <c:pt idx="302">
                  <c:v>-6805</c:v>
                </c:pt>
                <c:pt idx="303">
                  <c:v>-6777</c:v>
                </c:pt>
                <c:pt idx="304">
                  <c:v>-6675.5</c:v>
                </c:pt>
                <c:pt idx="305">
                  <c:v>-6586</c:v>
                </c:pt>
                <c:pt idx="306">
                  <c:v>-6562.5</c:v>
                </c:pt>
                <c:pt idx="307">
                  <c:v>-6549</c:v>
                </c:pt>
                <c:pt idx="308">
                  <c:v>-6513</c:v>
                </c:pt>
                <c:pt idx="309">
                  <c:v>-6513</c:v>
                </c:pt>
                <c:pt idx="310">
                  <c:v>-6513</c:v>
                </c:pt>
                <c:pt idx="311">
                  <c:v>-6512</c:v>
                </c:pt>
                <c:pt idx="312">
                  <c:v>-6494</c:v>
                </c:pt>
                <c:pt idx="313">
                  <c:v>-6484</c:v>
                </c:pt>
                <c:pt idx="314">
                  <c:v>-6457</c:v>
                </c:pt>
                <c:pt idx="315">
                  <c:v>-6447</c:v>
                </c:pt>
                <c:pt idx="316">
                  <c:v>-6422</c:v>
                </c:pt>
                <c:pt idx="317">
                  <c:v>-6186.5</c:v>
                </c:pt>
                <c:pt idx="318">
                  <c:v>-6127</c:v>
                </c:pt>
                <c:pt idx="319">
                  <c:v>-6089</c:v>
                </c:pt>
                <c:pt idx="320">
                  <c:v>-6080</c:v>
                </c:pt>
                <c:pt idx="321">
                  <c:v>-6061</c:v>
                </c:pt>
                <c:pt idx="322">
                  <c:v>-6055</c:v>
                </c:pt>
                <c:pt idx="323">
                  <c:v>-5964.5</c:v>
                </c:pt>
                <c:pt idx="324">
                  <c:v>-5740</c:v>
                </c:pt>
                <c:pt idx="325">
                  <c:v>-5731</c:v>
                </c:pt>
                <c:pt idx="326">
                  <c:v>-5731</c:v>
                </c:pt>
                <c:pt idx="327">
                  <c:v>-5722</c:v>
                </c:pt>
                <c:pt idx="328">
                  <c:v>-5713</c:v>
                </c:pt>
                <c:pt idx="329">
                  <c:v>-5704</c:v>
                </c:pt>
                <c:pt idx="330">
                  <c:v>-5704</c:v>
                </c:pt>
                <c:pt idx="331">
                  <c:v>-5667</c:v>
                </c:pt>
                <c:pt idx="332">
                  <c:v>-5664.5</c:v>
                </c:pt>
                <c:pt idx="333">
                  <c:v>-5646</c:v>
                </c:pt>
                <c:pt idx="334">
                  <c:v>-5645</c:v>
                </c:pt>
                <c:pt idx="335">
                  <c:v>-5382</c:v>
                </c:pt>
                <c:pt idx="336">
                  <c:v>-5318</c:v>
                </c:pt>
                <c:pt idx="337">
                  <c:v>-5290</c:v>
                </c:pt>
                <c:pt idx="338">
                  <c:v>-5290</c:v>
                </c:pt>
                <c:pt idx="339">
                  <c:v>-5263</c:v>
                </c:pt>
                <c:pt idx="340">
                  <c:v>-5262</c:v>
                </c:pt>
                <c:pt idx="341">
                  <c:v>-5262</c:v>
                </c:pt>
                <c:pt idx="342">
                  <c:v>-5262</c:v>
                </c:pt>
                <c:pt idx="343">
                  <c:v>-5197</c:v>
                </c:pt>
                <c:pt idx="344">
                  <c:v>-5188</c:v>
                </c:pt>
                <c:pt idx="345">
                  <c:v>-4922</c:v>
                </c:pt>
                <c:pt idx="346">
                  <c:v>-4867</c:v>
                </c:pt>
                <c:pt idx="347">
                  <c:v>-4862</c:v>
                </c:pt>
                <c:pt idx="348">
                  <c:v>-4839</c:v>
                </c:pt>
                <c:pt idx="349">
                  <c:v>-4783</c:v>
                </c:pt>
                <c:pt idx="350">
                  <c:v>-4536</c:v>
                </c:pt>
                <c:pt idx="351">
                  <c:v>-4472</c:v>
                </c:pt>
                <c:pt idx="352">
                  <c:v>-4398</c:v>
                </c:pt>
                <c:pt idx="353">
                  <c:v>-4388</c:v>
                </c:pt>
                <c:pt idx="354">
                  <c:v>-3987</c:v>
                </c:pt>
                <c:pt idx="355">
                  <c:v>-3986</c:v>
                </c:pt>
                <c:pt idx="356">
                  <c:v>-3658</c:v>
                </c:pt>
                <c:pt idx="357">
                  <c:v>-3645</c:v>
                </c:pt>
                <c:pt idx="358">
                  <c:v>-3645</c:v>
                </c:pt>
                <c:pt idx="359">
                  <c:v>-3620</c:v>
                </c:pt>
                <c:pt idx="360">
                  <c:v>-3333</c:v>
                </c:pt>
                <c:pt idx="361">
                  <c:v>-3217.5</c:v>
                </c:pt>
                <c:pt idx="362">
                  <c:v>-2809</c:v>
                </c:pt>
                <c:pt idx="363">
                  <c:v>-2808</c:v>
                </c:pt>
                <c:pt idx="364">
                  <c:v>-2808</c:v>
                </c:pt>
                <c:pt idx="365">
                  <c:v>-2712.5</c:v>
                </c:pt>
                <c:pt idx="366">
                  <c:v>-2666.5</c:v>
                </c:pt>
                <c:pt idx="367">
                  <c:v>-2393.5</c:v>
                </c:pt>
                <c:pt idx="368">
                  <c:v>-2360</c:v>
                </c:pt>
                <c:pt idx="369">
                  <c:v>-2268</c:v>
                </c:pt>
                <c:pt idx="370">
                  <c:v>-2096.5</c:v>
                </c:pt>
                <c:pt idx="371">
                  <c:v>-2083</c:v>
                </c:pt>
                <c:pt idx="372">
                  <c:v>-2026.5</c:v>
                </c:pt>
                <c:pt idx="373">
                  <c:v>-2022.5</c:v>
                </c:pt>
                <c:pt idx="374">
                  <c:v>-2021</c:v>
                </c:pt>
                <c:pt idx="375">
                  <c:v>-2017.5</c:v>
                </c:pt>
                <c:pt idx="376">
                  <c:v>-2005.5</c:v>
                </c:pt>
                <c:pt idx="377">
                  <c:v>-1984</c:v>
                </c:pt>
                <c:pt idx="378">
                  <c:v>-1945</c:v>
                </c:pt>
                <c:pt idx="379">
                  <c:v>-1914.5</c:v>
                </c:pt>
                <c:pt idx="380">
                  <c:v>-1892</c:v>
                </c:pt>
                <c:pt idx="381">
                  <c:v>-1888</c:v>
                </c:pt>
                <c:pt idx="382">
                  <c:v>-1714.5</c:v>
                </c:pt>
                <c:pt idx="383">
                  <c:v>-1691</c:v>
                </c:pt>
                <c:pt idx="384">
                  <c:v>-1616</c:v>
                </c:pt>
                <c:pt idx="385">
                  <c:v>-1586</c:v>
                </c:pt>
                <c:pt idx="386">
                  <c:v>-1581.5</c:v>
                </c:pt>
                <c:pt idx="387">
                  <c:v>-1580</c:v>
                </c:pt>
                <c:pt idx="388">
                  <c:v>-1576</c:v>
                </c:pt>
                <c:pt idx="389">
                  <c:v>-1572.5</c:v>
                </c:pt>
                <c:pt idx="390">
                  <c:v>-1477</c:v>
                </c:pt>
                <c:pt idx="391">
                  <c:v>-1458</c:v>
                </c:pt>
                <c:pt idx="392">
                  <c:v>-1255</c:v>
                </c:pt>
                <c:pt idx="393">
                  <c:v>-1231</c:v>
                </c:pt>
                <c:pt idx="394">
                  <c:v>-1231</c:v>
                </c:pt>
                <c:pt idx="395">
                  <c:v>-1212</c:v>
                </c:pt>
                <c:pt idx="396">
                  <c:v>-1198.5</c:v>
                </c:pt>
                <c:pt idx="397">
                  <c:v>-1185</c:v>
                </c:pt>
                <c:pt idx="398">
                  <c:v>-1175</c:v>
                </c:pt>
                <c:pt idx="399">
                  <c:v>-1154</c:v>
                </c:pt>
                <c:pt idx="400">
                  <c:v>-1129</c:v>
                </c:pt>
                <c:pt idx="401">
                  <c:v>-1068.5</c:v>
                </c:pt>
                <c:pt idx="402">
                  <c:v>-1067</c:v>
                </c:pt>
                <c:pt idx="403">
                  <c:v>-827</c:v>
                </c:pt>
                <c:pt idx="404">
                  <c:v>-777</c:v>
                </c:pt>
                <c:pt idx="405">
                  <c:v>-761</c:v>
                </c:pt>
                <c:pt idx="406">
                  <c:v>-710.5</c:v>
                </c:pt>
                <c:pt idx="407">
                  <c:v>-696</c:v>
                </c:pt>
                <c:pt idx="408">
                  <c:v>-688.5</c:v>
                </c:pt>
                <c:pt idx="409">
                  <c:v>-460</c:v>
                </c:pt>
                <c:pt idx="410">
                  <c:v>-441</c:v>
                </c:pt>
                <c:pt idx="411">
                  <c:v>-356</c:v>
                </c:pt>
                <c:pt idx="412">
                  <c:v>-296.5</c:v>
                </c:pt>
                <c:pt idx="413">
                  <c:v>-55</c:v>
                </c:pt>
                <c:pt idx="414">
                  <c:v>-27</c:v>
                </c:pt>
                <c:pt idx="415">
                  <c:v>0</c:v>
                </c:pt>
                <c:pt idx="416">
                  <c:v>0</c:v>
                </c:pt>
                <c:pt idx="417">
                  <c:v>48</c:v>
                </c:pt>
                <c:pt idx="418">
                  <c:v>77</c:v>
                </c:pt>
                <c:pt idx="419">
                  <c:v>78</c:v>
                </c:pt>
                <c:pt idx="420">
                  <c:v>80.5</c:v>
                </c:pt>
                <c:pt idx="421">
                  <c:v>350</c:v>
                </c:pt>
                <c:pt idx="422">
                  <c:v>463</c:v>
                </c:pt>
                <c:pt idx="423">
                  <c:v>562</c:v>
                </c:pt>
                <c:pt idx="424">
                  <c:v>725</c:v>
                </c:pt>
                <c:pt idx="425">
                  <c:v>744</c:v>
                </c:pt>
                <c:pt idx="426">
                  <c:v>776.5</c:v>
                </c:pt>
                <c:pt idx="427">
                  <c:v>785.5</c:v>
                </c:pt>
                <c:pt idx="428">
                  <c:v>794.5</c:v>
                </c:pt>
                <c:pt idx="429">
                  <c:v>804.5</c:v>
                </c:pt>
                <c:pt idx="430">
                  <c:v>818</c:v>
                </c:pt>
                <c:pt idx="431">
                  <c:v>837</c:v>
                </c:pt>
                <c:pt idx="432">
                  <c:v>853.5</c:v>
                </c:pt>
                <c:pt idx="433">
                  <c:v>896</c:v>
                </c:pt>
                <c:pt idx="434">
                  <c:v>1270</c:v>
                </c:pt>
                <c:pt idx="435">
                  <c:v>1270</c:v>
                </c:pt>
                <c:pt idx="436">
                  <c:v>1670</c:v>
                </c:pt>
                <c:pt idx="437">
                  <c:v>1700.5</c:v>
                </c:pt>
                <c:pt idx="438">
                  <c:v>1700.5</c:v>
                </c:pt>
                <c:pt idx="439">
                  <c:v>1723</c:v>
                </c:pt>
                <c:pt idx="440">
                  <c:v>2071</c:v>
                </c:pt>
                <c:pt idx="441">
                  <c:v>2079</c:v>
                </c:pt>
                <c:pt idx="442">
                  <c:v>2425.5</c:v>
                </c:pt>
                <c:pt idx="443">
                  <c:v>2439</c:v>
                </c:pt>
                <c:pt idx="444">
                  <c:v>2477</c:v>
                </c:pt>
                <c:pt idx="445">
                  <c:v>2613</c:v>
                </c:pt>
                <c:pt idx="446">
                  <c:v>2613</c:v>
                </c:pt>
                <c:pt idx="447">
                  <c:v>2877</c:v>
                </c:pt>
                <c:pt idx="448">
                  <c:v>2880</c:v>
                </c:pt>
                <c:pt idx="449">
                  <c:v>2949.5</c:v>
                </c:pt>
                <c:pt idx="450">
                  <c:v>2971</c:v>
                </c:pt>
                <c:pt idx="451">
                  <c:v>3313</c:v>
                </c:pt>
                <c:pt idx="452">
                  <c:v>3320</c:v>
                </c:pt>
                <c:pt idx="453">
                  <c:v>3329</c:v>
                </c:pt>
                <c:pt idx="454">
                  <c:v>3366</c:v>
                </c:pt>
                <c:pt idx="455">
                  <c:v>3661</c:v>
                </c:pt>
                <c:pt idx="456">
                  <c:v>3696</c:v>
                </c:pt>
                <c:pt idx="457">
                  <c:v>3753</c:v>
                </c:pt>
                <c:pt idx="458">
                  <c:v>4025</c:v>
                </c:pt>
                <c:pt idx="459">
                  <c:v>4109</c:v>
                </c:pt>
                <c:pt idx="460">
                  <c:v>4139</c:v>
                </c:pt>
                <c:pt idx="461">
                  <c:v>4156</c:v>
                </c:pt>
                <c:pt idx="462">
                  <c:v>4193</c:v>
                </c:pt>
                <c:pt idx="463">
                  <c:v>4587</c:v>
                </c:pt>
                <c:pt idx="464">
                  <c:v>4618</c:v>
                </c:pt>
                <c:pt idx="465">
                  <c:v>4862</c:v>
                </c:pt>
                <c:pt idx="466">
                  <c:v>4885.5</c:v>
                </c:pt>
                <c:pt idx="467">
                  <c:v>4975</c:v>
                </c:pt>
                <c:pt idx="468">
                  <c:v>5002</c:v>
                </c:pt>
                <c:pt idx="469">
                  <c:v>5032</c:v>
                </c:pt>
                <c:pt idx="470">
                  <c:v>5057</c:v>
                </c:pt>
                <c:pt idx="471">
                  <c:v>5303</c:v>
                </c:pt>
                <c:pt idx="472">
                  <c:v>5320.5</c:v>
                </c:pt>
                <c:pt idx="473">
                  <c:v>5334.5</c:v>
                </c:pt>
                <c:pt idx="474">
                  <c:v>5360</c:v>
                </c:pt>
                <c:pt idx="475">
                  <c:v>5399</c:v>
                </c:pt>
                <c:pt idx="476">
                  <c:v>5746</c:v>
                </c:pt>
                <c:pt idx="477">
                  <c:v>5802</c:v>
                </c:pt>
                <c:pt idx="478">
                  <c:v>5849</c:v>
                </c:pt>
                <c:pt idx="479">
                  <c:v>6217</c:v>
                </c:pt>
                <c:pt idx="480">
                  <c:v>6317</c:v>
                </c:pt>
                <c:pt idx="481">
                  <c:v>6526</c:v>
                </c:pt>
              </c:numCache>
            </c:numRef>
          </c:xVal>
          <c:yVal>
            <c:numRef>
              <c:f>Active!$K$21:$K$958</c:f>
              <c:numCache>
                <c:formatCode>General</c:formatCode>
                <c:ptCount val="938"/>
                <c:pt idx="26">
                  <c:v>3.559757999755675E-2</c:v>
                </c:pt>
                <c:pt idx="206">
                  <c:v>-7.4307399991084822E-3</c:v>
                </c:pt>
                <c:pt idx="332">
                  <c:v>1.1955499940086156E-4</c:v>
                </c:pt>
                <c:pt idx="356">
                  <c:v>6.8219997046981007E-5</c:v>
                </c:pt>
                <c:pt idx="363">
                  <c:v>-9.8328000603942201E-4</c:v>
                </c:pt>
                <c:pt idx="364">
                  <c:v>-9.8328000603942201E-4</c:v>
                </c:pt>
                <c:pt idx="371">
                  <c:v>-8.6030006059445441E-5</c:v>
                </c:pt>
                <c:pt idx="372">
                  <c:v>6.4313499024137855E-4</c:v>
                </c:pt>
                <c:pt idx="374">
                  <c:v>-3.1261000549420714E-4</c:v>
                </c:pt>
                <c:pt idx="375">
                  <c:v>-5.9717500698752701E-4</c:v>
                </c:pt>
                <c:pt idx="376">
                  <c:v>2.5574499886715785E-4</c:v>
                </c:pt>
                <c:pt idx="377">
                  <c:v>5.0559996452648193E-5</c:v>
                </c:pt>
                <c:pt idx="379">
                  <c:v>-1.8429449992254376E-3</c:v>
                </c:pt>
                <c:pt idx="382">
                  <c:v>1.339054993877653E-3</c:v>
                </c:pt>
                <c:pt idx="383">
                  <c:v>-2.3730999964755028E-4</c:v>
                </c:pt>
                <c:pt idx="384">
                  <c:v>2.3439999495167285E-5</c:v>
                </c:pt>
                <c:pt idx="385">
                  <c:v>8.4573999629355967E-4</c:v>
                </c:pt>
                <c:pt idx="386">
                  <c:v>9.1558499843813479E-4</c:v>
                </c:pt>
                <c:pt idx="387">
                  <c:v>-3.7800004065502435E-5</c:v>
                </c:pt>
                <c:pt idx="388">
                  <c:v>7.698399931541644E-4</c:v>
                </c:pt>
                <c:pt idx="389">
                  <c:v>1.7252749967155978E-3</c:v>
                </c:pt>
                <c:pt idx="392">
                  <c:v>-1.3245500085758977E-3</c:v>
                </c:pt>
                <c:pt idx="393">
                  <c:v>-4.687100081355311E-4</c:v>
                </c:pt>
                <c:pt idx="394">
                  <c:v>-4.8710004193708301E-5</c:v>
                </c:pt>
                <c:pt idx="396">
                  <c:v>-3.2538500818191096E-4</c:v>
                </c:pt>
                <c:pt idx="397">
                  <c:v>-4.958500067004934E-4</c:v>
                </c:pt>
                <c:pt idx="399">
                  <c:v>1.0859999747481197E-5</c:v>
                </c:pt>
                <c:pt idx="400">
                  <c:v>-3.7889000668656081E-4</c:v>
                </c:pt>
                <c:pt idx="401">
                  <c:v>1.4379149943124503E-3</c:v>
                </c:pt>
                <c:pt idx="403">
                  <c:v>-1.4707000082125887E-4</c:v>
                </c:pt>
                <c:pt idx="404">
                  <c:v>1.153429999249056E-3</c:v>
                </c:pt>
                <c:pt idx="406">
                  <c:v>-3.3305004762951285E-5</c:v>
                </c:pt>
                <c:pt idx="408">
                  <c:v>8.6371499492088333E-4</c:v>
                </c:pt>
                <c:pt idx="409">
                  <c:v>-7.2860000364016742E-4</c:v>
                </c:pt>
                <c:pt idx="411">
                  <c:v>-2.6996000815415755E-4</c:v>
                </c:pt>
                <c:pt idx="412">
                  <c:v>-1.0075650061480701E-3</c:v>
                </c:pt>
                <c:pt idx="413">
                  <c:v>-5.4255000577541068E-4</c:v>
                </c:pt>
                <c:pt idx="414">
                  <c:v>-1.0190700049861334E-3</c:v>
                </c:pt>
                <c:pt idx="415">
                  <c:v>-9.000000063679181E-4</c:v>
                </c:pt>
                <c:pt idx="416">
                  <c:v>0</c:v>
                </c:pt>
                <c:pt idx="417">
                  <c:v>-1.8883200027630664E-3</c:v>
                </c:pt>
                <c:pt idx="421">
                  <c:v>-8.5650000983150676E-4</c:v>
                </c:pt>
                <c:pt idx="423">
                  <c:v>-4.2157999996561557E-4</c:v>
                </c:pt>
                <c:pt idx="424">
                  <c:v>-1.5027500048745424E-3</c:v>
                </c:pt>
                <c:pt idx="425">
                  <c:v>-1.4189599969540723E-3</c:v>
                </c:pt>
                <c:pt idx="426">
                  <c:v>-1.9756350011448376E-3</c:v>
                </c:pt>
                <c:pt idx="427">
                  <c:v>6.4054991526063532E-5</c:v>
                </c:pt>
                <c:pt idx="428">
                  <c:v>-2.5962550062104128E-3</c:v>
                </c:pt>
                <c:pt idx="429">
                  <c:v>-8.52155004395172E-4</c:v>
                </c:pt>
                <c:pt idx="430">
                  <c:v>-1.2926200070069171E-3</c:v>
                </c:pt>
                <c:pt idx="431">
                  <c:v>-1.1088300016126595E-3</c:v>
                </c:pt>
                <c:pt idx="433">
                  <c:v>-5.4864000412635505E-4</c:v>
                </c:pt>
                <c:pt idx="434">
                  <c:v>-1.299300005484838E-3</c:v>
                </c:pt>
                <c:pt idx="435">
                  <c:v>-1.299300005484838E-3</c:v>
                </c:pt>
                <c:pt idx="436">
                  <c:v>-2.135300004738383E-3</c:v>
                </c:pt>
                <c:pt idx="437">
                  <c:v>-3.9607950020581484E-3</c:v>
                </c:pt>
                <c:pt idx="438">
                  <c:v>-2.6007950073108077E-3</c:v>
                </c:pt>
                <c:pt idx="439">
                  <c:v>-1.981569999770727E-3</c:v>
                </c:pt>
                <c:pt idx="441">
                  <c:v>-2.5316100072814152E-3</c:v>
                </c:pt>
                <c:pt idx="444">
                  <c:v>-1.5964300037012435E-3</c:v>
                </c:pt>
                <c:pt idx="446">
                  <c:v>-3.0766700001549907E-3</c:v>
                </c:pt>
                <c:pt idx="447">
                  <c:v>-3.412430000025779E-3</c:v>
                </c:pt>
                <c:pt idx="449">
                  <c:v>-4.892705001111608E-3</c:v>
                </c:pt>
                <c:pt idx="450">
                  <c:v>-3.1978900005924515E-3</c:v>
                </c:pt>
                <c:pt idx="451">
                  <c:v>-3.4096700037480332E-3</c:v>
                </c:pt>
                <c:pt idx="452">
                  <c:v>-5.1588000060291961E-3</c:v>
                </c:pt>
                <c:pt idx="453">
                  <c:v>-2.2191100069903769E-3</c:v>
                </c:pt>
                <c:pt idx="454">
                  <c:v>-5.2559400064637884E-3</c:v>
                </c:pt>
                <c:pt idx="455">
                  <c:v>-5.5549900062032975E-3</c:v>
                </c:pt>
                <c:pt idx="456">
                  <c:v>-4.6006400007172488E-3</c:v>
                </c:pt>
                <c:pt idx="457">
                  <c:v>-5.8492700045462698E-3</c:v>
                </c:pt>
                <c:pt idx="458">
                  <c:v>-5.9497500042198226E-3</c:v>
                </c:pt>
                <c:pt idx="459">
                  <c:v>-5.679310008417815E-3</c:v>
                </c:pt>
                <c:pt idx="460">
                  <c:v>-6.3470100067206658E-3</c:v>
                </c:pt>
                <c:pt idx="461">
                  <c:v>-5.5720399977872148E-3</c:v>
                </c:pt>
                <c:pt idx="462">
                  <c:v>-5.8088700025109574E-3</c:v>
                </c:pt>
                <c:pt idx="463">
                  <c:v>-6.3713300041854382E-3</c:v>
                </c:pt>
                <c:pt idx="464">
                  <c:v>-6.6346200037514791E-3</c:v>
                </c:pt>
                <c:pt idx="465">
                  <c:v>-7.9585800049244426E-3</c:v>
                </c:pt>
                <c:pt idx="466">
                  <c:v>-7.5549450048129074E-3</c:v>
                </c:pt>
                <c:pt idx="467">
                  <c:v>-7.7602500023203902E-3</c:v>
                </c:pt>
                <c:pt idx="468">
                  <c:v>-7.6411800037021749E-3</c:v>
                </c:pt>
                <c:pt idx="469">
                  <c:v>-7.8088800073601305E-3</c:v>
                </c:pt>
                <c:pt idx="470">
                  <c:v>-7.2986300001502968E-3</c:v>
                </c:pt>
                <c:pt idx="471">
                  <c:v>-8.2137700082967058E-3</c:v>
                </c:pt>
                <c:pt idx="472">
                  <c:v>-8.6365950046456419E-3</c:v>
                </c:pt>
                <c:pt idx="474">
                  <c:v>-8.7624000007053837E-3</c:v>
                </c:pt>
                <c:pt idx="475">
                  <c:v>-8.8904100048239343E-3</c:v>
                </c:pt>
                <c:pt idx="476">
                  <c:v>-9.5601400025770999E-3</c:v>
                </c:pt>
                <c:pt idx="477">
                  <c:v>-4.6131800045259297E-3</c:v>
                </c:pt>
                <c:pt idx="478">
                  <c:v>-7.3059100031969137E-3</c:v>
                </c:pt>
                <c:pt idx="479">
                  <c:v>-9.9830300023313612E-3</c:v>
                </c:pt>
                <c:pt idx="480">
                  <c:v>-1.0742030004621483E-2</c:v>
                </c:pt>
                <c:pt idx="481">
                  <c:v>-1.1020340003597084E-2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08-4DC4-AB49-39372D1994F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-31107</c:v>
                </c:pt>
                <c:pt idx="1">
                  <c:v>-31069</c:v>
                </c:pt>
                <c:pt idx="2">
                  <c:v>-30271</c:v>
                </c:pt>
                <c:pt idx="3">
                  <c:v>-30233</c:v>
                </c:pt>
                <c:pt idx="4">
                  <c:v>-29865</c:v>
                </c:pt>
                <c:pt idx="5">
                  <c:v>-28657</c:v>
                </c:pt>
                <c:pt idx="6">
                  <c:v>-26968</c:v>
                </c:pt>
                <c:pt idx="7">
                  <c:v>-26573</c:v>
                </c:pt>
                <c:pt idx="8">
                  <c:v>-26566</c:v>
                </c:pt>
                <c:pt idx="9">
                  <c:v>-26557</c:v>
                </c:pt>
                <c:pt idx="10">
                  <c:v>-26556</c:v>
                </c:pt>
                <c:pt idx="11">
                  <c:v>-26529</c:v>
                </c:pt>
                <c:pt idx="12">
                  <c:v>-26528</c:v>
                </c:pt>
                <c:pt idx="13">
                  <c:v>-26500</c:v>
                </c:pt>
                <c:pt idx="14">
                  <c:v>-26328</c:v>
                </c:pt>
                <c:pt idx="15">
                  <c:v>-26271</c:v>
                </c:pt>
                <c:pt idx="16">
                  <c:v>-26234</c:v>
                </c:pt>
                <c:pt idx="17">
                  <c:v>-26233</c:v>
                </c:pt>
                <c:pt idx="18">
                  <c:v>-26229.5</c:v>
                </c:pt>
                <c:pt idx="19">
                  <c:v>-26216</c:v>
                </c:pt>
                <c:pt idx="20">
                  <c:v>-26215</c:v>
                </c:pt>
                <c:pt idx="21">
                  <c:v>-26201.5</c:v>
                </c:pt>
                <c:pt idx="22">
                  <c:v>-25034</c:v>
                </c:pt>
                <c:pt idx="23">
                  <c:v>-24944</c:v>
                </c:pt>
                <c:pt idx="24">
                  <c:v>-24519</c:v>
                </c:pt>
                <c:pt idx="25">
                  <c:v>-24152</c:v>
                </c:pt>
                <c:pt idx="26">
                  <c:v>-23962</c:v>
                </c:pt>
                <c:pt idx="27">
                  <c:v>-23646</c:v>
                </c:pt>
                <c:pt idx="28">
                  <c:v>-23276</c:v>
                </c:pt>
                <c:pt idx="29">
                  <c:v>-22976</c:v>
                </c:pt>
                <c:pt idx="30">
                  <c:v>-22844</c:v>
                </c:pt>
                <c:pt idx="31">
                  <c:v>-22541</c:v>
                </c:pt>
                <c:pt idx="32">
                  <c:v>-22495</c:v>
                </c:pt>
                <c:pt idx="33">
                  <c:v>-22488</c:v>
                </c:pt>
                <c:pt idx="34">
                  <c:v>-22063</c:v>
                </c:pt>
                <c:pt idx="35">
                  <c:v>-21935</c:v>
                </c:pt>
                <c:pt idx="36">
                  <c:v>-20834</c:v>
                </c:pt>
                <c:pt idx="37">
                  <c:v>-19996</c:v>
                </c:pt>
                <c:pt idx="38">
                  <c:v>-19939</c:v>
                </c:pt>
                <c:pt idx="39">
                  <c:v>-19665</c:v>
                </c:pt>
                <c:pt idx="40">
                  <c:v>-19571</c:v>
                </c:pt>
                <c:pt idx="41">
                  <c:v>-19571</c:v>
                </c:pt>
                <c:pt idx="42">
                  <c:v>-19567.5</c:v>
                </c:pt>
                <c:pt idx="43">
                  <c:v>-19534</c:v>
                </c:pt>
                <c:pt idx="44">
                  <c:v>-19233</c:v>
                </c:pt>
                <c:pt idx="45">
                  <c:v>-19205</c:v>
                </c:pt>
                <c:pt idx="46">
                  <c:v>-19205</c:v>
                </c:pt>
                <c:pt idx="47">
                  <c:v>-19205</c:v>
                </c:pt>
                <c:pt idx="48">
                  <c:v>-19196</c:v>
                </c:pt>
                <c:pt idx="49">
                  <c:v>-19177</c:v>
                </c:pt>
                <c:pt idx="50">
                  <c:v>-19167</c:v>
                </c:pt>
                <c:pt idx="51">
                  <c:v>-18782</c:v>
                </c:pt>
                <c:pt idx="52">
                  <c:v>-18782</c:v>
                </c:pt>
                <c:pt idx="53">
                  <c:v>-18382.5</c:v>
                </c:pt>
                <c:pt idx="54">
                  <c:v>-18345.5</c:v>
                </c:pt>
                <c:pt idx="55">
                  <c:v>-18275</c:v>
                </c:pt>
                <c:pt idx="56">
                  <c:v>-18001</c:v>
                </c:pt>
                <c:pt idx="57">
                  <c:v>-17192</c:v>
                </c:pt>
                <c:pt idx="58">
                  <c:v>-17192</c:v>
                </c:pt>
                <c:pt idx="59">
                  <c:v>-16760</c:v>
                </c:pt>
                <c:pt idx="60">
                  <c:v>-16750</c:v>
                </c:pt>
                <c:pt idx="61">
                  <c:v>-16659</c:v>
                </c:pt>
                <c:pt idx="62">
                  <c:v>-16291</c:v>
                </c:pt>
                <c:pt idx="63">
                  <c:v>-16282</c:v>
                </c:pt>
                <c:pt idx="64">
                  <c:v>-15897</c:v>
                </c:pt>
                <c:pt idx="65">
                  <c:v>-15897</c:v>
                </c:pt>
                <c:pt idx="66">
                  <c:v>-15897</c:v>
                </c:pt>
                <c:pt idx="67">
                  <c:v>-15839</c:v>
                </c:pt>
                <c:pt idx="68">
                  <c:v>-15839</c:v>
                </c:pt>
                <c:pt idx="69">
                  <c:v>-15832</c:v>
                </c:pt>
                <c:pt idx="70">
                  <c:v>-15579.5</c:v>
                </c:pt>
                <c:pt idx="71">
                  <c:v>-15575</c:v>
                </c:pt>
                <c:pt idx="72">
                  <c:v>-15575</c:v>
                </c:pt>
                <c:pt idx="73">
                  <c:v>-15556</c:v>
                </c:pt>
                <c:pt idx="74">
                  <c:v>-15483</c:v>
                </c:pt>
                <c:pt idx="75">
                  <c:v>-15473</c:v>
                </c:pt>
                <c:pt idx="76">
                  <c:v>-15426</c:v>
                </c:pt>
                <c:pt idx="77">
                  <c:v>-15239.5</c:v>
                </c:pt>
                <c:pt idx="78">
                  <c:v>-15212.5</c:v>
                </c:pt>
                <c:pt idx="79">
                  <c:v>-15161</c:v>
                </c:pt>
                <c:pt idx="80">
                  <c:v>-15161</c:v>
                </c:pt>
                <c:pt idx="81">
                  <c:v>-15156.5</c:v>
                </c:pt>
                <c:pt idx="82">
                  <c:v>-15142</c:v>
                </c:pt>
                <c:pt idx="83">
                  <c:v>-15137.5</c:v>
                </c:pt>
                <c:pt idx="84">
                  <c:v>-15129.5</c:v>
                </c:pt>
                <c:pt idx="85">
                  <c:v>-15105</c:v>
                </c:pt>
                <c:pt idx="86">
                  <c:v>-15063.5</c:v>
                </c:pt>
                <c:pt idx="87">
                  <c:v>-15061</c:v>
                </c:pt>
                <c:pt idx="88">
                  <c:v>-14976</c:v>
                </c:pt>
                <c:pt idx="89">
                  <c:v>-14761.5</c:v>
                </c:pt>
                <c:pt idx="90">
                  <c:v>-14756</c:v>
                </c:pt>
                <c:pt idx="91">
                  <c:v>-14743</c:v>
                </c:pt>
                <c:pt idx="92">
                  <c:v>-14733.5</c:v>
                </c:pt>
                <c:pt idx="93">
                  <c:v>-14729</c:v>
                </c:pt>
                <c:pt idx="94">
                  <c:v>-14710</c:v>
                </c:pt>
                <c:pt idx="95">
                  <c:v>-14710</c:v>
                </c:pt>
                <c:pt idx="96">
                  <c:v>-14696.5</c:v>
                </c:pt>
                <c:pt idx="97">
                  <c:v>-14678.5</c:v>
                </c:pt>
                <c:pt idx="98">
                  <c:v>-14673</c:v>
                </c:pt>
                <c:pt idx="99">
                  <c:v>-14646</c:v>
                </c:pt>
                <c:pt idx="100">
                  <c:v>-14631.5</c:v>
                </c:pt>
                <c:pt idx="101">
                  <c:v>-14623.5</c:v>
                </c:pt>
                <c:pt idx="102">
                  <c:v>-14603.5</c:v>
                </c:pt>
                <c:pt idx="103">
                  <c:v>-14459.5</c:v>
                </c:pt>
                <c:pt idx="104">
                  <c:v>-14333</c:v>
                </c:pt>
                <c:pt idx="105">
                  <c:v>-14250</c:v>
                </c:pt>
                <c:pt idx="106">
                  <c:v>-14018.5</c:v>
                </c:pt>
                <c:pt idx="107">
                  <c:v>-14004</c:v>
                </c:pt>
                <c:pt idx="108">
                  <c:v>-13952.5</c:v>
                </c:pt>
                <c:pt idx="109">
                  <c:v>-13923</c:v>
                </c:pt>
                <c:pt idx="110">
                  <c:v>-13885</c:v>
                </c:pt>
                <c:pt idx="111">
                  <c:v>-13878.5</c:v>
                </c:pt>
                <c:pt idx="112">
                  <c:v>-13869.5</c:v>
                </c:pt>
                <c:pt idx="113">
                  <c:v>-13865</c:v>
                </c:pt>
                <c:pt idx="114">
                  <c:v>-13865</c:v>
                </c:pt>
                <c:pt idx="115">
                  <c:v>-13841.5</c:v>
                </c:pt>
                <c:pt idx="116">
                  <c:v>-13823.5</c:v>
                </c:pt>
                <c:pt idx="117">
                  <c:v>-13766.5</c:v>
                </c:pt>
                <c:pt idx="118">
                  <c:v>-13757.5</c:v>
                </c:pt>
                <c:pt idx="119">
                  <c:v>-13702.5</c:v>
                </c:pt>
                <c:pt idx="120">
                  <c:v>-13586.5</c:v>
                </c:pt>
                <c:pt idx="121">
                  <c:v>-13562</c:v>
                </c:pt>
                <c:pt idx="122">
                  <c:v>-13514</c:v>
                </c:pt>
                <c:pt idx="123">
                  <c:v>-13499</c:v>
                </c:pt>
                <c:pt idx="124">
                  <c:v>-13498</c:v>
                </c:pt>
                <c:pt idx="125">
                  <c:v>-13488</c:v>
                </c:pt>
                <c:pt idx="126">
                  <c:v>-13488</c:v>
                </c:pt>
                <c:pt idx="127">
                  <c:v>-13479</c:v>
                </c:pt>
                <c:pt idx="128">
                  <c:v>-13479</c:v>
                </c:pt>
                <c:pt idx="129">
                  <c:v>-13479</c:v>
                </c:pt>
                <c:pt idx="130">
                  <c:v>-13479</c:v>
                </c:pt>
                <c:pt idx="131">
                  <c:v>-13479</c:v>
                </c:pt>
                <c:pt idx="132">
                  <c:v>-13470</c:v>
                </c:pt>
                <c:pt idx="133">
                  <c:v>-13386</c:v>
                </c:pt>
                <c:pt idx="134">
                  <c:v>-13381.5</c:v>
                </c:pt>
                <c:pt idx="135">
                  <c:v>-13330</c:v>
                </c:pt>
                <c:pt idx="136">
                  <c:v>-13307.5</c:v>
                </c:pt>
                <c:pt idx="137">
                  <c:v>-13139</c:v>
                </c:pt>
                <c:pt idx="138">
                  <c:v>-13130</c:v>
                </c:pt>
                <c:pt idx="139">
                  <c:v>-13106.5</c:v>
                </c:pt>
                <c:pt idx="140">
                  <c:v>-13104</c:v>
                </c:pt>
                <c:pt idx="141">
                  <c:v>-13102</c:v>
                </c:pt>
                <c:pt idx="142">
                  <c:v>-13102</c:v>
                </c:pt>
                <c:pt idx="143">
                  <c:v>-13069.5</c:v>
                </c:pt>
                <c:pt idx="144">
                  <c:v>-13060</c:v>
                </c:pt>
                <c:pt idx="145">
                  <c:v>-13049</c:v>
                </c:pt>
                <c:pt idx="146">
                  <c:v>-13042.5</c:v>
                </c:pt>
                <c:pt idx="147">
                  <c:v>-13010</c:v>
                </c:pt>
                <c:pt idx="148">
                  <c:v>-12992</c:v>
                </c:pt>
                <c:pt idx="149">
                  <c:v>-12898</c:v>
                </c:pt>
                <c:pt idx="150">
                  <c:v>-12756</c:v>
                </c:pt>
                <c:pt idx="151">
                  <c:v>-12694</c:v>
                </c:pt>
                <c:pt idx="152">
                  <c:v>-12692</c:v>
                </c:pt>
                <c:pt idx="153">
                  <c:v>-12679</c:v>
                </c:pt>
                <c:pt idx="154">
                  <c:v>-12679</c:v>
                </c:pt>
                <c:pt idx="155">
                  <c:v>-12590.5</c:v>
                </c:pt>
                <c:pt idx="156">
                  <c:v>-12568</c:v>
                </c:pt>
                <c:pt idx="157">
                  <c:v>-12558</c:v>
                </c:pt>
                <c:pt idx="158">
                  <c:v>-12550</c:v>
                </c:pt>
                <c:pt idx="159">
                  <c:v>-12333</c:v>
                </c:pt>
                <c:pt idx="160">
                  <c:v>-12317.5</c:v>
                </c:pt>
                <c:pt idx="161">
                  <c:v>-12312</c:v>
                </c:pt>
                <c:pt idx="162">
                  <c:v>-12312</c:v>
                </c:pt>
                <c:pt idx="163">
                  <c:v>-12303</c:v>
                </c:pt>
                <c:pt idx="164">
                  <c:v>-12303</c:v>
                </c:pt>
                <c:pt idx="165">
                  <c:v>-12284</c:v>
                </c:pt>
                <c:pt idx="166">
                  <c:v>-12270.5</c:v>
                </c:pt>
                <c:pt idx="167">
                  <c:v>-12251.5</c:v>
                </c:pt>
                <c:pt idx="168">
                  <c:v>-12248</c:v>
                </c:pt>
                <c:pt idx="169">
                  <c:v>-12247</c:v>
                </c:pt>
                <c:pt idx="170">
                  <c:v>-12247</c:v>
                </c:pt>
                <c:pt idx="171">
                  <c:v>-12247</c:v>
                </c:pt>
                <c:pt idx="172">
                  <c:v>-12233.5</c:v>
                </c:pt>
                <c:pt idx="173">
                  <c:v>-12229</c:v>
                </c:pt>
                <c:pt idx="174">
                  <c:v>-12210</c:v>
                </c:pt>
                <c:pt idx="175">
                  <c:v>-12201</c:v>
                </c:pt>
                <c:pt idx="176">
                  <c:v>-12199</c:v>
                </c:pt>
                <c:pt idx="177">
                  <c:v>-11884.5</c:v>
                </c:pt>
                <c:pt idx="178">
                  <c:v>-11880</c:v>
                </c:pt>
                <c:pt idx="179">
                  <c:v>-11847.5</c:v>
                </c:pt>
                <c:pt idx="180">
                  <c:v>-11844</c:v>
                </c:pt>
                <c:pt idx="181">
                  <c:v>-11843</c:v>
                </c:pt>
                <c:pt idx="182">
                  <c:v>-11843</c:v>
                </c:pt>
                <c:pt idx="183">
                  <c:v>-11843</c:v>
                </c:pt>
                <c:pt idx="184">
                  <c:v>-11797</c:v>
                </c:pt>
                <c:pt idx="185">
                  <c:v>-11787</c:v>
                </c:pt>
                <c:pt idx="186">
                  <c:v>-11781</c:v>
                </c:pt>
                <c:pt idx="187">
                  <c:v>-11751</c:v>
                </c:pt>
                <c:pt idx="188">
                  <c:v>-11750</c:v>
                </c:pt>
                <c:pt idx="189">
                  <c:v>-11741</c:v>
                </c:pt>
                <c:pt idx="190">
                  <c:v>-11741</c:v>
                </c:pt>
                <c:pt idx="191">
                  <c:v>-11741</c:v>
                </c:pt>
                <c:pt idx="192">
                  <c:v>-11699.5</c:v>
                </c:pt>
                <c:pt idx="193">
                  <c:v>-11423</c:v>
                </c:pt>
                <c:pt idx="194">
                  <c:v>-11411</c:v>
                </c:pt>
                <c:pt idx="195">
                  <c:v>-11402</c:v>
                </c:pt>
                <c:pt idx="196">
                  <c:v>-11373</c:v>
                </c:pt>
                <c:pt idx="197">
                  <c:v>-11355</c:v>
                </c:pt>
                <c:pt idx="198">
                  <c:v>-11327</c:v>
                </c:pt>
                <c:pt idx="199">
                  <c:v>-11300</c:v>
                </c:pt>
                <c:pt idx="200">
                  <c:v>-11092</c:v>
                </c:pt>
                <c:pt idx="201">
                  <c:v>-11071</c:v>
                </c:pt>
                <c:pt idx="202">
                  <c:v>-10979</c:v>
                </c:pt>
                <c:pt idx="203">
                  <c:v>-10979</c:v>
                </c:pt>
                <c:pt idx="204">
                  <c:v>-10951</c:v>
                </c:pt>
                <c:pt idx="205">
                  <c:v>-10942</c:v>
                </c:pt>
                <c:pt idx="206">
                  <c:v>-10914</c:v>
                </c:pt>
                <c:pt idx="207">
                  <c:v>-10914</c:v>
                </c:pt>
                <c:pt idx="208">
                  <c:v>-10621</c:v>
                </c:pt>
                <c:pt idx="209">
                  <c:v>-10556</c:v>
                </c:pt>
                <c:pt idx="210">
                  <c:v>-10555</c:v>
                </c:pt>
                <c:pt idx="211">
                  <c:v>-10550</c:v>
                </c:pt>
                <c:pt idx="212">
                  <c:v>-10518</c:v>
                </c:pt>
                <c:pt idx="213">
                  <c:v>-10510</c:v>
                </c:pt>
                <c:pt idx="214">
                  <c:v>-10491</c:v>
                </c:pt>
                <c:pt idx="215">
                  <c:v>-10426</c:v>
                </c:pt>
                <c:pt idx="216">
                  <c:v>-10244</c:v>
                </c:pt>
                <c:pt idx="217">
                  <c:v>-10226</c:v>
                </c:pt>
                <c:pt idx="218">
                  <c:v>-10216</c:v>
                </c:pt>
                <c:pt idx="219">
                  <c:v>-10170</c:v>
                </c:pt>
                <c:pt idx="220">
                  <c:v>-10124</c:v>
                </c:pt>
                <c:pt idx="221">
                  <c:v>-10105</c:v>
                </c:pt>
                <c:pt idx="222">
                  <c:v>-10058</c:v>
                </c:pt>
                <c:pt idx="223">
                  <c:v>-10031</c:v>
                </c:pt>
                <c:pt idx="224">
                  <c:v>-10031</c:v>
                </c:pt>
                <c:pt idx="225">
                  <c:v>-9896</c:v>
                </c:pt>
                <c:pt idx="226">
                  <c:v>-9766</c:v>
                </c:pt>
                <c:pt idx="227">
                  <c:v>-9731</c:v>
                </c:pt>
                <c:pt idx="228">
                  <c:v>-9719</c:v>
                </c:pt>
                <c:pt idx="229">
                  <c:v>-9710</c:v>
                </c:pt>
                <c:pt idx="230">
                  <c:v>-9654</c:v>
                </c:pt>
                <c:pt idx="231">
                  <c:v>-9626</c:v>
                </c:pt>
                <c:pt idx="232">
                  <c:v>-9514.5</c:v>
                </c:pt>
                <c:pt idx="233">
                  <c:v>-9463</c:v>
                </c:pt>
                <c:pt idx="234">
                  <c:v>-9463</c:v>
                </c:pt>
                <c:pt idx="235">
                  <c:v>-9399</c:v>
                </c:pt>
                <c:pt idx="236">
                  <c:v>-9399</c:v>
                </c:pt>
                <c:pt idx="237">
                  <c:v>-9390</c:v>
                </c:pt>
                <c:pt idx="238">
                  <c:v>-9389</c:v>
                </c:pt>
                <c:pt idx="239">
                  <c:v>-9389</c:v>
                </c:pt>
                <c:pt idx="240">
                  <c:v>-9353</c:v>
                </c:pt>
                <c:pt idx="241">
                  <c:v>-9334</c:v>
                </c:pt>
                <c:pt idx="242">
                  <c:v>-9333</c:v>
                </c:pt>
                <c:pt idx="243">
                  <c:v>-9325</c:v>
                </c:pt>
                <c:pt idx="244">
                  <c:v>-9306</c:v>
                </c:pt>
                <c:pt idx="245">
                  <c:v>-9306</c:v>
                </c:pt>
                <c:pt idx="246">
                  <c:v>-9306</c:v>
                </c:pt>
                <c:pt idx="247">
                  <c:v>-9306</c:v>
                </c:pt>
                <c:pt idx="248">
                  <c:v>-9306</c:v>
                </c:pt>
                <c:pt idx="249">
                  <c:v>-9306</c:v>
                </c:pt>
                <c:pt idx="250">
                  <c:v>-9288</c:v>
                </c:pt>
                <c:pt idx="251">
                  <c:v>-9068</c:v>
                </c:pt>
                <c:pt idx="252">
                  <c:v>-9012</c:v>
                </c:pt>
                <c:pt idx="253">
                  <c:v>-8994</c:v>
                </c:pt>
                <c:pt idx="254">
                  <c:v>-8994</c:v>
                </c:pt>
                <c:pt idx="255">
                  <c:v>-8994</c:v>
                </c:pt>
                <c:pt idx="256">
                  <c:v>-8994</c:v>
                </c:pt>
                <c:pt idx="257">
                  <c:v>-8837</c:v>
                </c:pt>
                <c:pt idx="258">
                  <c:v>-8590</c:v>
                </c:pt>
                <c:pt idx="259">
                  <c:v>-8565.5</c:v>
                </c:pt>
                <c:pt idx="260">
                  <c:v>-8562</c:v>
                </c:pt>
                <c:pt idx="261">
                  <c:v>-8557.5</c:v>
                </c:pt>
                <c:pt idx="262">
                  <c:v>-8534</c:v>
                </c:pt>
                <c:pt idx="263">
                  <c:v>-8441</c:v>
                </c:pt>
                <c:pt idx="264">
                  <c:v>-8395</c:v>
                </c:pt>
                <c:pt idx="265">
                  <c:v>-8234</c:v>
                </c:pt>
                <c:pt idx="266">
                  <c:v>-8204</c:v>
                </c:pt>
                <c:pt idx="267">
                  <c:v>-8166</c:v>
                </c:pt>
                <c:pt idx="268">
                  <c:v>-8139</c:v>
                </c:pt>
                <c:pt idx="269">
                  <c:v>-8131</c:v>
                </c:pt>
                <c:pt idx="270">
                  <c:v>-8130</c:v>
                </c:pt>
                <c:pt idx="271">
                  <c:v>-8130</c:v>
                </c:pt>
                <c:pt idx="272">
                  <c:v>-8130</c:v>
                </c:pt>
                <c:pt idx="273">
                  <c:v>-8115.5</c:v>
                </c:pt>
                <c:pt idx="274">
                  <c:v>-8065</c:v>
                </c:pt>
                <c:pt idx="275">
                  <c:v>-8046</c:v>
                </c:pt>
                <c:pt idx="276">
                  <c:v>-7791</c:v>
                </c:pt>
                <c:pt idx="277">
                  <c:v>-7753</c:v>
                </c:pt>
                <c:pt idx="278">
                  <c:v>-7697</c:v>
                </c:pt>
                <c:pt idx="279">
                  <c:v>-7673</c:v>
                </c:pt>
                <c:pt idx="280">
                  <c:v>-7643</c:v>
                </c:pt>
                <c:pt idx="281">
                  <c:v>-7642</c:v>
                </c:pt>
                <c:pt idx="282">
                  <c:v>-7577</c:v>
                </c:pt>
                <c:pt idx="283">
                  <c:v>-7498</c:v>
                </c:pt>
                <c:pt idx="284">
                  <c:v>-7432</c:v>
                </c:pt>
                <c:pt idx="285">
                  <c:v>-7404</c:v>
                </c:pt>
                <c:pt idx="286">
                  <c:v>-7349</c:v>
                </c:pt>
                <c:pt idx="287">
                  <c:v>-7321</c:v>
                </c:pt>
                <c:pt idx="288">
                  <c:v>-7265</c:v>
                </c:pt>
                <c:pt idx="289">
                  <c:v>-7265</c:v>
                </c:pt>
                <c:pt idx="290">
                  <c:v>-7247</c:v>
                </c:pt>
                <c:pt idx="291">
                  <c:v>-7238</c:v>
                </c:pt>
                <c:pt idx="292">
                  <c:v>-7186.5</c:v>
                </c:pt>
                <c:pt idx="293">
                  <c:v>-6990</c:v>
                </c:pt>
                <c:pt idx="294">
                  <c:v>-6954</c:v>
                </c:pt>
                <c:pt idx="295">
                  <c:v>-6944</c:v>
                </c:pt>
                <c:pt idx="296">
                  <c:v>-6898</c:v>
                </c:pt>
                <c:pt idx="297">
                  <c:v>-6880</c:v>
                </c:pt>
                <c:pt idx="298">
                  <c:v>-6845</c:v>
                </c:pt>
                <c:pt idx="299">
                  <c:v>-6843</c:v>
                </c:pt>
                <c:pt idx="300">
                  <c:v>-6833</c:v>
                </c:pt>
                <c:pt idx="301">
                  <c:v>-6828.5</c:v>
                </c:pt>
                <c:pt idx="302">
                  <c:v>-6805</c:v>
                </c:pt>
                <c:pt idx="303">
                  <c:v>-6777</c:v>
                </c:pt>
                <c:pt idx="304">
                  <c:v>-6675.5</c:v>
                </c:pt>
                <c:pt idx="305">
                  <c:v>-6586</c:v>
                </c:pt>
                <c:pt idx="306">
                  <c:v>-6562.5</c:v>
                </c:pt>
                <c:pt idx="307">
                  <c:v>-6549</c:v>
                </c:pt>
                <c:pt idx="308">
                  <c:v>-6513</c:v>
                </c:pt>
                <c:pt idx="309">
                  <c:v>-6513</c:v>
                </c:pt>
                <c:pt idx="310">
                  <c:v>-6513</c:v>
                </c:pt>
                <c:pt idx="311">
                  <c:v>-6512</c:v>
                </c:pt>
                <c:pt idx="312">
                  <c:v>-6494</c:v>
                </c:pt>
                <c:pt idx="313">
                  <c:v>-6484</c:v>
                </c:pt>
                <c:pt idx="314">
                  <c:v>-6457</c:v>
                </c:pt>
                <c:pt idx="315">
                  <c:v>-6447</c:v>
                </c:pt>
                <c:pt idx="316">
                  <c:v>-6422</c:v>
                </c:pt>
                <c:pt idx="317">
                  <c:v>-6186.5</c:v>
                </c:pt>
                <c:pt idx="318">
                  <c:v>-6127</c:v>
                </c:pt>
                <c:pt idx="319">
                  <c:v>-6089</c:v>
                </c:pt>
                <c:pt idx="320">
                  <c:v>-6080</c:v>
                </c:pt>
                <c:pt idx="321">
                  <c:v>-6061</c:v>
                </c:pt>
                <c:pt idx="322">
                  <c:v>-6055</c:v>
                </c:pt>
                <c:pt idx="323">
                  <c:v>-5964.5</c:v>
                </c:pt>
                <c:pt idx="324">
                  <c:v>-5740</c:v>
                </c:pt>
                <c:pt idx="325">
                  <c:v>-5731</c:v>
                </c:pt>
                <c:pt idx="326">
                  <c:v>-5731</c:v>
                </c:pt>
                <c:pt idx="327">
                  <c:v>-5722</c:v>
                </c:pt>
                <c:pt idx="328">
                  <c:v>-5713</c:v>
                </c:pt>
                <c:pt idx="329">
                  <c:v>-5704</c:v>
                </c:pt>
                <c:pt idx="330">
                  <c:v>-5704</c:v>
                </c:pt>
                <c:pt idx="331">
                  <c:v>-5667</c:v>
                </c:pt>
                <c:pt idx="332">
                  <c:v>-5664.5</c:v>
                </c:pt>
                <c:pt idx="333">
                  <c:v>-5646</c:v>
                </c:pt>
                <c:pt idx="334">
                  <c:v>-5645</c:v>
                </c:pt>
                <c:pt idx="335">
                  <c:v>-5382</c:v>
                </c:pt>
                <c:pt idx="336">
                  <c:v>-5318</c:v>
                </c:pt>
                <c:pt idx="337">
                  <c:v>-5290</c:v>
                </c:pt>
                <c:pt idx="338">
                  <c:v>-5290</c:v>
                </c:pt>
                <c:pt idx="339">
                  <c:v>-5263</c:v>
                </c:pt>
                <c:pt idx="340">
                  <c:v>-5262</c:v>
                </c:pt>
                <c:pt idx="341">
                  <c:v>-5262</c:v>
                </c:pt>
                <c:pt idx="342">
                  <c:v>-5262</c:v>
                </c:pt>
                <c:pt idx="343">
                  <c:v>-5197</c:v>
                </c:pt>
                <c:pt idx="344">
                  <c:v>-5188</c:v>
                </c:pt>
                <c:pt idx="345">
                  <c:v>-4922</c:v>
                </c:pt>
                <c:pt idx="346">
                  <c:v>-4867</c:v>
                </c:pt>
                <c:pt idx="347">
                  <c:v>-4862</c:v>
                </c:pt>
                <c:pt idx="348">
                  <c:v>-4839</c:v>
                </c:pt>
                <c:pt idx="349">
                  <c:v>-4783</c:v>
                </c:pt>
                <c:pt idx="350">
                  <c:v>-4536</c:v>
                </c:pt>
                <c:pt idx="351">
                  <c:v>-4472</c:v>
                </c:pt>
                <c:pt idx="352">
                  <c:v>-4398</c:v>
                </c:pt>
                <c:pt idx="353">
                  <c:v>-4388</c:v>
                </c:pt>
                <c:pt idx="354">
                  <c:v>-3987</c:v>
                </c:pt>
                <c:pt idx="355">
                  <c:v>-3986</c:v>
                </c:pt>
                <c:pt idx="356">
                  <c:v>-3658</c:v>
                </c:pt>
                <c:pt idx="357">
                  <c:v>-3645</c:v>
                </c:pt>
                <c:pt idx="358">
                  <c:v>-3645</c:v>
                </c:pt>
                <c:pt idx="359">
                  <c:v>-3620</c:v>
                </c:pt>
                <c:pt idx="360">
                  <c:v>-3333</c:v>
                </c:pt>
                <c:pt idx="361">
                  <c:v>-3217.5</c:v>
                </c:pt>
                <c:pt idx="362">
                  <c:v>-2809</c:v>
                </c:pt>
                <c:pt idx="363">
                  <c:v>-2808</c:v>
                </c:pt>
                <c:pt idx="364">
                  <c:v>-2808</c:v>
                </c:pt>
                <c:pt idx="365">
                  <c:v>-2712.5</c:v>
                </c:pt>
                <c:pt idx="366">
                  <c:v>-2666.5</c:v>
                </c:pt>
                <c:pt idx="367">
                  <c:v>-2393.5</c:v>
                </c:pt>
                <c:pt idx="368">
                  <c:v>-2360</c:v>
                </c:pt>
                <c:pt idx="369">
                  <c:v>-2268</c:v>
                </c:pt>
                <c:pt idx="370">
                  <c:v>-2096.5</c:v>
                </c:pt>
                <c:pt idx="371">
                  <c:v>-2083</c:v>
                </c:pt>
                <c:pt idx="372">
                  <c:v>-2026.5</c:v>
                </c:pt>
                <c:pt idx="373">
                  <c:v>-2022.5</c:v>
                </c:pt>
                <c:pt idx="374">
                  <c:v>-2021</c:v>
                </c:pt>
                <c:pt idx="375">
                  <c:v>-2017.5</c:v>
                </c:pt>
                <c:pt idx="376">
                  <c:v>-2005.5</c:v>
                </c:pt>
                <c:pt idx="377">
                  <c:v>-1984</c:v>
                </c:pt>
                <c:pt idx="378">
                  <c:v>-1945</c:v>
                </c:pt>
                <c:pt idx="379">
                  <c:v>-1914.5</c:v>
                </c:pt>
                <c:pt idx="380">
                  <c:v>-1892</c:v>
                </c:pt>
                <c:pt idx="381">
                  <c:v>-1888</c:v>
                </c:pt>
                <c:pt idx="382">
                  <c:v>-1714.5</c:v>
                </c:pt>
                <c:pt idx="383">
                  <c:v>-1691</c:v>
                </c:pt>
                <c:pt idx="384">
                  <c:v>-1616</c:v>
                </c:pt>
                <c:pt idx="385">
                  <c:v>-1586</c:v>
                </c:pt>
                <c:pt idx="386">
                  <c:v>-1581.5</c:v>
                </c:pt>
                <c:pt idx="387">
                  <c:v>-1580</c:v>
                </c:pt>
                <c:pt idx="388">
                  <c:v>-1576</c:v>
                </c:pt>
                <c:pt idx="389">
                  <c:v>-1572.5</c:v>
                </c:pt>
                <c:pt idx="390">
                  <c:v>-1477</c:v>
                </c:pt>
                <c:pt idx="391">
                  <c:v>-1458</c:v>
                </c:pt>
                <c:pt idx="392">
                  <c:v>-1255</c:v>
                </c:pt>
                <c:pt idx="393">
                  <c:v>-1231</c:v>
                </c:pt>
                <c:pt idx="394">
                  <c:v>-1231</c:v>
                </c:pt>
                <c:pt idx="395">
                  <c:v>-1212</c:v>
                </c:pt>
                <c:pt idx="396">
                  <c:v>-1198.5</c:v>
                </c:pt>
                <c:pt idx="397">
                  <c:v>-1185</c:v>
                </c:pt>
                <c:pt idx="398">
                  <c:v>-1175</c:v>
                </c:pt>
                <c:pt idx="399">
                  <c:v>-1154</c:v>
                </c:pt>
                <c:pt idx="400">
                  <c:v>-1129</c:v>
                </c:pt>
                <c:pt idx="401">
                  <c:v>-1068.5</c:v>
                </c:pt>
                <c:pt idx="402">
                  <c:v>-1067</c:v>
                </c:pt>
                <c:pt idx="403">
                  <c:v>-827</c:v>
                </c:pt>
                <c:pt idx="404">
                  <c:v>-777</c:v>
                </c:pt>
                <c:pt idx="405">
                  <c:v>-761</c:v>
                </c:pt>
                <c:pt idx="406">
                  <c:v>-710.5</c:v>
                </c:pt>
                <c:pt idx="407">
                  <c:v>-696</c:v>
                </c:pt>
                <c:pt idx="408">
                  <c:v>-688.5</c:v>
                </c:pt>
                <c:pt idx="409">
                  <c:v>-460</c:v>
                </c:pt>
                <c:pt idx="410">
                  <c:v>-441</c:v>
                </c:pt>
                <c:pt idx="411">
                  <c:v>-356</c:v>
                </c:pt>
                <c:pt idx="412">
                  <c:v>-296.5</c:v>
                </c:pt>
                <c:pt idx="413">
                  <c:v>-55</c:v>
                </c:pt>
                <c:pt idx="414">
                  <c:v>-27</c:v>
                </c:pt>
                <c:pt idx="415">
                  <c:v>0</c:v>
                </c:pt>
                <c:pt idx="416">
                  <c:v>0</c:v>
                </c:pt>
                <c:pt idx="417">
                  <c:v>48</c:v>
                </c:pt>
                <c:pt idx="418">
                  <c:v>77</c:v>
                </c:pt>
                <c:pt idx="419">
                  <c:v>78</c:v>
                </c:pt>
                <c:pt idx="420">
                  <c:v>80.5</c:v>
                </c:pt>
                <c:pt idx="421">
                  <c:v>350</c:v>
                </c:pt>
                <c:pt idx="422">
                  <c:v>463</c:v>
                </c:pt>
                <c:pt idx="423">
                  <c:v>562</c:v>
                </c:pt>
                <c:pt idx="424">
                  <c:v>725</c:v>
                </c:pt>
                <c:pt idx="425">
                  <c:v>744</c:v>
                </c:pt>
                <c:pt idx="426">
                  <c:v>776.5</c:v>
                </c:pt>
                <c:pt idx="427">
                  <c:v>785.5</c:v>
                </c:pt>
                <c:pt idx="428">
                  <c:v>794.5</c:v>
                </c:pt>
                <c:pt idx="429">
                  <c:v>804.5</c:v>
                </c:pt>
                <c:pt idx="430">
                  <c:v>818</c:v>
                </c:pt>
                <c:pt idx="431">
                  <c:v>837</c:v>
                </c:pt>
                <c:pt idx="432">
                  <c:v>853.5</c:v>
                </c:pt>
                <c:pt idx="433">
                  <c:v>896</c:v>
                </c:pt>
                <c:pt idx="434">
                  <c:v>1270</c:v>
                </c:pt>
                <c:pt idx="435">
                  <c:v>1270</c:v>
                </c:pt>
                <c:pt idx="436">
                  <c:v>1670</c:v>
                </c:pt>
                <c:pt idx="437">
                  <c:v>1700.5</c:v>
                </c:pt>
                <c:pt idx="438">
                  <c:v>1700.5</c:v>
                </c:pt>
                <c:pt idx="439">
                  <c:v>1723</c:v>
                </c:pt>
                <c:pt idx="440">
                  <c:v>2071</c:v>
                </c:pt>
                <c:pt idx="441">
                  <c:v>2079</c:v>
                </c:pt>
                <c:pt idx="442">
                  <c:v>2425.5</c:v>
                </c:pt>
                <c:pt idx="443">
                  <c:v>2439</c:v>
                </c:pt>
                <c:pt idx="444">
                  <c:v>2477</c:v>
                </c:pt>
                <c:pt idx="445">
                  <c:v>2613</c:v>
                </c:pt>
                <c:pt idx="446">
                  <c:v>2613</c:v>
                </c:pt>
                <c:pt idx="447">
                  <c:v>2877</c:v>
                </c:pt>
                <c:pt idx="448">
                  <c:v>2880</c:v>
                </c:pt>
                <c:pt idx="449">
                  <c:v>2949.5</c:v>
                </c:pt>
                <c:pt idx="450">
                  <c:v>2971</c:v>
                </c:pt>
                <c:pt idx="451">
                  <c:v>3313</c:v>
                </c:pt>
                <c:pt idx="452">
                  <c:v>3320</c:v>
                </c:pt>
                <c:pt idx="453">
                  <c:v>3329</c:v>
                </c:pt>
                <c:pt idx="454">
                  <c:v>3366</c:v>
                </c:pt>
                <c:pt idx="455">
                  <c:v>3661</c:v>
                </c:pt>
                <c:pt idx="456">
                  <c:v>3696</c:v>
                </c:pt>
                <c:pt idx="457">
                  <c:v>3753</c:v>
                </c:pt>
                <c:pt idx="458">
                  <c:v>4025</c:v>
                </c:pt>
                <c:pt idx="459">
                  <c:v>4109</c:v>
                </c:pt>
                <c:pt idx="460">
                  <c:v>4139</c:v>
                </c:pt>
                <c:pt idx="461">
                  <c:v>4156</c:v>
                </c:pt>
                <c:pt idx="462">
                  <c:v>4193</c:v>
                </c:pt>
                <c:pt idx="463">
                  <c:v>4587</c:v>
                </c:pt>
                <c:pt idx="464">
                  <c:v>4618</c:v>
                </c:pt>
                <c:pt idx="465">
                  <c:v>4862</c:v>
                </c:pt>
                <c:pt idx="466">
                  <c:v>4885.5</c:v>
                </c:pt>
                <c:pt idx="467">
                  <c:v>4975</c:v>
                </c:pt>
                <c:pt idx="468">
                  <c:v>5002</c:v>
                </c:pt>
                <c:pt idx="469">
                  <c:v>5032</c:v>
                </c:pt>
                <c:pt idx="470">
                  <c:v>5057</c:v>
                </c:pt>
                <c:pt idx="471">
                  <c:v>5303</c:v>
                </c:pt>
                <c:pt idx="472">
                  <c:v>5320.5</c:v>
                </c:pt>
                <c:pt idx="473">
                  <c:v>5334.5</c:v>
                </c:pt>
                <c:pt idx="474">
                  <c:v>5360</c:v>
                </c:pt>
                <c:pt idx="475">
                  <c:v>5399</c:v>
                </c:pt>
                <c:pt idx="476">
                  <c:v>5746</c:v>
                </c:pt>
                <c:pt idx="477">
                  <c:v>5802</c:v>
                </c:pt>
                <c:pt idx="478">
                  <c:v>5849</c:v>
                </c:pt>
                <c:pt idx="479">
                  <c:v>6217</c:v>
                </c:pt>
                <c:pt idx="480">
                  <c:v>6317</c:v>
                </c:pt>
                <c:pt idx="481">
                  <c:v>6526</c:v>
                </c:pt>
              </c:numCache>
            </c:numRef>
          </c:xVal>
          <c:yVal>
            <c:numRef>
              <c:f>Active!$L$21:$L$958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08-4DC4-AB49-39372D1994F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-31107</c:v>
                </c:pt>
                <c:pt idx="1">
                  <c:v>-31069</c:v>
                </c:pt>
                <c:pt idx="2">
                  <c:v>-30271</c:v>
                </c:pt>
                <c:pt idx="3">
                  <c:v>-30233</c:v>
                </c:pt>
                <c:pt idx="4">
                  <c:v>-29865</c:v>
                </c:pt>
                <c:pt idx="5">
                  <c:v>-28657</c:v>
                </c:pt>
                <c:pt idx="6">
                  <c:v>-26968</c:v>
                </c:pt>
                <c:pt idx="7">
                  <c:v>-26573</c:v>
                </c:pt>
                <c:pt idx="8">
                  <c:v>-26566</c:v>
                </c:pt>
                <c:pt idx="9">
                  <c:v>-26557</c:v>
                </c:pt>
                <c:pt idx="10">
                  <c:v>-26556</c:v>
                </c:pt>
                <c:pt idx="11">
                  <c:v>-26529</c:v>
                </c:pt>
                <c:pt idx="12">
                  <c:v>-26528</c:v>
                </c:pt>
                <c:pt idx="13">
                  <c:v>-26500</c:v>
                </c:pt>
                <c:pt idx="14">
                  <c:v>-26328</c:v>
                </c:pt>
                <c:pt idx="15">
                  <c:v>-26271</c:v>
                </c:pt>
                <c:pt idx="16">
                  <c:v>-26234</c:v>
                </c:pt>
                <c:pt idx="17">
                  <c:v>-26233</c:v>
                </c:pt>
                <c:pt idx="18">
                  <c:v>-26229.5</c:v>
                </c:pt>
                <c:pt idx="19">
                  <c:v>-26216</c:v>
                </c:pt>
                <c:pt idx="20">
                  <c:v>-26215</c:v>
                </c:pt>
                <c:pt idx="21">
                  <c:v>-26201.5</c:v>
                </c:pt>
                <c:pt idx="22">
                  <c:v>-25034</c:v>
                </c:pt>
                <c:pt idx="23">
                  <c:v>-24944</c:v>
                </c:pt>
                <c:pt idx="24">
                  <c:v>-24519</c:v>
                </c:pt>
                <c:pt idx="25">
                  <c:v>-24152</c:v>
                </c:pt>
                <c:pt idx="26">
                  <c:v>-23962</c:v>
                </c:pt>
                <c:pt idx="27">
                  <c:v>-23646</c:v>
                </c:pt>
                <c:pt idx="28">
                  <c:v>-23276</c:v>
                </c:pt>
                <c:pt idx="29">
                  <c:v>-22976</c:v>
                </c:pt>
                <c:pt idx="30">
                  <c:v>-22844</c:v>
                </c:pt>
                <c:pt idx="31">
                  <c:v>-22541</c:v>
                </c:pt>
                <c:pt idx="32">
                  <c:v>-22495</c:v>
                </c:pt>
                <c:pt idx="33">
                  <c:v>-22488</c:v>
                </c:pt>
                <c:pt idx="34">
                  <c:v>-22063</c:v>
                </c:pt>
                <c:pt idx="35">
                  <c:v>-21935</c:v>
                </c:pt>
                <c:pt idx="36">
                  <c:v>-20834</c:v>
                </c:pt>
                <c:pt idx="37">
                  <c:v>-19996</c:v>
                </c:pt>
                <c:pt idx="38">
                  <c:v>-19939</c:v>
                </c:pt>
                <c:pt idx="39">
                  <c:v>-19665</c:v>
                </c:pt>
                <c:pt idx="40">
                  <c:v>-19571</c:v>
                </c:pt>
                <c:pt idx="41">
                  <c:v>-19571</c:v>
                </c:pt>
                <c:pt idx="42">
                  <c:v>-19567.5</c:v>
                </c:pt>
                <c:pt idx="43">
                  <c:v>-19534</c:v>
                </c:pt>
                <c:pt idx="44">
                  <c:v>-19233</c:v>
                </c:pt>
                <c:pt idx="45">
                  <c:v>-19205</c:v>
                </c:pt>
                <c:pt idx="46">
                  <c:v>-19205</c:v>
                </c:pt>
                <c:pt idx="47">
                  <c:v>-19205</c:v>
                </c:pt>
                <c:pt idx="48">
                  <c:v>-19196</c:v>
                </c:pt>
                <c:pt idx="49">
                  <c:v>-19177</c:v>
                </c:pt>
                <c:pt idx="50">
                  <c:v>-19167</c:v>
                </c:pt>
                <c:pt idx="51">
                  <c:v>-18782</c:v>
                </c:pt>
                <c:pt idx="52">
                  <c:v>-18782</c:v>
                </c:pt>
                <c:pt idx="53">
                  <c:v>-18382.5</c:v>
                </c:pt>
                <c:pt idx="54">
                  <c:v>-18345.5</c:v>
                </c:pt>
                <c:pt idx="55">
                  <c:v>-18275</c:v>
                </c:pt>
                <c:pt idx="56">
                  <c:v>-18001</c:v>
                </c:pt>
                <c:pt idx="57">
                  <c:v>-17192</c:v>
                </c:pt>
                <c:pt idx="58">
                  <c:v>-17192</c:v>
                </c:pt>
                <c:pt idx="59">
                  <c:v>-16760</c:v>
                </c:pt>
                <c:pt idx="60">
                  <c:v>-16750</c:v>
                </c:pt>
                <c:pt idx="61">
                  <c:v>-16659</c:v>
                </c:pt>
                <c:pt idx="62">
                  <c:v>-16291</c:v>
                </c:pt>
                <c:pt idx="63">
                  <c:v>-16282</c:v>
                </c:pt>
                <c:pt idx="64">
                  <c:v>-15897</c:v>
                </c:pt>
                <c:pt idx="65">
                  <c:v>-15897</c:v>
                </c:pt>
                <c:pt idx="66">
                  <c:v>-15897</c:v>
                </c:pt>
                <c:pt idx="67">
                  <c:v>-15839</c:v>
                </c:pt>
                <c:pt idx="68">
                  <c:v>-15839</c:v>
                </c:pt>
                <c:pt idx="69">
                  <c:v>-15832</c:v>
                </c:pt>
                <c:pt idx="70">
                  <c:v>-15579.5</c:v>
                </c:pt>
                <c:pt idx="71">
                  <c:v>-15575</c:v>
                </c:pt>
                <c:pt idx="72">
                  <c:v>-15575</c:v>
                </c:pt>
                <c:pt idx="73">
                  <c:v>-15556</c:v>
                </c:pt>
                <c:pt idx="74">
                  <c:v>-15483</c:v>
                </c:pt>
                <c:pt idx="75">
                  <c:v>-15473</c:v>
                </c:pt>
                <c:pt idx="76">
                  <c:v>-15426</c:v>
                </c:pt>
                <c:pt idx="77">
                  <c:v>-15239.5</c:v>
                </c:pt>
                <c:pt idx="78">
                  <c:v>-15212.5</c:v>
                </c:pt>
                <c:pt idx="79">
                  <c:v>-15161</c:v>
                </c:pt>
                <c:pt idx="80">
                  <c:v>-15161</c:v>
                </c:pt>
                <c:pt idx="81">
                  <c:v>-15156.5</c:v>
                </c:pt>
                <c:pt idx="82">
                  <c:v>-15142</c:v>
                </c:pt>
                <c:pt idx="83">
                  <c:v>-15137.5</c:v>
                </c:pt>
                <c:pt idx="84">
                  <c:v>-15129.5</c:v>
                </c:pt>
                <c:pt idx="85">
                  <c:v>-15105</c:v>
                </c:pt>
                <c:pt idx="86">
                  <c:v>-15063.5</c:v>
                </c:pt>
                <c:pt idx="87">
                  <c:v>-15061</c:v>
                </c:pt>
                <c:pt idx="88">
                  <c:v>-14976</c:v>
                </c:pt>
                <c:pt idx="89">
                  <c:v>-14761.5</c:v>
                </c:pt>
                <c:pt idx="90">
                  <c:v>-14756</c:v>
                </c:pt>
                <c:pt idx="91">
                  <c:v>-14743</c:v>
                </c:pt>
                <c:pt idx="92">
                  <c:v>-14733.5</c:v>
                </c:pt>
                <c:pt idx="93">
                  <c:v>-14729</c:v>
                </c:pt>
                <c:pt idx="94">
                  <c:v>-14710</c:v>
                </c:pt>
                <c:pt idx="95">
                  <c:v>-14710</c:v>
                </c:pt>
                <c:pt idx="96">
                  <c:v>-14696.5</c:v>
                </c:pt>
                <c:pt idx="97">
                  <c:v>-14678.5</c:v>
                </c:pt>
                <c:pt idx="98">
                  <c:v>-14673</c:v>
                </c:pt>
                <c:pt idx="99">
                  <c:v>-14646</c:v>
                </c:pt>
                <c:pt idx="100">
                  <c:v>-14631.5</c:v>
                </c:pt>
                <c:pt idx="101">
                  <c:v>-14623.5</c:v>
                </c:pt>
                <c:pt idx="102">
                  <c:v>-14603.5</c:v>
                </c:pt>
                <c:pt idx="103">
                  <c:v>-14459.5</c:v>
                </c:pt>
                <c:pt idx="104">
                  <c:v>-14333</c:v>
                </c:pt>
                <c:pt idx="105">
                  <c:v>-14250</c:v>
                </c:pt>
                <c:pt idx="106">
                  <c:v>-14018.5</c:v>
                </c:pt>
                <c:pt idx="107">
                  <c:v>-14004</c:v>
                </c:pt>
                <c:pt idx="108">
                  <c:v>-13952.5</c:v>
                </c:pt>
                <c:pt idx="109">
                  <c:v>-13923</c:v>
                </c:pt>
                <c:pt idx="110">
                  <c:v>-13885</c:v>
                </c:pt>
                <c:pt idx="111">
                  <c:v>-13878.5</c:v>
                </c:pt>
                <c:pt idx="112">
                  <c:v>-13869.5</c:v>
                </c:pt>
                <c:pt idx="113">
                  <c:v>-13865</c:v>
                </c:pt>
                <c:pt idx="114">
                  <c:v>-13865</c:v>
                </c:pt>
                <c:pt idx="115">
                  <c:v>-13841.5</c:v>
                </c:pt>
                <c:pt idx="116">
                  <c:v>-13823.5</c:v>
                </c:pt>
                <c:pt idx="117">
                  <c:v>-13766.5</c:v>
                </c:pt>
                <c:pt idx="118">
                  <c:v>-13757.5</c:v>
                </c:pt>
                <c:pt idx="119">
                  <c:v>-13702.5</c:v>
                </c:pt>
                <c:pt idx="120">
                  <c:v>-13586.5</c:v>
                </c:pt>
                <c:pt idx="121">
                  <c:v>-13562</c:v>
                </c:pt>
                <c:pt idx="122">
                  <c:v>-13514</c:v>
                </c:pt>
                <c:pt idx="123">
                  <c:v>-13499</c:v>
                </c:pt>
                <c:pt idx="124">
                  <c:v>-13498</c:v>
                </c:pt>
                <c:pt idx="125">
                  <c:v>-13488</c:v>
                </c:pt>
                <c:pt idx="126">
                  <c:v>-13488</c:v>
                </c:pt>
                <c:pt idx="127">
                  <c:v>-13479</c:v>
                </c:pt>
                <c:pt idx="128">
                  <c:v>-13479</c:v>
                </c:pt>
                <c:pt idx="129">
                  <c:v>-13479</c:v>
                </c:pt>
                <c:pt idx="130">
                  <c:v>-13479</c:v>
                </c:pt>
                <c:pt idx="131">
                  <c:v>-13479</c:v>
                </c:pt>
                <c:pt idx="132">
                  <c:v>-13470</c:v>
                </c:pt>
                <c:pt idx="133">
                  <c:v>-13386</c:v>
                </c:pt>
                <c:pt idx="134">
                  <c:v>-13381.5</c:v>
                </c:pt>
                <c:pt idx="135">
                  <c:v>-13330</c:v>
                </c:pt>
                <c:pt idx="136">
                  <c:v>-13307.5</c:v>
                </c:pt>
                <c:pt idx="137">
                  <c:v>-13139</c:v>
                </c:pt>
                <c:pt idx="138">
                  <c:v>-13130</c:v>
                </c:pt>
                <c:pt idx="139">
                  <c:v>-13106.5</c:v>
                </c:pt>
                <c:pt idx="140">
                  <c:v>-13104</c:v>
                </c:pt>
                <c:pt idx="141">
                  <c:v>-13102</c:v>
                </c:pt>
                <c:pt idx="142">
                  <c:v>-13102</c:v>
                </c:pt>
                <c:pt idx="143">
                  <c:v>-13069.5</c:v>
                </c:pt>
                <c:pt idx="144">
                  <c:v>-13060</c:v>
                </c:pt>
                <c:pt idx="145">
                  <c:v>-13049</c:v>
                </c:pt>
                <c:pt idx="146">
                  <c:v>-13042.5</c:v>
                </c:pt>
                <c:pt idx="147">
                  <c:v>-13010</c:v>
                </c:pt>
                <c:pt idx="148">
                  <c:v>-12992</c:v>
                </c:pt>
                <c:pt idx="149">
                  <c:v>-12898</c:v>
                </c:pt>
                <c:pt idx="150">
                  <c:v>-12756</c:v>
                </c:pt>
                <c:pt idx="151">
                  <c:v>-12694</c:v>
                </c:pt>
                <c:pt idx="152">
                  <c:v>-12692</c:v>
                </c:pt>
                <c:pt idx="153">
                  <c:v>-12679</c:v>
                </c:pt>
                <c:pt idx="154">
                  <c:v>-12679</c:v>
                </c:pt>
                <c:pt idx="155">
                  <c:v>-12590.5</c:v>
                </c:pt>
                <c:pt idx="156">
                  <c:v>-12568</c:v>
                </c:pt>
                <c:pt idx="157">
                  <c:v>-12558</c:v>
                </c:pt>
                <c:pt idx="158">
                  <c:v>-12550</c:v>
                </c:pt>
                <c:pt idx="159">
                  <c:v>-12333</c:v>
                </c:pt>
                <c:pt idx="160">
                  <c:v>-12317.5</c:v>
                </c:pt>
                <c:pt idx="161">
                  <c:v>-12312</c:v>
                </c:pt>
                <c:pt idx="162">
                  <c:v>-12312</c:v>
                </c:pt>
                <c:pt idx="163">
                  <c:v>-12303</c:v>
                </c:pt>
                <c:pt idx="164">
                  <c:v>-12303</c:v>
                </c:pt>
                <c:pt idx="165">
                  <c:v>-12284</c:v>
                </c:pt>
                <c:pt idx="166">
                  <c:v>-12270.5</c:v>
                </c:pt>
                <c:pt idx="167">
                  <c:v>-12251.5</c:v>
                </c:pt>
                <c:pt idx="168">
                  <c:v>-12248</c:v>
                </c:pt>
                <c:pt idx="169">
                  <c:v>-12247</c:v>
                </c:pt>
                <c:pt idx="170">
                  <c:v>-12247</c:v>
                </c:pt>
                <c:pt idx="171">
                  <c:v>-12247</c:v>
                </c:pt>
                <c:pt idx="172">
                  <c:v>-12233.5</c:v>
                </c:pt>
                <c:pt idx="173">
                  <c:v>-12229</c:v>
                </c:pt>
                <c:pt idx="174">
                  <c:v>-12210</c:v>
                </c:pt>
                <c:pt idx="175">
                  <c:v>-12201</c:v>
                </c:pt>
                <c:pt idx="176">
                  <c:v>-12199</c:v>
                </c:pt>
                <c:pt idx="177">
                  <c:v>-11884.5</c:v>
                </c:pt>
                <c:pt idx="178">
                  <c:v>-11880</c:v>
                </c:pt>
                <c:pt idx="179">
                  <c:v>-11847.5</c:v>
                </c:pt>
                <c:pt idx="180">
                  <c:v>-11844</c:v>
                </c:pt>
                <c:pt idx="181">
                  <c:v>-11843</c:v>
                </c:pt>
                <c:pt idx="182">
                  <c:v>-11843</c:v>
                </c:pt>
                <c:pt idx="183">
                  <c:v>-11843</c:v>
                </c:pt>
                <c:pt idx="184">
                  <c:v>-11797</c:v>
                </c:pt>
                <c:pt idx="185">
                  <c:v>-11787</c:v>
                </c:pt>
                <c:pt idx="186">
                  <c:v>-11781</c:v>
                </c:pt>
                <c:pt idx="187">
                  <c:v>-11751</c:v>
                </c:pt>
                <c:pt idx="188">
                  <c:v>-11750</c:v>
                </c:pt>
                <c:pt idx="189">
                  <c:v>-11741</c:v>
                </c:pt>
                <c:pt idx="190">
                  <c:v>-11741</c:v>
                </c:pt>
                <c:pt idx="191">
                  <c:v>-11741</c:v>
                </c:pt>
                <c:pt idx="192">
                  <c:v>-11699.5</c:v>
                </c:pt>
                <c:pt idx="193">
                  <c:v>-11423</c:v>
                </c:pt>
                <c:pt idx="194">
                  <c:v>-11411</c:v>
                </c:pt>
                <c:pt idx="195">
                  <c:v>-11402</c:v>
                </c:pt>
                <c:pt idx="196">
                  <c:v>-11373</c:v>
                </c:pt>
                <c:pt idx="197">
                  <c:v>-11355</c:v>
                </c:pt>
                <c:pt idx="198">
                  <c:v>-11327</c:v>
                </c:pt>
                <c:pt idx="199">
                  <c:v>-11300</c:v>
                </c:pt>
                <c:pt idx="200">
                  <c:v>-11092</c:v>
                </c:pt>
                <c:pt idx="201">
                  <c:v>-11071</c:v>
                </c:pt>
                <c:pt idx="202">
                  <c:v>-10979</c:v>
                </c:pt>
                <c:pt idx="203">
                  <c:v>-10979</c:v>
                </c:pt>
                <c:pt idx="204">
                  <c:v>-10951</c:v>
                </c:pt>
                <c:pt idx="205">
                  <c:v>-10942</c:v>
                </c:pt>
                <c:pt idx="206">
                  <c:v>-10914</c:v>
                </c:pt>
                <c:pt idx="207">
                  <c:v>-10914</c:v>
                </c:pt>
                <c:pt idx="208">
                  <c:v>-10621</c:v>
                </c:pt>
                <c:pt idx="209">
                  <c:v>-10556</c:v>
                </c:pt>
                <c:pt idx="210">
                  <c:v>-10555</c:v>
                </c:pt>
                <c:pt idx="211">
                  <c:v>-10550</c:v>
                </c:pt>
                <c:pt idx="212">
                  <c:v>-10518</c:v>
                </c:pt>
                <c:pt idx="213">
                  <c:v>-10510</c:v>
                </c:pt>
                <c:pt idx="214">
                  <c:v>-10491</c:v>
                </c:pt>
                <c:pt idx="215">
                  <c:v>-10426</c:v>
                </c:pt>
                <c:pt idx="216">
                  <c:v>-10244</c:v>
                </c:pt>
                <c:pt idx="217">
                  <c:v>-10226</c:v>
                </c:pt>
                <c:pt idx="218">
                  <c:v>-10216</c:v>
                </c:pt>
                <c:pt idx="219">
                  <c:v>-10170</c:v>
                </c:pt>
                <c:pt idx="220">
                  <c:v>-10124</c:v>
                </c:pt>
                <c:pt idx="221">
                  <c:v>-10105</c:v>
                </c:pt>
                <c:pt idx="222">
                  <c:v>-10058</c:v>
                </c:pt>
                <c:pt idx="223">
                  <c:v>-10031</c:v>
                </c:pt>
                <c:pt idx="224">
                  <c:v>-10031</c:v>
                </c:pt>
                <c:pt idx="225">
                  <c:v>-9896</c:v>
                </c:pt>
                <c:pt idx="226">
                  <c:v>-9766</c:v>
                </c:pt>
                <c:pt idx="227">
                  <c:v>-9731</c:v>
                </c:pt>
                <c:pt idx="228">
                  <c:v>-9719</c:v>
                </c:pt>
                <c:pt idx="229">
                  <c:v>-9710</c:v>
                </c:pt>
                <c:pt idx="230">
                  <c:v>-9654</c:v>
                </c:pt>
                <c:pt idx="231">
                  <c:v>-9626</c:v>
                </c:pt>
                <c:pt idx="232">
                  <c:v>-9514.5</c:v>
                </c:pt>
                <c:pt idx="233">
                  <c:v>-9463</c:v>
                </c:pt>
                <c:pt idx="234">
                  <c:v>-9463</c:v>
                </c:pt>
                <c:pt idx="235">
                  <c:v>-9399</c:v>
                </c:pt>
                <c:pt idx="236">
                  <c:v>-9399</c:v>
                </c:pt>
                <c:pt idx="237">
                  <c:v>-9390</c:v>
                </c:pt>
                <c:pt idx="238">
                  <c:v>-9389</c:v>
                </c:pt>
                <c:pt idx="239">
                  <c:v>-9389</c:v>
                </c:pt>
                <c:pt idx="240">
                  <c:v>-9353</c:v>
                </c:pt>
                <c:pt idx="241">
                  <c:v>-9334</c:v>
                </c:pt>
                <c:pt idx="242">
                  <c:v>-9333</c:v>
                </c:pt>
                <c:pt idx="243">
                  <c:v>-9325</c:v>
                </c:pt>
                <c:pt idx="244">
                  <c:v>-9306</c:v>
                </c:pt>
                <c:pt idx="245">
                  <c:v>-9306</c:v>
                </c:pt>
                <c:pt idx="246">
                  <c:v>-9306</c:v>
                </c:pt>
                <c:pt idx="247">
                  <c:v>-9306</c:v>
                </c:pt>
                <c:pt idx="248">
                  <c:v>-9306</c:v>
                </c:pt>
                <c:pt idx="249">
                  <c:v>-9306</c:v>
                </c:pt>
                <c:pt idx="250">
                  <c:v>-9288</c:v>
                </c:pt>
                <c:pt idx="251">
                  <c:v>-9068</c:v>
                </c:pt>
                <c:pt idx="252">
                  <c:v>-9012</c:v>
                </c:pt>
                <c:pt idx="253">
                  <c:v>-8994</c:v>
                </c:pt>
                <c:pt idx="254">
                  <c:v>-8994</c:v>
                </c:pt>
                <c:pt idx="255">
                  <c:v>-8994</c:v>
                </c:pt>
                <c:pt idx="256">
                  <c:v>-8994</c:v>
                </c:pt>
                <c:pt idx="257">
                  <c:v>-8837</c:v>
                </c:pt>
                <c:pt idx="258">
                  <c:v>-8590</c:v>
                </c:pt>
                <c:pt idx="259">
                  <c:v>-8565.5</c:v>
                </c:pt>
                <c:pt idx="260">
                  <c:v>-8562</c:v>
                </c:pt>
                <c:pt idx="261">
                  <c:v>-8557.5</c:v>
                </c:pt>
                <c:pt idx="262">
                  <c:v>-8534</c:v>
                </c:pt>
                <c:pt idx="263">
                  <c:v>-8441</c:v>
                </c:pt>
                <c:pt idx="264">
                  <c:v>-8395</c:v>
                </c:pt>
                <c:pt idx="265">
                  <c:v>-8234</c:v>
                </c:pt>
                <c:pt idx="266">
                  <c:v>-8204</c:v>
                </c:pt>
                <c:pt idx="267">
                  <c:v>-8166</c:v>
                </c:pt>
                <c:pt idx="268">
                  <c:v>-8139</c:v>
                </c:pt>
                <c:pt idx="269">
                  <c:v>-8131</c:v>
                </c:pt>
                <c:pt idx="270">
                  <c:v>-8130</c:v>
                </c:pt>
                <c:pt idx="271">
                  <c:v>-8130</c:v>
                </c:pt>
                <c:pt idx="272">
                  <c:v>-8130</c:v>
                </c:pt>
                <c:pt idx="273">
                  <c:v>-8115.5</c:v>
                </c:pt>
                <c:pt idx="274">
                  <c:v>-8065</c:v>
                </c:pt>
                <c:pt idx="275">
                  <c:v>-8046</c:v>
                </c:pt>
                <c:pt idx="276">
                  <c:v>-7791</c:v>
                </c:pt>
                <c:pt idx="277">
                  <c:v>-7753</c:v>
                </c:pt>
                <c:pt idx="278">
                  <c:v>-7697</c:v>
                </c:pt>
                <c:pt idx="279">
                  <c:v>-7673</c:v>
                </c:pt>
                <c:pt idx="280">
                  <c:v>-7643</c:v>
                </c:pt>
                <c:pt idx="281">
                  <c:v>-7642</c:v>
                </c:pt>
                <c:pt idx="282">
                  <c:v>-7577</c:v>
                </c:pt>
                <c:pt idx="283">
                  <c:v>-7498</c:v>
                </c:pt>
                <c:pt idx="284">
                  <c:v>-7432</c:v>
                </c:pt>
                <c:pt idx="285">
                  <c:v>-7404</c:v>
                </c:pt>
                <c:pt idx="286">
                  <c:v>-7349</c:v>
                </c:pt>
                <c:pt idx="287">
                  <c:v>-7321</c:v>
                </c:pt>
                <c:pt idx="288">
                  <c:v>-7265</c:v>
                </c:pt>
                <c:pt idx="289">
                  <c:v>-7265</c:v>
                </c:pt>
                <c:pt idx="290">
                  <c:v>-7247</c:v>
                </c:pt>
                <c:pt idx="291">
                  <c:v>-7238</c:v>
                </c:pt>
                <c:pt idx="292">
                  <c:v>-7186.5</c:v>
                </c:pt>
                <c:pt idx="293">
                  <c:v>-6990</c:v>
                </c:pt>
                <c:pt idx="294">
                  <c:v>-6954</c:v>
                </c:pt>
                <c:pt idx="295">
                  <c:v>-6944</c:v>
                </c:pt>
                <c:pt idx="296">
                  <c:v>-6898</c:v>
                </c:pt>
                <c:pt idx="297">
                  <c:v>-6880</c:v>
                </c:pt>
                <c:pt idx="298">
                  <c:v>-6845</c:v>
                </c:pt>
                <c:pt idx="299">
                  <c:v>-6843</c:v>
                </c:pt>
                <c:pt idx="300">
                  <c:v>-6833</c:v>
                </c:pt>
                <c:pt idx="301">
                  <c:v>-6828.5</c:v>
                </c:pt>
                <c:pt idx="302">
                  <c:v>-6805</c:v>
                </c:pt>
                <c:pt idx="303">
                  <c:v>-6777</c:v>
                </c:pt>
                <c:pt idx="304">
                  <c:v>-6675.5</c:v>
                </c:pt>
                <c:pt idx="305">
                  <c:v>-6586</c:v>
                </c:pt>
                <c:pt idx="306">
                  <c:v>-6562.5</c:v>
                </c:pt>
                <c:pt idx="307">
                  <c:v>-6549</c:v>
                </c:pt>
                <c:pt idx="308">
                  <c:v>-6513</c:v>
                </c:pt>
                <c:pt idx="309">
                  <c:v>-6513</c:v>
                </c:pt>
                <c:pt idx="310">
                  <c:v>-6513</c:v>
                </c:pt>
                <c:pt idx="311">
                  <c:v>-6512</c:v>
                </c:pt>
                <c:pt idx="312">
                  <c:v>-6494</c:v>
                </c:pt>
                <c:pt idx="313">
                  <c:v>-6484</c:v>
                </c:pt>
                <c:pt idx="314">
                  <c:v>-6457</c:v>
                </c:pt>
                <c:pt idx="315">
                  <c:v>-6447</c:v>
                </c:pt>
                <c:pt idx="316">
                  <c:v>-6422</c:v>
                </c:pt>
                <c:pt idx="317">
                  <c:v>-6186.5</c:v>
                </c:pt>
                <c:pt idx="318">
                  <c:v>-6127</c:v>
                </c:pt>
                <c:pt idx="319">
                  <c:v>-6089</c:v>
                </c:pt>
                <c:pt idx="320">
                  <c:v>-6080</c:v>
                </c:pt>
                <c:pt idx="321">
                  <c:v>-6061</c:v>
                </c:pt>
                <c:pt idx="322">
                  <c:v>-6055</c:v>
                </c:pt>
                <c:pt idx="323">
                  <c:v>-5964.5</c:v>
                </c:pt>
                <c:pt idx="324">
                  <c:v>-5740</c:v>
                </c:pt>
                <c:pt idx="325">
                  <c:v>-5731</c:v>
                </c:pt>
                <c:pt idx="326">
                  <c:v>-5731</c:v>
                </c:pt>
                <c:pt idx="327">
                  <c:v>-5722</c:v>
                </c:pt>
                <c:pt idx="328">
                  <c:v>-5713</c:v>
                </c:pt>
                <c:pt idx="329">
                  <c:v>-5704</c:v>
                </c:pt>
                <c:pt idx="330">
                  <c:v>-5704</c:v>
                </c:pt>
                <c:pt idx="331">
                  <c:v>-5667</c:v>
                </c:pt>
                <c:pt idx="332">
                  <c:v>-5664.5</c:v>
                </c:pt>
                <c:pt idx="333">
                  <c:v>-5646</c:v>
                </c:pt>
                <c:pt idx="334">
                  <c:v>-5645</c:v>
                </c:pt>
                <c:pt idx="335">
                  <c:v>-5382</c:v>
                </c:pt>
                <c:pt idx="336">
                  <c:v>-5318</c:v>
                </c:pt>
                <c:pt idx="337">
                  <c:v>-5290</c:v>
                </c:pt>
                <c:pt idx="338">
                  <c:v>-5290</c:v>
                </c:pt>
                <c:pt idx="339">
                  <c:v>-5263</c:v>
                </c:pt>
                <c:pt idx="340">
                  <c:v>-5262</c:v>
                </c:pt>
                <c:pt idx="341">
                  <c:v>-5262</c:v>
                </c:pt>
                <c:pt idx="342">
                  <c:v>-5262</c:v>
                </c:pt>
                <c:pt idx="343">
                  <c:v>-5197</c:v>
                </c:pt>
                <c:pt idx="344">
                  <c:v>-5188</c:v>
                </c:pt>
                <c:pt idx="345">
                  <c:v>-4922</c:v>
                </c:pt>
                <c:pt idx="346">
                  <c:v>-4867</c:v>
                </c:pt>
                <c:pt idx="347">
                  <c:v>-4862</c:v>
                </c:pt>
                <c:pt idx="348">
                  <c:v>-4839</c:v>
                </c:pt>
                <c:pt idx="349">
                  <c:v>-4783</c:v>
                </c:pt>
                <c:pt idx="350">
                  <c:v>-4536</c:v>
                </c:pt>
                <c:pt idx="351">
                  <c:v>-4472</c:v>
                </c:pt>
                <c:pt idx="352">
                  <c:v>-4398</c:v>
                </c:pt>
                <c:pt idx="353">
                  <c:v>-4388</c:v>
                </c:pt>
                <c:pt idx="354">
                  <c:v>-3987</c:v>
                </c:pt>
                <c:pt idx="355">
                  <c:v>-3986</c:v>
                </c:pt>
                <c:pt idx="356">
                  <c:v>-3658</c:v>
                </c:pt>
                <c:pt idx="357">
                  <c:v>-3645</c:v>
                </c:pt>
                <c:pt idx="358">
                  <c:v>-3645</c:v>
                </c:pt>
                <c:pt idx="359">
                  <c:v>-3620</c:v>
                </c:pt>
                <c:pt idx="360">
                  <c:v>-3333</c:v>
                </c:pt>
                <c:pt idx="361">
                  <c:v>-3217.5</c:v>
                </c:pt>
                <c:pt idx="362">
                  <c:v>-2809</c:v>
                </c:pt>
                <c:pt idx="363">
                  <c:v>-2808</c:v>
                </c:pt>
                <c:pt idx="364">
                  <c:v>-2808</c:v>
                </c:pt>
                <c:pt idx="365">
                  <c:v>-2712.5</c:v>
                </c:pt>
                <c:pt idx="366">
                  <c:v>-2666.5</c:v>
                </c:pt>
                <c:pt idx="367">
                  <c:v>-2393.5</c:v>
                </c:pt>
                <c:pt idx="368">
                  <c:v>-2360</c:v>
                </c:pt>
                <c:pt idx="369">
                  <c:v>-2268</c:v>
                </c:pt>
                <c:pt idx="370">
                  <c:v>-2096.5</c:v>
                </c:pt>
                <c:pt idx="371">
                  <c:v>-2083</c:v>
                </c:pt>
                <c:pt idx="372">
                  <c:v>-2026.5</c:v>
                </c:pt>
                <c:pt idx="373">
                  <c:v>-2022.5</c:v>
                </c:pt>
                <c:pt idx="374">
                  <c:v>-2021</c:v>
                </c:pt>
                <c:pt idx="375">
                  <c:v>-2017.5</c:v>
                </c:pt>
                <c:pt idx="376">
                  <c:v>-2005.5</c:v>
                </c:pt>
                <c:pt idx="377">
                  <c:v>-1984</c:v>
                </c:pt>
                <c:pt idx="378">
                  <c:v>-1945</c:v>
                </c:pt>
                <c:pt idx="379">
                  <c:v>-1914.5</c:v>
                </c:pt>
                <c:pt idx="380">
                  <c:v>-1892</c:v>
                </c:pt>
                <c:pt idx="381">
                  <c:v>-1888</c:v>
                </c:pt>
                <c:pt idx="382">
                  <c:v>-1714.5</c:v>
                </c:pt>
                <c:pt idx="383">
                  <c:v>-1691</c:v>
                </c:pt>
                <c:pt idx="384">
                  <c:v>-1616</c:v>
                </c:pt>
                <c:pt idx="385">
                  <c:v>-1586</c:v>
                </c:pt>
                <c:pt idx="386">
                  <c:v>-1581.5</c:v>
                </c:pt>
                <c:pt idx="387">
                  <c:v>-1580</c:v>
                </c:pt>
                <c:pt idx="388">
                  <c:v>-1576</c:v>
                </c:pt>
                <c:pt idx="389">
                  <c:v>-1572.5</c:v>
                </c:pt>
                <c:pt idx="390">
                  <c:v>-1477</c:v>
                </c:pt>
                <c:pt idx="391">
                  <c:v>-1458</c:v>
                </c:pt>
                <c:pt idx="392">
                  <c:v>-1255</c:v>
                </c:pt>
                <c:pt idx="393">
                  <c:v>-1231</c:v>
                </c:pt>
                <c:pt idx="394">
                  <c:v>-1231</c:v>
                </c:pt>
                <c:pt idx="395">
                  <c:v>-1212</c:v>
                </c:pt>
                <c:pt idx="396">
                  <c:v>-1198.5</c:v>
                </c:pt>
                <c:pt idx="397">
                  <c:v>-1185</c:v>
                </c:pt>
                <c:pt idx="398">
                  <c:v>-1175</c:v>
                </c:pt>
                <c:pt idx="399">
                  <c:v>-1154</c:v>
                </c:pt>
                <c:pt idx="400">
                  <c:v>-1129</c:v>
                </c:pt>
                <c:pt idx="401">
                  <c:v>-1068.5</c:v>
                </c:pt>
                <c:pt idx="402">
                  <c:v>-1067</c:v>
                </c:pt>
                <c:pt idx="403">
                  <c:v>-827</c:v>
                </c:pt>
                <c:pt idx="404">
                  <c:v>-777</c:v>
                </c:pt>
                <c:pt idx="405">
                  <c:v>-761</c:v>
                </c:pt>
                <c:pt idx="406">
                  <c:v>-710.5</c:v>
                </c:pt>
                <c:pt idx="407">
                  <c:v>-696</c:v>
                </c:pt>
                <c:pt idx="408">
                  <c:v>-688.5</c:v>
                </c:pt>
                <c:pt idx="409">
                  <c:v>-460</c:v>
                </c:pt>
                <c:pt idx="410">
                  <c:v>-441</c:v>
                </c:pt>
                <c:pt idx="411">
                  <c:v>-356</c:v>
                </c:pt>
                <c:pt idx="412">
                  <c:v>-296.5</c:v>
                </c:pt>
                <c:pt idx="413">
                  <c:v>-55</c:v>
                </c:pt>
                <c:pt idx="414">
                  <c:v>-27</c:v>
                </c:pt>
                <c:pt idx="415">
                  <c:v>0</c:v>
                </c:pt>
                <c:pt idx="416">
                  <c:v>0</c:v>
                </c:pt>
                <c:pt idx="417">
                  <c:v>48</c:v>
                </c:pt>
                <c:pt idx="418">
                  <c:v>77</c:v>
                </c:pt>
                <c:pt idx="419">
                  <c:v>78</c:v>
                </c:pt>
                <c:pt idx="420">
                  <c:v>80.5</c:v>
                </c:pt>
                <c:pt idx="421">
                  <c:v>350</c:v>
                </c:pt>
                <c:pt idx="422">
                  <c:v>463</c:v>
                </c:pt>
                <c:pt idx="423">
                  <c:v>562</c:v>
                </c:pt>
                <c:pt idx="424">
                  <c:v>725</c:v>
                </c:pt>
                <c:pt idx="425">
                  <c:v>744</c:v>
                </c:pt>
                <c:pt idx="426">
                  <c:v>776.5</c:v>
                </c:pt>
                <c:pt idx="427">
                  <c:v>785.5</c:v>
                </c:pt>
                <c:pt idx="428">
                  <c:v>794.5</c:v>
                </c:pt>
                <c:pt idx="429">
                  <c:v>804.5</c:v>
                </c:pt>
                <c:pt idx="430">
                  <c:v>818</c:v>
                </c:pt>
                <c:pt idx="431">
                  <c:v>837</c:v>
                </c:pt>
                <c:pt idx="432">
                  <c:v>853.5</c:v>
                </c:pt>
                <c:pt idx="433">
                  <c:v>896</c:v>
                </c:pt>
                <c:pt idx="434">
                  <c:v>1270</c:v>
                </c:pt>
                <c:pt idx="435">
                  <c:v>1270</c:v>
                </c:pt>
                <c:pt idx="436">
                  <c:v>1670</c:v>
                </c:pt>
                <c:pt idx="437">
                  <c:v>1700.5</c:v>
                </c:pt>
                <c:pt idx="438">
                  <c:v>1700.5</c:v>
                </c:pt>
                <c:pt idx="439">
                  <c:v>1723</c:v>
                </c:pt>
                <c:pt idx="440">
                  <c:v>2071</c:v>
                </c:pt>
                <c:pt idx="441">
                  <c:v>2079</c:v>
                </c:pt>
                <c:pt idx="442">
                  <c:v>2425.5</c:v>
                </c:pt>
                <c:pt idx="443">
                  <c:v>2439</c:v>
                </c:pt>
                <c:pt idx="444">
                  <c:v>2477</c:v>
                </c:pt>
                <c:pt idx="445">
                  <c:v>2613</c:v>
                </c:pt>
                <c:pt idx="446">
                  <c:v>2613</c:v>
                </c:pt>
                <c:pt idx="447">
                  <c:v>2877</c:v>
                </c:pt>
                <c:pt idx="448">
                  <c:v>2880</c:v>
                </c:pt>
                <c:pt idx="449">
                  <c:v>2949.5</c:v>
                </c:pt>
                <c:pt idx="450">
                  <c:v>2971</c:v>
                </c:pt>
                <c:pt idx="451">
                  <c:v>3313</c:v>
                </c:pt>
                <c:pt idx="452">
                  <c:v>3320</c:v>
                </c:pt>
                <c:pt idx="453">
                  <c:v>3329</c:v>
                </c:pt>
                <c:pt idx="454">
                  <c:v>3366</c:v>
                </c:pt>
                <c:pt idx="455">
                  <c:v>3661</c:v>
                </c:pt>
                <c:pt idx="456">
                  <c:v>3696</c:v>
                </c:pt>
                <c:pt idx="457">
                  <c:v>3753</c:v>
                </c:pt>
                <c:pt idx="458">
                  <c:v>4025</c:v>
                </c:pt>
                <c:pt idx="459">
                  <c:v>4109</c:v>
                </c:pt>
                <c:pt idx="460">
                  <c:v>4139</c:v>
                </c:pt>
                <c:pt idx="461">
                  <c:v>4156</c:v>
                </c:pt>
                <c:pt idx="462">
                  <c:v>4193</c:v>
                </c:pt>
                <c:pt idx="463">
                  <c:v>4587</c:v>
                </c:pt>
                <c:pt idx="464">
                  <c:v>4618</c:v>
                </c:pt>
                <c:pt idx="465">
                  <c:v>4862</c:v>
                </c:pt>
                <c:pt idx="466">
                  <c:v>4885.5</c:v>
                </c:pt>
                <c:pt idx="467">
                  <c:v>4975</c:v>
                </c:pt>
                <c:pt idx="468">
                  <c:v>5002</c:v>
                </c:pt>
                <c:pt idx="469">
                  <c:v>5032</c:v>
                </c:pt>
                <c:pt idx="470">
                  <c:v>5057</c:v>
                </c:pt>
                <c:pt idx="471">
                  <c:v>5303</c:v>
                </c:pt>
                <c:pt idx="472">
                  <c:v>5320.5</c:v>
                </c:pt>
                <c:pt idx="473">
                  <c:v>5334.5</c:v>
                </c:pt>
                <c:pt idx="474">
                  <c:v>5360</c:v>
                </c:pt>
                <c:pt idx="475">
                  <c:v>5399</c:v>
                </c:pt>
                <c:pt idx="476">
                  <c:v>5746</c:v>
                </c:pt>
                <c:pt idx="477">
                  <c:v>5802</c:v>
                </c:pt>
                <c:pt idx="478">
                  <c:v>5849</c:v>
                </c:pt>
                <c:pt idx="479">
                  <c:v>6217</c:v>
                </c:pt>
                <c:pt idx="480">
                  <c:v>6317</c:v>
                </c:pt>
                <c:pt idx="481">
                  <c:v>6526</c:v>
                </c:pt>
              </c:numCache>
            </c:numRef>
          </c:xVal>
          <c:yVal>
            <c:numRef>
              <c:f>Active!$M$21:$M$958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08-4DC4-AB49-39372D1994FA}"/>
            </c:ext>
          </c:extLst>
        </c:ser>
        <c:ser>
          <c:idx val="7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-31107</c:v>
                </c:pt>
                <c:pt idx="1">
                  <c:v>-31069</c:v>
                </c:pt>
                <c:pt idx="2">
                  <c:v>-30271</c:v>
                </c:pt>
                <c:pt idx="3">
                  <c:v>-30233</c:v>
                </c:pt>
                <c:pt idx="4">
                  <c:v>-29865</c:v>
                </c:pt>
                <c:pt idx="5">
                  <c:v>-28657</c:v>
                </c:pt>
                <c:pt idx="6">
                  <c:v>-26968</c:v>
                </c:pt>
                <c:pt idx="7">
                  <c:v>-26573</c:v>
                </c:pt>
                <c:pt idx="8">
                  <c:v>-26566</c:v>
                </c:pt>
                <c:pt idx="9">
                  <c:v>-26557</c:v>
                </c:pt>
                <c:pt idx="10">
                  <c:v>-26556</c:v>
                </c:pt>
                <c:pt idx="11">
                  <c:v>-26529</c:v>
                </c:pt>
                <c:pt idx="12">
                  <c:v>-26528</c:v>
                </c:pt>
                <c:pt idx="13">
                  <c:v>-26500</c:v>
                </c:pt>
                <c:pt idx="14">
                  <c:v>-26328</c:v>
                </c:pt>
                <c:pt idx="15">
                  <c:v>-26271</c:v>
                </c:pt>
                <c:pt idx="16">
                  <c:v>-26234</c:v>
                </c:pt>
                <c:pt idx="17">
                  <c:v>-26233</c:v>
                </c:pt>
                <c:pt idx="18">
                  <c:v>-26229.5</c:v>
                </c:pt>
                <c:pt idx="19">
                  <c:v>-26216</c:v>
                </c:pt>
                <c:pt idx="20">
                  <c:v>-26215</c:v>
                </c:pt>
                <c:pt idx="21">
                  <c:v>-26201.5</c:v>
                </c:pt>
                <c:pt idx="22">
                  <c:v>-25034</c:v>
                </c:pt>
                <c:pt idx="23">
                  <c:v>-24944</c:v>
                </c:pt>
                <c:pt idx="24">
                  <c:v>-24519</c:v>
                </c:pt>
                <c:pt idx="25">
                  <c:v>-24152</c:v>
                </c:pt>
                <c:pt idx="26">
                  <c:v>-23962</c:v>
                </c:pt>
                <c:pt idx="27">
                  <c:v>-23646</c:v>
                </c:pt>
                <c:pt idx="28">
                  <c:v>-23276</c:v>
                </c:pt>
                <c:pt idx="29">
                  <c:v>-22976</c:v>
                </c:pt>
                <c:pt idx="30">
                  <c:v>-22844</c:v>
                </c:pt>
                <c:pt idx="31">
                  <c:v>-22541</c:v>
                </c:pt>
                <c:pt idx="32">
                  <c:v>-22495</c:v>
                </c:pt>
                <c:pt idx="33">
                  <c:v>-22488</c:v>
                </c:pt>
                <c:pt idx="34">
                  <c:v>-22063</c:v>
                </c:pt>
                <c:pt idx="35">
                  <c:v>-21935</c:v>
                </c:pt>
                <c:pt idx="36">
                  <c:v>-20834</c:v>
                </c:pt>
                <c:pt idx="37">
                  <c:v>-19996</c:v>
                </c:pt>
                <c:pt idx="38">
                  <c:v>-19939</c:v>
                </c:pt>
                <c:pt idx="39">
                  <c:v>-19665</c:v>
                </c:pt>
                <c:pt idx="40">
                  <c:v>-19571</c:v>
                </c:pt>
                <c:pt idx="41">
                  <c:v>-19571</c:v>
                </c:pt>
                <c:pt idx="42">
                  <c:v>-19567.5</c:v>
                </c:pt>
                <c:pt idx="43">
                  <c:v>-19534</c:v>
                </c:pt>
                <c:pt idx="44">
                  <c:v>-19233</c:v>
                </c:pt>
                <c:pt idx="45">
                  <c:v>-19205</c:v>
                </c:pt>
                <c:pt idx="46">
                  <c:v>-19205</c:v>
                </c:pt>
                <c:pt idx="47">
                  <c:v>-19205</c:v>
                </c:pt>
                <c:pt idx="48">
                  <c:v>-19196</c:v>
                </c:pt>
                <c:pt idx="49">
                  <c:v>-19177</c:v>
                </c:pt>
                <c:pt idx="50">
                  <c:v>-19167</c:v>
                </c:pt>
                <c:pt idx="51">
                  <c:v>-18782</c:v>
                </c:pt>
                <c:pt idx="52">
                  <c:v>-18782</c:v>
                </c:pt>
                <c:pt idx="53">
                  <c:v>-18382.5</c:v>
                </c:pt>
                <c:pt idx="54">
                  <c:v>-18345.5</c:v>
                </c:pt>
                <c:pt idx="55">
                  <c:v>-18275</c:v>
                </c:pt>
                <c:pt idx="56">
                  <c:v>-18001</c:v>
                </c:pt>
                <c:pt idx="57">
                  <c:v>-17192</c:v>
                </c:pt>
                <c:pt idx="58">
                  <c:v>-17192</c:v>
                </c:pt>
                <c:pt idx="59">
                  <c:v>-16760</c:v>
                </c:pt>
                <c:pt idx="60">
                  <c:v>-16750</c:v>
                </c:pt>
                <c:pt idx="61">
                  <c:v>-16659</c:v>
                </c:pt>
                <c:pt idx="62">
                  <c:v>-16291</c:v>
                </c:pt>
                <c:pt idx="63">
                  <c:v>-16282</c:v>
                </c:pt>
                <c:pt idx="64">
                  <c:v>-15897</c:v>
                </c:pt>
                <c:pt idx="65">
                  <c:v>-15897</c:v>
                </c:pt>
                <c:pt idx="66">
                  <c:v>-15897</c:v>
                </c:pt>
                <c:pt idx="67">
                  <c:v>-15839</c:v>
                </c:pt>
                <c:pt idx="68">
                  <c:v>-15839</c:v>
                </c:pt>
                <c:pt idx="69">
                  <c:v>-15832</c:v>
                </c:pt>
                <c:pt idx="70">
                  <c:v>-15579.5</c:v>
                </c:pt>
                <c:pt idx="71">
                  <c:v>-15575</c:v>
                </c:pt>
                <c:pt idx="72">
                  <c:v>-15575</c:v>
                </c:pt>
                <c:pt idx="73">
                  <c:v>-15556</c:v>
                </c:pt>
                <c:pt idx="74">
                  <c:v>-15483</c:v>
                </c:pt>
                <c:pt idx="75">
                  <c:v>-15473</c:v>
                </c:pt>
                <c:pt idx="76">
                  <c:v>-15426</c:v>
                </c:pt>
                <c:pt idx="77">
                  <c:v>-15239.5</c:v>
                </c:pt>
                <c:pt idx="78">
                  <c:v>-15212.5</c:v>
                </c:pt>
                <c:pt idx="79">
                  <c:v>-15161</c:v>
                </c:pt>
                <c:pt idx="80">
                  <c:v>-15161</c:v>
                </c:pt>
                <c:pt idx="81">
                  <c:v>-15156.5</c:v>
                </c:pt>
                <c:pt idx="82">
                  <c:v>-15142</c:v>
                </c:pt>
                <c:pt idx="83">
                  <c:v>-15137.5</c:v>
                </c:pt>
                <c:pt idx="84">
                  <c:v>-15129.5</c:v>
                </c:pt>
                <c:pt idx="85">
                  <c:v>-15105</c:v>
                </c:pt>
                <c:pt idx="86">
                  <c:v>-15063.5</c:v>
                </c:pt>
                <c:pt idx="87">
                  <c:v>-15061</c:v>
                </c:pt>
                <c:pt idx="88">
                  <c:v>-14976</c:v>
                </c:pt>
                <c:pt idx="89">
                  <c:v>-14761.5</c:v>
                </c:pt>
                <c:pt idx="90">
                  <c:v>-14756</c:v>
                </c:pt>
                <c:pt idx="91">
                  <c:v>-14743</c:v>
                </c:pt>
                <c:pt idx="92">
                  <c:v>-14733.5</c:v>
                </c:pt>
                <c:pt idx="93">
                  <c:v>-14729</c:v>
                </c:pt>
                <c:pt idx="94">
                  <c:v>-14710</c:v>
                </c:pt>
                <c:pt idx="95">
                  <c:v>-14710</c:v>
                </c:pt>
                <c:pt idx="96">
                  <c:v>-14696.5</c:v>
                </c:pt>
                <c:pt idx="97">
                  <c:v>-14678.5</c:v>
                </c:pt>
                <c:pt idx="98">
                  <c:v>-14673</c:v>
                </c:pt>
                <c:pt idx="99">
                  <c:v>-14646</c:v>
                </c:pt>
                <c:pt idx="100">
                  <c:v>-14631.5</c:v>
                </c:pt>
                <c:pt idx="101">
                  <c:v>-14623.5</c:v>
                </c:pt>
                <c:pt idx="102">
                  <c:v>-14603.5</c:v>
                </c:pt>
                <c:pt idx="103">
                  <c:v>-14459.5</c:v>
                </c:pt>
                <c:pt idx="104">
                  <c:v>-14333</c:v>
                </c:pt>
                <c:pt idx="105">
                  <c:v>-14250</c:v>
                </c:pt>
                <c:pt idx="106">
                  <c:v>-14018.5</c:v>
                </c:pt>
                <c:pt idx="107">
                  <c:v>-14004</c:v>
                </c:pt>
                <c:pt idx="108">
                  <c:v>-13952.5</c:v>
                </c:pt>
                <c:pt idx="109">
                  <c:v>-13923</c:v>
                </c:pt>
                <c:pt idx="110">
                  <c:v>-13885</c:v>
                </c:pt>
                <c:pt idx="111">
                  <c:v>-13878.5</c:v>
                </c:pt>
                <c:pt idx="112">
                  <c:v>-13869.5</c:v>
                </c:pt>
                <c:pt idx="113">
                  <c:v>-13865</c:v>
                </c:pt>
                <c:pt idx="114">
                  <c:v>-13865</c:v>
                </c:pt>
                <c:pt idx="115">
                  <c:v>-13841.5</c:v>
                </c:pt>
                <c:pt idx="116">
                  <c:v>-13823.5</c:v>
                </c:pt>
                <c:pt idx="117">
                  <c:v>-13766.5</c:v>
                </c:pt>
                <c:pt idx="118">
                  <c:v>-13757.5</c:v>
                </c:pt>
                <c:pt idx="119">
                  <c:v>-13702.5</c:v>
                </c:pt>
                <c:pt idx="120">
                  <c:v>-13586.5</c:v>
                </c:pt>
                <c:pt idx="121">
                  <c:v>-13562</c:v>
                </c:pt>
                <c:pt idx="122">
                  <c:v>-13514</c:v>
                </c:pt>
                <c:pt idx="123">
                  <c:v>-13499</c:v>
                </c:pt>
                <c:pt idx="124">
                  <c:v>-13498</c:v>
                </c:pt>
                <c:pt idx="125">
                  <c:v>-13488</c:v>
                </c:pt>
                <c:pt idx="126">
                  <c:v>-13488</c:v>
                </c:pt>
                <c:pt idx="127">
                  <c:v>-13479</c:v>
                </c:pt>
                <c:pt idx="128">
                  <c:v>-13479</c:v>
                </c:pt>
                <c:pt idx="129">
                  <c:v>-13479</c:v>
                </c:pt>
                <c:pt idx="130">
                  <c:v>-13479</c:v>
                </c:pt>
                <c:pt idx="131">
                  <c:v>-13479</c:v>
                </c:pt>
                <c:pt idx="132">
                  <c:v>-13470</c:v>
                </c:pt>
                <c:pt idx="133">
                  <c:v>-13386</c:v>
                </c:pt>
                <c:pt idx="134">
                  <c:v>-13381.5</c:v>
                </c:pt>
                <c:pt idx="135">
                  <c:v>-13330</c:v>
                </c:pt>
                <c:pt idx="136">
                  <c:v>-13307.5</c:v>
                </c:pt>
                <c:pt idx="137">
                  <c:v>-13139</c:v>
                </c:pt>
                <c:pt idx="138">
                  <c:v>-13130</c:v>
                </c:pt>
                <c:pt idx="139">
                  <c:v>-13106.5</c:v>
                </c:pt>
                <c:pt idx="140">
                  <c:v>-13104</c:v>
                </c:pt>
                <c:pt idx="141">
                  <c:v>-13102</c:v>
                </c:pt>
                <c:pt idx="142">
                  <c:v>-13102</c:v>
                </c:pt>
                <c:pt idx="143">
                  <c:v>-13069.5</c:v>
                </c:pt>
                <c:pt idx="144">
                  <c:v>-13060</c:v>
                </c:pt>
                <c:pt idx="145">
                  <c:v>-13049</c:v>
                </c:pt>
                <c:pt idx="146">
                  <c:v>-13042.5</c:v>
                </c:pt>
                <c:pt idx="147">
                  <c:v>-13010</c:v>
                </c:pt>
                <c:pt idx="148">
                  <c:v>-12992</c:v>
                </c:pt>
                <c:pt idx="149">
                  <c:v>-12898</c:v>
                </c:pt>
                <c:pt idx="150">
                  <c:v>-12756</c:v>
                </c:pt>
                <c:pt idx="151">
                  <c:v>-12694</c:v>
                </c:pt>
                <c:pt idx="152">
                  <c:v>-12692</c:v>
                </c:pt>
                <c:pt idx="153">
                  <c:v>-12679</c:v>
                </c:pt>
                <c:pt idx="154">
                  <c:v>-12679</c:v>
                </c:pt>
                <c:pt idx="155">
                  <c:v>-12590.5</c:v>
                </c:pt>
                <c:pt idx="156">
                  <c:v>-12568</c:v>
                </c:pt>
                <c:pt idx="157">
                  <c:v>-12558</c:v>
                </c:pt>
                <c:pt idx="158">
                  <c:v>-12550</c:v>
                </c:pt>
                <c:pt idx="159">
                  <c:v>-12333</c:v>
                </c:pt>
                <c:pt idx="160">
                  <c:v>-12317.5</c:v>
                </c:pt>
                <c:pt idx="161">
                  <c:v>-12312</c:v>
                </c:pt>
                <c:pt idx="162">
                  <c:v>-12312</c:v>
                </c:pt>
                <c:pt idx="163">
                  <c:v>-12303</c:v>
                </c:pt>
                <c:pt idx="164">
                  <c:v>-12303</c:v>
                </c:pt>
                <c:pt idx="165">
                  <c:v>-12284</c:v>
                </c:pt>
                <c:pt idx="166">
                  <c:v>-12270.5</c:v>
                </c:pt>
                <c:pt idx="167">
                  <c:v>-12251.5</c:v>
                </c:pt>
                <c:pt idx="168">
                  <c:v>-12248</c:v>
                </c:pt>
                <c:pt idx="169">
                  <c:v>-12247</c:v>
                </c:pt>
                <c:pt idx="170">
                  <c:v>-12247</c:v>
                </c:pt>
                <c:pt idx="171">
                  <c:v>-12247</c:v>
                </c:pt>
                <c:pt idx="172">
                  <c:v>-12233.5</c:v>
                </c:pt>
                <c:pt idx="173">
                  <c:v>-12229</c:v>
                </c:pt>
                <c:pt idx="174">
                  <c:v>-12210</c:v>
                </c:pt>
                <c:pt idx="175">
                  <c:v>-12201</c:v>
                </c:pt>
                <c:pt idx="176">
                  <c:v>-12199</c:v>
                </c:pt>
                <c:pt idx="177">
                  <c:v>-11884.5</c:v>
                </c:pt>
                <c:pt idx="178">
                  <c:v>-11880</c:v>
                </c:pt>
                <c:pt idx="179">
                  <c:v>-11847.5</c:v>
                </c:pt>
                <c:pt idx="180">
                  <c:v>-11844</c:v>
                </c:pt>
                <c:pt idx="181">
                  <c:v>-11843</c:v>
                </c:pt>
                <c:pt idx="182">
                  <c:v>-11843</c:v>
                </c:pt>
                <c:pt idx="183">
                  <c:v>-11843</c:v>
                </c:pt>
                <c:pt idx="184">
                  <c:v>-11797</c:v>
                </c:pt>
                <c:pt idx="185">
                  <c:v>-11787</c:v>
                </c:pt>
                <c:pt idx="186">
                  <c:v>-11781</c:v>
                </c:pt>
                <c:pt idx="187">
                  <c:v>-11751</c:v>
                </c:pt>
                <c:pt idx="188">
                  <c:v>-11750</c:v>
                </c:pt>
                <c:pt idx="189">
                  <c:v>-11741</c:v>
                </c:pt>
                <c:pt idx="190">
                  <c:v>-11741</c:v>
                </c:pt>
                <c:pt idx="191">
                  <c:v>-11741</c:v>
                </c:pt>
                <c:pt idx="192">
                  <c:v>-11699.5</c:v>
                </c:pt>
                <c:pt idx="193">
                  <c:v>-11423</c:v>
                </c:pt>
                <c:pt idx="194">
                  <c:v>-11411</c:v>
                </c:pt>
                <c:pt idx="195">
                  <c:v>-11402</c:v>
                </c:pt>
                <c:pt idx="196">
                  <c:v>-11373</c:v>
                </c:pt>
                <c:pt idx="197">
                  <c:v>-11355</c:v>
                </c:pt>
                <c:pt idx="198">
                  <c:v>-11327</c:v>
                </c:pt>
                <c:pt idx="199">
                  <c:v>-11300</c:v>
                </c:pt>
                <c:pt idx="200">
                  <c:v>-11092</c:v>
                </c:pt>
                <c:pt idx="201">
                  <c:v>-11071</c:v>
                </c:pt>
                <c:pt idx="202">
                  <c:v>-10979</c:v>
                </c:pt>
                <c:pt idx="203">
                  <c:v>-10979</c:v>
                </c:pt>
                <c:pt idx="204">
                  <c:v>-10951</c:v>
                </c:pt>
                <c:pt idx="205">
                  <c:v>-10942</c:v>
                </c:pt>
                <c:pt idx="206">
                  <c:v>-10914</c:v>
                </c:pt>
                <c:pt idx="207">
                  <c:v>-10914</c:v>
                </c:pt>
                <c:pt idx="208">
                  <c:v>-10621</c:v>
                </c:pt>
                <c:pt idx="209">
                  <c:v>-10556</c:v>
                </c:pt>
                <c:pt idx="210">
                  <c:v>-10555</c:v>
                </c:pt>
                <c:pt idx="211">
                  <c:v>-10550</c:v>
                </c:pt>
                <c:pt idx="212">
                  <c:v>-10518</c:v>
                </c:pt>
                <c:pt idx="213">
                  <c:v>-10510</c:v>
                </c:pt>
                <c:pt idx="214">
                  <c:v>-10491</c:v>
                </c:pt>
                <c:pt idx="215">
                  <c:v>-10426</c:v>
                </c:pt>
                <c:pt idx="216">
                  <c:v>-10244</c:v>
                </c:pt>
                <c:pt idx="217">
                  <c:v>-10226</c:v>
                </c:pt>
                <c:pt idx="218">
                  <c:v>-10216</c:v>
                </c:pt>
                <c:pt idx="219">
                  <c:v>-10170</c:v>
                </c:pt>
                <c:pt idx="220">
                  <c:v>-10124</c:v>
                </c:pt>
                <c:pt idx="221">
                  <c:v>-10105</c:v>
                </c:pt>
                <c:pt idx="222">
                  <c:v>-10058</c:v>
                </c:pt>
                <c:pt idx="223">
                  <c:v>-10031</c:v>
                </c:pt>
                <c:pt idx="224">
                  <c:v>-10031</c:v>
                </c:pt>
                <c:pt idx="225">
                  <c:v>-9896</c:v>
                </c:pt>
                <c:pt idx="226">
                  <c:v>-9766</c:v>
                </c:pt>
                <c:pt idx="227">
                  <c:v>-9731</c:v>
                </c:pt>
                <c:pt idx="228">
                  <c:v>-9719</c:v>
                </c:pt>
                <c:pt idx="229">
                  <c:v>-9710</c:v>
                </c:pt>
                <c:pt idx="230">
                  <c:v>-9654</c:v>
                </c:pt>
                <c:pt idx="231">
                  <c:v>-9626</c:v>
                </c:pt>
                <c:pt idx="232">
                  <c:v>-9514.5</c:v>
                </c:pt>
                <c:pt idx="233">
                  <c:v>-9463</c:v>
                </c:pt>
                <c:pt idx="234">
                  <c:v>-9463</c:v>
                </c:pt>
                <c:pt idx="235">
                  <c:v>-9399</c:v>
                </c:pt>
                <c:pt idx="236">
                  <c:v>-9399</c:v>
                </c:pt>
                <c:pt idx="237">
                  <c:v>-9390</c:v>
                </c:pt>
                <c:pt idx="238">
                  <c:v>-9389</c:v>
                </c:pt>
                <c:pt idx="239">
                  <c:v>-9389</c:v>
                </c:pt>
                <c:pt idx="240">
                  <c:v>-9353</c:v>
                </c:pt>
                <c:pt idx="241">
                  <c:v>-9334</c:v>
                </c:pt>
                <c:pt idx="242">
                  <c:v>-9333</c:v>
                </c:pt>
                <c:pt idx="243">
                  <c:v>-9325</c:v>
                </c:pt>
                <c:pt idx="244">
                  <c:v>-9306</c:v>
                </c:pt>
                <c:pt idx="245">
                  <c:v>-9306</c:v>
                </c:pt>
                <c:pt idx="246">
                  <c:v>-9306</c:v>
                </c:pt>
                <c:pt idx="247">
                  <c:v>-9306</c:v>
                </c:pt>
                <c:pt idx="248">
                  <c:v>-9306</c:v>
                </c:pt>
                <c:pt idx="249">
                  <c:v>-9306</c:v>
                </c:pt>
                <c:pt idx="250">
                  <c:v>-9288</c:v>
                </c:pt>
                <c:pt idx="251">
                  <c:v>-9068</c:v>
                </c:pt>
                <c:pt idx="252">
                  <c:v>-9012</c:v>
                </c:pt>
                <c:pt idx="253">
                  <c:v>-8994</c:v>
                </c:pt>
                <c:pt idx="254">
                  <c:v>-8994</c:v>
                </c:pt>
                <c:pt idx="255">
                  <c:v>-8994</c:v>
                </c:pt>
                <c:pt idx="256">
                  <c:v>-8994</c:v>
                </c:pt>
                <c:pt idx="257">
                  <c:v>-8837</c:v>
                </c:pt>
                <c:pt idx="258">
                  <c:v>-8590</c:v>
                </c:pt>
                <c:pt idx="259">
                  <c:v>-8565.5</c:v>
                </c:pt>
                <c:pt idx="260">
                  <c:v>-8562</c:v>
                </c:pt>
                <c:pt idx="261">
                  <c:v>-8557.5</c:v>
                </c:pt>
                <c:pt idx="262">
                  <c:v>-8534</c:v>
                </c:pt>
                <c:pt idx="263">
                  <c:v>-8441</c:v>
                </c:pt>
                <c:pt idx="264">
                  <c:v>-8395</c:v>
                </c:pt>
                <c:pt idx="265">
                  <c:v>-8234</c:v>
                </c:pt>
                <c:pt idx="266">
                  <c:v>-8204</c:v>
                </c:pt>
                <c:pt idx="267">
                  <c:v>-8166</c:v>
                </c:pt>
                <c:pt idx="268">
                  <c:v>-8139</c:v>
                </c:pt>
                <c:pt idx="269">
                  <c:v>-8131</c:v>
                </c:pt>
                <c:pt idx="270">
                  <c:v>-8130</c:v>
                </c:pt>
                <c:pt idx="271">
                  <c:v>-8130</c:v>
                </c:pt>
                <c:pt idx="272">
                  <c:v>-8130</c:v>
                </c:pt>
                <c:pt idx="273">
                  <c:v>-8115.5</c:v>
                </c:pt>
                <c:pt idx="274">
                  <c:v>-8065</c:v>
                </c:pt>
                <c:pt idx="275">
                  <c:v>-8046</c:v>
                </c:pt>
                <c:pt idx="276">
                  <c:v>-7791</c:v>
                </c:pt>
                <c:pt idx="277">
                  <c:v>-7753</c:v>
                </c:pt>
                <c:pt idx="278">
                  <c:v>-7697</c:v>
                </c:pt>
                <c:pt idx="279">
                  <c:v>-7673</c:v>
                </c:pt>
                <c:pt idx="280">
                  <c:v>-7643</c:v>
                </c:pt>
                <c:pt idx="281">
                  <c:v>-7642</c:v>
                </c:pt>
                <c:pt idx="282">
                  <c:v>-7577</c:v>
                </c:pt>
                <c:pt idx="283">
                  <c:v>-7498</c:v>
                </c:pt>
                <c:pt idx="284">
                  <c:v>-7432</c:v>
                </c:pt>
                <c:pt idx="285">
                  <c:v>-7404</c:v>
                </c:pt>
                <c:pt idx="286">
                  <c:v>-7349</c:v>
                </c:pt>
                <c:pt idx="287">
                  <c:v>-7321</c:v>
                </c:pt>
                <c:pt idx="288">
                  <c:v>-7265</c:v>
                </c:pt>
                <c:pt idx="289">
                  <c:v>-7265</c:v>
                </c:pt>
                <c:pt idx="290">
                  <c:v>-7247</c:v>
                </c:pt>
                <c:pt idx="291">
                  <c:v>-7238</c:v>
                </c:pt>
                <c:pt idx="292">
                  <c:v>-7186.5</c:v>
                </c:pt>
                <c:pt idx="293">
                  <c:v>-6990</c:v>
                </c:pt>
                <c:pt idx="294">
                  <c:v>-6954</c:v>
                </c:pt>
                <c:pt idx="295">
                  <c:v>-6944</c:v>
                </c:pt>
                <c:pt idx="296">
                  <c:v>-6898</c:v>
                </c:pt>
                <c:pt idx="297">
                  <c:v>-6880</c:v>
                </c:pt>
                <c:pt idx="298">
                  <c:v>-6845</c:v>
                </c:pt>
                <c:pt idx="299">
                  <c:v>-6843</c:v>
                </c:pt>
                <c:pt idx="300">
                  <c:v>-6833</c:v>
                </c:pt>
                <c:pt idx="301">
                  <c:v>-6828.5</c:v>
                </c:pt>
                <c:pt idx="302">
                  <c:v>-6805</c:v>
                </c:pt>
                <c:pt idx="303">
                  <c:v>-6777</c:v>
                </c:pt>
                <c:pt idx="304">
                  <c:v>-6675.5</c:v>
                </c:pt>
                <c:pt idx="305">
                  <c:v>-6586</c:v>
                </c:pt>
                <c:pt idx="306">
                  <c:v>-6562.5</c:v>
                </c:pt>
                <c:pt idx="307">
                  <c:v>-6549</c:v>
                </c:pt>
                <c:pt idx="308">
                  <c:v>-6513</c:v>
                </c:pt>
                <c:pt idx="309">
                  <c:v>-6513</c:v>
                </c:pt>
                <c:pt idx="310">
                  <c:v>-6513</c:v>
                </c:pt>
                <c:pt idx="311">
                  <c:v>-6512</c:v>
                </c:pt>
                <c:pt idx="312">
                  <c:v>-6494</c:v>
                </c:pt>
                <c:pt idx="313">
                  <c:v>-6484</c:v>
                </c:pt>
                <c:pt idx="314">
                  <c:v>-6457</c:v>
                </c:pt>
                <c:pt idx="315">
                  <c:v>-6447</c:v>
                </c:pt>
                <c:pt idx="316">
                  <c:v>-6422</c:v>
                </c:pt>
                <c:pt idx="317">
                  <c:v>-6186.5</c:v>
                </c:pt>
                <c:pt idx="318">
                  <c:v>-6127</c:v>
                </c:pt>
                <c:pt idx="319">
                  <c:v>-6089</c:v>
                </c:pt>
                <c:pt idx="320">
                  <c:v>-6080</c:v>
                </c:pt>
                <c:pt idx="321">
                  <c:v>-6061</c:v>
                </c:pt>
                <c:pt idx="322">
                  <c:v>-6055</c:v>
                </c:pt>
                <c:pt idx="323">
                  <c:v>-5964.5</c:v>
                </c:pt>
                <c:pt idx="324">
                  <c:v>-5740</c:v>
                </c:pt>
                <c:pt idx="325">
                  <c:v>-5731</c:v>
                </c:pt>
                <c:pt idx="326">
                  <c:v>-5731</c:v>
                </c:pt>
                <c:pt idx="327">
                  <c:v>-5722</c:v>
                </c:pt>
                <c:pt idx="328">
                  <c:v>-5713</c:v>
                </c:pt>
                <c:pt idx="329">
                  <c:v>-5704</c:v>
                </c:pt>
                <c:pt idx="330">
                  <c:v>-5704</c:v>
                </c:pt>
                <c:pt idx="331">
                  <c:v>-5667</c:v>
                </c:pt>
                <c:pt idx="332">
                  <c:v>-5664.5</c:v>
                </c:pt>
                <c:pt idx="333">
                  <c:v>-5646</c:v>
                </c:pt>
                <c:pt idx="334">
                  <c:v>-5645</c:v>
                </c:pt>
                <c:pt idx="335">
                  <c:v>-5382</c:v>
                </c:pt>
                <c:pt idx="336">
                  <c:v>-5318</c:v>
                </c:pt>
                <c:pt idx="337">
                  <c:v>-5290</c:v>
                </c:pt>
                <c:pt idx="338">
                  <c:v>-5290</c:v>
                </c:pt>
                <c:pt idx="339">
                  <c:v>-5263</c:v>
                </c:pt>
                <c:pt idx="340">
                  <c:v>-5262</c:v>
                </c:pt>
                <c:pt idx="341">
                  <c:v>-5262</c:v>
                </c:pt>
                <c:pt idx="342">
                  <c:v>-5262</c:v>
                </c:pt>
                <c:pt idx="343">
                  <c:v>-5197</c:v>
                </c:pt>
                <c:pt idx="344">
                  <c:v>-5188</c:v>
                </c:pt>
                <c:pt idx="345">
                  <c:v>-4922</c:v>
                </c:pt>
                <c:pt idx="346">
                  <c:v>-4867</c:v>
                </c:pt>
                <c:pt idx="347">
                  <c:v>-4862</c:v>
                </c:pt>
                <c:pt idx="348">
                  <c:v>-4839</c:v>
                </c:pt>
                <c:pt idx="349">
                  <c:v>-4783</c:v>
                </c:pt>
                <c:pt idx="350">
                  <c:v>-4536</c:v>
                </c:pt>
                <c:pt idx="351">
                  <c:v>-4472</c:v>
                </c:pt>
                <c:pt idx="352">
                  <c:v>-4398</c:v>
                </c:pt>
                <c:pt idx="353">
                  <c:v>-4388</c:v>
                </c:pt>
                <c:pt idx="354">
                  <c:v>-3987</c:v>
                </c:pt>
                <c:pt idx="355">
                  <c:v>-3986</c:v>
                </c:pt>
                <c:pt idx="356">
                  <c:v>-3658</c:v>
                </c:pt>
                <c:pt idx="357">
                  <c:v>-3645</c:v>
                </c:pt>
                <c:pt idx="358">
                  <c:v>-3645</c:v>
                </c:pt>
                <c:pt idx="359">
                  <c:v>-3620</c:v>
                </c:pt>
                <c:pt idx="360">
                  <c:v>-3333</c:v>
                </c:pt>
                <c:pt idx="361">
                  <c:v>-3217.5</c:v>
                </c:pt>
                <c:pt idx="362">
                  <c:v>-2809</c:v>
                </c:pt>
                <c:pt idx="363">
                  <c:v>-2808</c:v>
                </c:pt>
                <c:pt idx="364">
                  <c:v>-2808</c:v>
                </c:pt>
                <c:pt idx="365">
                  <c:v>-2712.5</c:v>
                </c:pt>
                <c:pt idx="366">
                  <c:v>-2666.5</c:v>
                </c:pt>
                <c:pt idx="367">
                  <c:v>-2393.5</c:v>
                </c:pt>
                <c:pt idx="368">
                  <c:v>-2360</c:v>
                </c:pt>
                <c:pt idx="369">
                  <c:v>-2268</c:v>
                </c:pt>
                <c:pt idx="370">
                  <c:v>-2096.5</c:v>
                </c:pt>
                <c:pt idx="371">
                  <c:v>-2083</c:v>
                </c:pt>
                <c:pt idx="372">
                  <c:v>-2026.5</c:v>
                </c:pt>
                <c:pt idx="373">
                  <c:v>-2022.5</c:v>
                </c:pt>
                <c:pt idx="374">
                  <c:v>-2021</c:v>
                </c:pt>
                <c:pt idx="375">
                  <c:v>-2017.5</c:v>
                </c:pt>
                <c:pt idx="376">
                  <c:v>-2005.5</c:v>
                </c:pt>
                <c:pt idx="377">
                  <c:v>-1984</c:v>
                </c:pt>
                <c:pt idx="378">
                  <c:v>-1945</c:v>
                </c:pt>
                <c:pt idx="379">
                  <c:v>-1914.5</c:v>
                </c:pt>
                <c:pt idx="380">
                  <c:v>-1892</c:v>
                </c:pt>
                <c:pt idx="381">
                  <c:v>-1888</c:v>
                </c:pt>
                <c:pt idx="382">
                  <c:v>-1714.5</c:v>
                </c:pt>
                <c:pt idx="383">
                  <c:v>-1691</c:v>
                </c:pt>
                <c:pt idx="384">
                  <c:v>-1616</c:v>
                </c:pt>
                <c:pt idx="385">
                  <c:v>-1586</c:v>
                </c:pt>
                <c:pt idx="386">
                  <c:v>-1581.5</c:v>
                </c:pt>
                <c:pt idx="387">
                  <c:v>-1580</c:v>
                </c:pt>
                <c:pt idx="388">
                  <c:v>-1576</c:v>
                </c:pt>
                <c:pt idx="389">
                  <c:v>-1572.5</c:v>
                </c:pt>
                <c:pt idx="390">
                  <c:v>-1477</c:v>
                </c:pt>
                <c:pt idx="391">
                  <c:v>-1458</c:v>
                </c:pt>
                <c:pt idx="392">
                  <c:v>-1255</c:v>
                </c:pt>
                <c:pt idx="393">
                  <c:v>-1231</c:v>
                </c:pt>
                <c:pt idx="394">
                  <c:v>-1231</c:v>
                </c:pt>
                <c:pt idx="395">
                  <c:v>-1212</c:v>
                </c:pt>
                <c:pt idx="396">
                  <c:v>-1198.5</c:v>
                </c:pt>
                <c:pt idx="397">
                  <c:v>-1185</c:v>
                </c:pt>
                <c:pt idx="398">
                  <c:v>-1175</c:v>
                </c:pt>
                <c:pt idx="399">
                  <c:v>-1154</c:v>
                </c:pt>
                <c:pt idx="400">
                  <c:v>-1129</c:v>
                </c:pt>
                <c:pt idx="401">
                  <c:v>-1068.5</c:v>
                </c:pt>
                <c:pt idx="402">
                  <c:v>-1067</c:v>
                </c:pt>
                <c:pt idx="403">
                  <c:v>-827</c:v>
                </c:pt>
                <c:pt idx="404">
                  <c:v>-777</c:v>
                </c:pt>
                <c:pt idx="405">
                  <c:v>-761</c:v>
                </c:pt>
                <c:pt idx="406">
                  <c:v>-710.5</c:v>
                </c:pt>
                <c:pt idx="407">
                  <c:v>-696</c:v>
                </c:pt>
                <c:pt idx="408">
                  <c:v>-688.5</c:v>
                </c:pt>
                <c:pt idx="409">
                  <c:v>-460</c:v>
                </c:pt>
                <c:pt idx="410">
                  <c:v>-441</c:v>
                </c:pt>
                <c:pt idx="411">
                  <c:v>-356</c:v>
                </c:pt>
                <c:pt idx="412">
                  <c:v>-296.5</c:v>
                </c:pt>
                <c:pt idx="413">
                  <c:v>-55</c:v>
                </c:pt>
                <c:pt idx="414">
                  <c:v>-27</c:v>
                </c:pt>
                <c:pt idx="415">
                  <c:v>0</c:v>
                </c:pt>
                <c:pt idx="416">
                  <c:v>0</c:v>
                </c:pt>
                <c:pt idx="417">
                  <c:v>48</c:v>
                </c:pt>
                <c:pt idx="418">
                  <c:v>77</c:v>
                </c:pt>
                <c:pt idx="419">
                  <c:v>78</c:v>
                </c:pt>
                <c:pt idx="420">
                  <c:v>80.5</c:v>
                </c:pt>
                <c:pt idx="421">
                  <c:v>350</c:v>
                </c:pt>
                <c:pt idx="422">
                  <c:v>463</c:v>
                </c:pt>
                <c:pt idx="423">
                  <c:v>562</c:v>
                </c:pt>
                <c:pt idx="424">
                  <c:v>725</c:v>
                </c:pt>
                <c:pt idx="425">
                  <c:v>744</c:v>
                </c:pt>
                <c:pt idx="426">
                  <c:v>776.5</c:v>
                </c:pt>
                <c:pt idx="427">
                  <c:v>785.5</c:v>
                </c:pt>
                <c:pt idx="428">
                  <c:v>794.5</c:v>
                </c:pt>
                <c:pt idx="429">
                  <c:v>804.5</c:v>
                </c:pt>
                <c:pt idx="430">
                  <c:v>818</c:v>
                </c:pt>
                <c:pt idx="431">
                  <c:v>837</c:v>
                </c:pt>
                <c:pt idx="432">
                  <c:v>853.5</c:v>
                </c:pt>
                <c:pt idx="433">
                  <c:v>896</c:v>
                </c:pt>
                <c:pt idx="434">
                  <c:v>1270</c:v>
                </c:pt>
                <c:pt idx="435">
                  <c:v>1270</c:v>
                </c:pt>
                <c:pt idx="436">
                  <c:v>1670</c:v>
                </c:pt>
                <c:pt idx="437">
                  <c:v>1700.5</c:v>
                </c:pt>
                <c:pt idx="438">
                  <c:v>1700.5</c:v>
                </c:pt>
                <c:pt idx="439">
                  <c:v>1723</c:v>
                </c:pt>
                <c:pt idx="440">
                  <c:v>2071</c:v>
                </c:pt>
                <c:pt idx="441">
                  <c:v>2079</c:v>
                </c:pt>
                <c:pt idx="442">
                  <c:v>2425.5</c:v>
                </c:pt>
                <c:pt idx="443">
                  <c:v>2439</c:v>
                </c:pt>
                <c:pt idx="444">
                  <c:v>2477</c:v>
                </c:pt>
                <c:pt idx="445">
                  <c:v>2613</c:v>
                </c:pt>
                <c:pt idx="446">
                  <c:v>2613</c:v>
                </c:pt>
                <c:pt idx="447">
                  <c:v>2877</c:v>
                </c:pt>
                <c:pt idx="448">
                  <c:v>2880</c:v>
                </c:pt>
                <c:pt idx="449">
                  <c:v>2949.5</c:v>
                </c:pt>
                <c:pt idx="450">
                  <c:v>2971</c:v>
                </c:pt>
                <c:pt idx="451">
                  <c:v>3313</c:v>
                </c:pt>
                <c:pt idx="452">
                  <c:v>3320</c:v>
                </c:pt>
                <c:pt idx="453">
                  <c:v>3329</c:v>
                </c:pt>
                <c:pt idx="454">
                  <c:v>3366</c:v>
                </c:pt>
                <c:pt idx="455">
                  <c:v>3661</c:v>
                </c:pt>
                <c:pt idx="456">
                  <c:v>3696</c:v>
                </c:pt>
                <c:pt idx="457">
                  <c:v>3753</c:v>
                </c:pt>
                <c:pt idx="458">
                  <c:v>4025</c:v>
                </c:pt>
                <c:pt idx="459">
                  <c:v>4109</c:v>
                </c:pt>
                <c:pt idx="460">
                  <c:v>4139</c:v>
                </c:pt>
                <c:pt idx="461">
                  <c:v>4156</c:v>
                </c:pt>
                <c:pt idx="462">
                  <c:v>4193</c:v>
                </c:pt>
                <c:pt idx="463">
                  <c:v>4587</c:v>
                </c:pt>
                <c:pt idx="464">
                  <c:v>4618</c:v>
                </c:pt>
                <c:pt idx="465">
                  <c:v>4862</c:v>
                </c:pt>
                <c:pt idx="466">
                  <c:v>4885.5</c:v>
                </c:pt>
                <c:pt idx="467">
                  <c:v>4975</c:v>
                </c:pt>
                <c:pt idx="468">
                  <c:v>5002</c:v>
                </c:pt>
                <c:pt idx="469">
                  <c:v>5032</c:v>
                </c:pt>
                <c:pt idx="470">
                  <c:v>5057</c:v>
                </c:pt>
                <c:pt idx="471">
                  <c:v>5303</c:v>
                </c:pt>
                <c:pt idx="472">
                  <c:v>5320.5</c:v>
                </c:pt>
                <c:pt idx="473">
                  <c:v>5334.5</c:v>
                </c:pt>
                <c:pt idx="474">
                  <c:v>5360</c:v>
                </c:pt>
                <c:pt idx="475">
                  <c:v>5399</c:v>
                </c:pt>
                <c:pt idx="476">
                  <c:v>5746</c:v>
                </c:pt>
                <c:pt idx="477">
                  <c:v>5802</c:v>
                </c:pt>
                <c:pt idx="478">
                  <c:v>5849</c:v>
                </c:pt>
                <c:pt idx="479">
                  <c:v>6217</c:v>
                </c:pt>
                <c:pt idx="480">
                  <c:v>6317</c:v>
                </c:pt>
                <c:pt idx="481">
                  <c:v>6526</c:v>
                </c:pt>
              </c:numCache>
            </c:numRef>
          </c:xVal>
          <c:yVal>
            <c:numRef>
              <c:f>Active!$N$21:$N$958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08-4DC4-AB49-39372D1994FA}"/>
            </c:ext>
          </c:extLst>
        </c:ser>
        <c:ser>
          <c:idx val="8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-31107</c:v>
                </c:pt>
                <c:pt idx="1">
                  <c:v>-31069</c:v>
                </c:pt>
                <c:pt idx="2">
                  <c:v>-30271</c:v>
                </c:pt>
                <c:pt idx="3">
                  <c:v>-30233</c:v>
                </c:pt>
                <c:pt idx="4">
                  <c:v>-29865</c:v>
                </c:pt>
                <c:pt idx="5">
                  <c:v>-28657</c:v>
                </c:pt>
                <c:pt idx="6">
                  <c:v>-26968</c:v>
                </c:pt>
                <c:pt idx="7">
                  <c:v>-26573</c:v>
                </c:pt>
                <c:pt idx="8">
                  <c:v>-26566</c:v>
                </c:pt>
                <c:pt idx="9">
                  <c:v>-26557</c:v>
                </c:pt>
                <c:pt idx="10">
                  <c:v>-26556</c:v>
                </c:pt>
                <c:pt idx="11">
                  <c:v>-26529</c:v>
                </c:pt>
                <c:pt idx="12">
                  <c:v>-26528</c:v>
                </c:pt>
                <c:pt idx="13">
                  <c:v>-26500</c:v>
                </c:pt>
                <c:pt idx="14">
                  <c:v>-26328</c:v>
                </c:pt>
                <c:pt idx="15">
                  <c:v>-26271</c:v>
                </c:pt>
                <c:pt idx="16">
                  <c:v>-26234</c:v>
                </c:pt>
                <c:pt idx="17">
                  <c:v>-26233</c:v>
                </c:pt>
                <c:pt idx="18">
                  <c:v>-26229.5</c:v>
                </c:pt>
                <c:pt idx="19">
                  <c:v>-26216</c:v>
                </c:pt>
                <c:pt idx="20">
                  <c:v>-26215</c:v>
                </c:pt>
                <c:pt idx="21">
                  <c:v>-26201.5</c:v>
                </c:pt>
                <c:pt idx="22">
                  <c:v>-25034</c:v>
                </c:pt>
                <c:pt idx="23">
                  <c:v>-24944</c:v>
                </c:pt>
                <c:pt idx="24">
                  <c:v>-24519</c:v>
                </c:pt>
                <c:pt idx="25">
                  <c:v>-24152</c:v>
                </c:pt>
                <c:pt idx="26">
                  <c:v>-23962</c:v>
                </c:pt>
                <c:pt idx="27">
                  <c:v>-23646</c:v>
                </c:pt>
                <c:pt idx="28">
                  <c:v>-23276</c:v>
                </c:pt>
                <c:pt idx="29">
                  <c:v>-22976</c:v>
                </c:pt>
                <c:pt idx="30">
                  <c:v>-22844</c:v>
                </c:pt>
                <c:pt idx="31">
                  <c:v>-22541</c:v>
                </c:pt>
                <c:pt idx="32">
                  <c:v>-22495</c:v>
                </c:pt>
                <c:pt idx="33">
                  <c:v>-22488</c:v>
                </c:pt>
                <c:pt idx="34">
                  <c:v>-22063</c:v>
                </c:pt>
                <c:pt idx="35">
                  <c:v>-21935</c:v>
                </c:pt>
                <c:pt idx="36">
                  <c:v>-20834</c:v>
                </c:pt>
                <c:pt idx="37">
                  <c:v>-19996</c:v>
                </c:pt>
                <c:pt idx="38">
                  <c:v>-19939</c:v>
                </c:pt>
                <c:pt idx="39">
                  <c:v>-19665</c:v>
                </c:pt>
                <c:pt idx="40">
                  <c:v>-19571</c:v>
                </c:pt>
                <c:pt idx="41">
                  <c:v>-19571</c:v>
                </c:pt>
                <c:pt idx="42">
                  <c:v>-19567.5</c:v>
                </c:pt>
                <c:pt idx="43">
                  <c:v>-19534</c:v>
                </c:pt>
                <c:pt idx="44">
                  <c:v>-19233</c:v>
                </c:pt>
                <c:pt idx="45">
                  <c:v>-19205</c:v>
                </c:pt>
                <c:pt idx="46">
                  <c:v>-19205</c:v>
                </c:pt>
                <c:pt idx="47">
                  <c:v>-19205</c:v>
                </c:pt>
                <c:pt idx="48">
                  <c:v>-19196</c:v>
                </c:pt>
                <c:pt idx="49">
                  <c:v>-19177</c:v>
                </c:pt>
                <c:pt idx="50">
                  <c:v>-19167</c:v>
                </c:pt>
                <c:pt idx="51">
                  <c:v>-18782</c:v>
                </c:pt>
                <c:pt idx="52">
                  <c:v>-18782</c:v>
                </c:pt>
                <c:pt idx="53">
                  <c:v>-18382.5</c:v>
                </c:pt>
                <c:pt idx="54">
                  <c:v>-18345.5</c:v>
                </c:pt>
                <c:pt idx="55">
                  <c:v>-18275</c:v>
                </c:pt>
                <c:pt idx="56">
                  <c:v>-18001</c:v>
                </c:pt>
                <c:pt idx="57">
                  <c:v>-17192</c:v>
                </c:pt>
                <c:pt idx="58">
                  <c:v>-17192</c:v>
                </c:pt>
                <c:pt idx="59">
                  <c:v>-16760</c:v>
                </c:pt>
                <c:pt idx="60">
                  <c:v>-16750</c:v>
                </c:pt>
                <c:pt idx="61">
                  <c:v>-16659</c:v>
                </c:pt>
                <c:pt idx="62">
                  <c:v>-16291</c:v>
                </c:pt>
                <c:pt idx="63">
                  <c:v>-16282</c:v>
                </c:pt>
                <c:pt idx="64">
                  <c:v>-15897</c:v>
                </c:pt>
                <c:pt idx="65">
                  <c:v>-15897</c:v>
                </c:pt>
                <c:pt idx="66">
                  <c:v>-15897</c:v>
                </c:pt>
                <c:pt idx="67">
                  <c:v>-15839</c:v>
                </c:pt>
                <c:pt idx="68">
                  <c:v>-15839</c:v>
                </c:pt>
                <c:pt idx="69">
                  <c:v>-15832</c:v>
                </c:pt>
                <c:pt idx="70">
                  <c:v>-15579.5</c:v>
                </c:pt>
                <c:pt idx="71">
                  <c:v>-15575</c:v>
                </c:pt>
                <c:pt idx="72">
                  <c:v>-15575</c:v>
                </c:pt>
                <c:pt idx="73">
                  <c:v>-15556</c:v>
                </c:pt>
                <c:pt idx="74">
                  <c:v>-15483</c:v>
                </c:pt>
                <c:pt idx="75">
                  <c:v>-15473</c:v>
                </c:pt>
                <c:pt idx="76">
                  <c:v>-15426</c:v>
                </c:pt>
                <c:pt idx="77">
                  <c:v>-15239.5</c:v>
                </c:pt>
                <c:pt idx="78">
                  <c:v>-15212.5</c:v>
                </c:pt>
                <c:pt idx="79">
                  <c:v>-15161</c:v>
                </c:pt>
                <c:pt idx="80">
                  <c:v>-15161</c:v>
                </c:pt>
                <c:pt idx="81">
                  <c:v>-15156.5</c:v>
                </c:pt>
                <c:pt idx="82">
                  <c:v>-15142</c:v>
                </c:pt>
                <c:pt idx="83">
                  <c:v>-15137.5</c:v>
                </c:pt>
                <c:pt idx="84">
                  <c:v>-15129.5</c:v>
                </c:pt>
                <c:pt idx="85">
                  <c:v>-15105</c:v>
                </c:pt>
                <c:pt idx="86">
                  <c:v>-15063.5</c:v>
                </c:pt>
                <c:pt idx="87">
                  <c:v>-15061</c:v>
                </c:pt>
                <c:pt idx="88">
                  <c:v>-14976</c:v>
                </c:pt>
                <c:pt idx="89">
                  <c:v>-14761.5</c:v>
                </c:pt>
                <c:pt idx="90">
                  <c:v>-14756</c:v>
                </c:pt>
                <c:pt idx="91">
                  <c:v>-14743</c:v>
                </c:pt>
                <c:pt idx="92">
                  <c:v>-14733.5</c:v>
                </c:pt>
                <c:pt idx="93">
                  <c:v>-14729</c:v>
                </c:pt>
                <c:pt idx="94">
                  <c:v>-14710</c:v>
                </c:pt>
                <c:pt idx="95">
                  <c:v>-14710</c:v>
                </c:pt>
                <c:pt idx="96">
                  <c:v>-14696.5</c:v>
                </c:pt>
                <c:pt idx="97">
                  <c:v>-14678.5</c:v>
                </c:pt>
                <c:pt idx="98">
                  <c:v>-14673</c:v>
                </c:pt>
                <c:pt idx="99">
                  <c:v>-14646</c:v>
                </c:pt>
                <c:pt idx="100">
                  <c:v>-14631.5</c:v>
                </c:pt>
                <c:pt idx="101">
                  <c:v>-14623.5</c:v>
                </c:pt>
                <c:pt idx="102">
                  <c:v>-14603.5</c:v>
                </c:pt>
                <c:pt idx="103">
                  <c:v>-14459.5</c:v>
                </c:pt>
                <c:pt idx="104">
                  <c:v>-14333</c:v>
                </c:pt>
                <c:pt idx="105">
                  <c:v>-14250</c:v>
                </c:pt>
                <c:pt idx="106">
                  <c:v>-14018.5</c:v>
                </c:pt>
                <c:pt idx="107">
                  <c:v>-14004</c:v>
                </c:pt>
                <c:pt idx="108">
                  <c:v>-13952.5</c:v>
                </c:pt>
                <c:pt idx="109">
                  <c:v>-13923</c:v>
                </c:pt>
                <c:pt idx="110">
                  <c:v>-13885</c:v>
                </c:pt>
                <c:pt idx="111">
                  <c:v>-13878.5</c:v>
                </c:pt>
                <c:pt idx="112">
                  <c:v>-13869.5</c:v>
                </c:pt>
                <c:pt idx="113">
                  <c:v>-13865</c:v>
                </c:pt>
                <c:pt idx="114">
                  <c:v>-13865</c:v>
                </c:pt>
                <c:pt idx="115">
                  <c:v>-13841.5</c:v>
                </c:pt>
                <c:pt idx="116">
                  <c:v>-13823.5</c:v>
                </c:pt>
                <c:pt idx="117">
                  <c:v>-13766.5</c:v>
                </c:pt>
                <c:pt idx="118">
                  <c:v>-13757.5</c:v>
                </c:pt>
                <c:pt idx="119">
                  <c:v>-13702.5</c:v>
                </c:pt>
                <c:pt idx="120">
                  <c:v>-13586.5</c:v>
                </c:pt>
                <c:pt idx="121">
                  <c:v>-13562</c:v>
                </c:pt>
                <c:pt idx="122">
                  <c:v>-13514</c:v>
                </c:pt>
                <c:pt idx="123">
                  <c:v>-13499</c:v>
                </c:pt>
                <c:pt idx="124">
                  <c:v>-13498</c:v>
                </c:pt>
                <c:pt idx="125">
                  <c:v>-13488</c:v>
                </c:pt>
                <c:pt idx="126">
                  <c:v>-13488</c:v>
                </c:pt>
                <c:pt idx="127">
                  <c:v>-13479</c:v>
                </c:pt>
                <c:pt idx="128">
                  <c:v>-13479</c:v>
                </c:pt>
                <c:pt idx="129">
                  <c:v>-13479</c:v>
                </c:pt>
                <c:pt idx="130">
                  <c:v>-13479</c:v>
                </c:pt>
                <c:pt idx="131">
                  <c:v>-13479</c:v>
                </c:pt>
                <c:pt idx="132">
                  <c:v>-13470</c:v>
                </c:pt>
                <c:pt idx="133">
                  <c:v>-13386</c:v>
                </c:pt>
                <c:pt idx="134">
                  <c:v>-13381.5</c:v>
                </c:pt>
                <c:pt idx="135">
                  <c:v>-13330</c:v>
                </c:pt>
                <c:pt idx="136">
                  <c:v>-13307.5</c:v>
                </c:pt>
                <c:pt idx="137">
                  <c:v>-13139</c:v>
                </c:pt>
                <c:pt idx="138">
                  <c:v>-13130</c:v>
                </c:pt>
                <c:pt idx="139">
                  <c:v>-13106.5</c:v>
                </c:pt>
                <c:pt idx="140">
                  <c:v>-13104</c:v>
                </c:pt>
                <c:pt idx="141">
                  <c:v>-13102</c:v>
                </c:pt>
                <c:pt idx="142">
                  <c:v>-13102</c:v>
                </c:pt>
                <c:pt idx="143">
                  <c:v>-13069.5</c:v>
                </c:pt>
                <c:pt idx="144">
                  <c:v>-13060</c:v>
                </c:pt>
                <c:pt idx="145">
                  <c:v>-13049</c:v>
                </c:pt>
                <c:pt idx="146">
                  <c:v>-13042.5</c:v>
                </c:pt>
                <c:pt idx="147">
                  <c:v>-13010</c:v>
                </c:pt>
                <c:pt idx="148">
                  <c:v>-12992</c:v>
                </c:pt>
                <c:pt idx="149">
                  <c:v>-12898</c:v>
                </c:pt>
                <c:pt idx="150">
                  <c:v>-12756</c:v>
                </c:pt>
                <c:pt idx="151">
                  <c:v>-12694</c:v>
                </c:pt>
                <c:pt idx="152">
                  <c:v>-12692</c:v>
                </c:pt>
                <c:pt idx="153">
                  <c:v>-12679</c:v>
                </c:pt>
                <c:pt idx="154">
                  <c:v>-12679</c:v>
                </c:pt>
                <c:pt idx="155">
                  <c:v>-12590.5</c:v>
                </c:pt>
                <c:pt idx="156">
                  <c:v>-12568</c:v>
                </c:pt>
                <c:pt idx="157">
                  <c:v>-12558</c:v>
                </c:pt>
                <c:pt idx="158">
                  <c:v>-12550</c:v>
                </c:pt>
                <c:pt idx="159">
                  <c:v>-12333</c:v>
                </c:pt>
                <c:pt idx="160">
                  <c:v>-12317.5</c:v>
                </c:pt>
                <c:pt idx="161">
                  <c:v>-12312</c:v>
                </c:pt>
                <c:pt idx="162">
                  <c:v>-12312</c:v>
                </c:pt>
                <c:pt idx="163">
                  <c:v>-12303</c:v>
                </c:pt>
                <c:pt idx="164">
                  <c:v>-12303</c:v>
                </c:pt>
                <c:pt idx="165">
                  <c:v>-12284</c:v>
                </c:pt>
                <c:pt idx="166">
                  <c:v>-12270.5</c:v>
                </c:pt>
                <c:pt idx="167">
                  <c:v>-12251.5</c:v>
                </c:pt>
                <c:pt idx="168">
                  <c:v>-12248</c:v>
                </c:pt>
                <c:pt idx="169">
                  <c:v>-12247</c:v>
                </c:pt>
                <c:pt idx="170">
                  <c:v>-12247</c:v>
                </c:pt>
                <c:pt idx="171">
                  <c:v>-12247</c:v>
                </c:pt>
                <c:pt idx="172">
                  <c:v>-12233.5</c:v>
                </c:pt>
                <c:pt idx="173">
                  <c:v>-12229</c:v>
                </c:pt>
                <c:pt idx="174">
                  <c:v>-12210</c:v>
                </c:pt>
                <c:pt idx="175">
                  <c:v>-12201</c:v>
                </c:pt>
                <c:pt idx="176">
                  <c:v>-12199</c:v>
                </c:pt>
                <c:pt idx="177">
                  <c:v>-11884.5</c:v>
                </c:pt>
                <c:pt idx="178">
                  <c:v>-11880</c:v>
                </c:pt>
                <c:pt idx="179">
                  <c:v>-11847.5</c:v>
                </c:pt>
                <c:pt idx="180">
                  <c:v>-11844</c:v>
                </c:pt>
                <c:pt idx="181">
                  <c:v>-11843</c:v>
                </c:pt>
                <c:pt idx="182">
                  <c:v>-11843</c:v>
                </c:pt>
                <c:pt idx="183">
                  <c:v>-11843</c:v>
                </c:pt>
                <c:pt idx="184">
                  <c:v>-11797</c:v>
                </c:pt>
                <c:pt idx="185">
                  <c:v>-11787</c:v>
                </c:pt>
                <c:pt idx="186">
                  <c:v>-11781</c:v>
                </c:pt>
                <c:pt idx="187">
                  <c:v>-11751</c:v>
                </c:pt>
                <c:pt idx="188">
                  <c:v>-11750</c:v>
                </c:pt>
                <c:pt idx="189">
                  <c:v>-11741</c:v>
                </c:pt>
                <c:pt idx="190">
                  <c:v>-11741</c:v>
                </c:pt>
                <c:pt idx="191">
                  <c:v>-11741</c:v>
                </c:pt>
                <c:pt idx="192">
                  <c:v>-11699.5</c:v>
                </c:pt>
                <c:pt idx="193">
                  <c:v>-11423</c:v>
                </c:pt>
                <c:pt idx="194">
                  <c:v>-11411</c:v>
                </c:pt>
                <c:pt idx="195">
                  <c:v>-11402</c:v>
                </c:pt>
                <c:pt idx="196">
                  <c:v>-11373</c:v>
                </c:pt>
                <c:pt idx="197">
                  <c:v>-11355</c:v>
                </c:pt>
                <c:pt idx="198">
                  <c:v>-11327</c:v>
                </c:pt>
                <c:pt idx="199">
                  <c:v>-11300</c:v>
                </c:pt>
                <c:pt idx="200">
                  <c:v>-11092</c:v>
                </c:pt>
                <c:pt idx="201">
                  <c:v>-11071</c:v>
                </c:pt>
                <c:pt idx="202">
                  <c:v>-10979</c:v>
                </c:pt>
                <c:pt idx="203">
                  <c:v>-10979</c:v>
                </c:pt>
                <c:pt idx="204">
                  <c:v>-10951</c:v>
                </c:pt>
                <c:pt idx="205">
                  <c:v>-10942</c:v>
                </c:pt>
                <c:pt idx="206">
                  <c:v>-10914</c:v>
                </c:pt>
                <c:pt idx="207">
                  <c:v>-10914</c:v>
                </c:pt>
                <c:pt idx="208">
                  <c:v>-10621</c:v>
                </c:pt>
                <c:pt idx="209">
                  <c:v>-10556</c:v>
                </c:pt>
                <c:pt idx="210">
                  <c:v>-10555</c:v>
                </c:pt>
                <c:pt idx="211">
                  <c:v>-10550</c:v>
                </c:pt>
                <c:pt idx="212">
                  <c:v>-10518</c:v>
                </c:pt>
                <c:pt idx="213">
                  <c:v>-10510</c:v>
                </c:pt>
                <c:pt idx="214">
                  <c:v>-10491</c:v>
                </c:pt>
                <c:pt idx="215">
                  <c:v>-10426</c:v>
                </c:pt>
                <c:pt idx="216">
                  <c:v>-10244</c:v>
                </c:pt>
                <c:pt idx="217">
                  <c:v>-10226</c:v>
                </c:pt>
                <c:pt idx="218">
                  <c:v>-10216</c:v>
                </c:pt>
                <c:pt idx="219">
                  <c:v>-10170</c:v>
                </c:pt>
                <c:pt idx="220">
                  <c:v>-10124</c:v>
                </c:pt>
                <c:pt idx="221">
                  <c:v>-10105</c:v>
                </c:pt>
                <c:pt idx="222">
                  <c:v>-10058</c:v>
                </c:pt>
                <c:pt idx="223">
                  <c:v>-10031</c:v>
                </c:pt>
                <c:pt idx="224">
                  <c:v>-10031</c:v>
                </c:pt>
                <c:pt idx="225">
                  <c:v>-9896</c:v>
                </c:pt>
                <c:pt idx="226">
                  <c:v>-9766</c:v>
                </c:pt>
                <c:pt idx="227">
                  <c:v>-9731</c:v>
                </c:pt>
                <c:pt idx="228">
                  <c:v>-9719</c:v>
                </c:pt>
                <c:pt idx="229">
                  <c:v>-9710</c:v>
                </c:pt>
                <c:pt idx="230">
                  <c:v>-9654</c:v>
                </c:pt>
                <c:pt idx="231">
                  <c:v>-9626</c:v>
                </c:pt>
                <c:pt idx="232">
                  <c:v>-9514.5</c:v>
                </c:pt>
                <c:pt idx="233">
                  <c:v>-9463</c:v>
                </c:pt>
                <c:pt idx="234">
                  <c:v>-9463</c:v>
                </c:pt>
                <c:pt idx="235">
                  <c:v>-9399</c:v>
                </c:pt>
                <c:pt idx="236">
                  <c:v>-9399</c:v>
                </c:pt>
                <c:pt idx="237">
                  <c:v>-9390</c:v>
                </c:pt>
                <c:pt idx="238">
                  <c:v>-9389</c:v>
                </c:pt>
                <c:pt idx="239">
                  <c:v>-9389</c:v>
                </c:pt>
                <c:pt idx="240">
                  <c:v>-9353</c:v>
                </c:pt>
                <c:pt idx="241">
                  <c:v>-9334</c:v>
                </c:pt>
                <c:pt idx="242">
                  <c:v>-9333</c:v>
                </c:pt>
                <c:pt idx="243">
                  <c:v>-9325</c:v>
                </c:pt>
                <c:pt idx="244">
                  <c:v>-9306</c:v>
                </c:pt>
                <c:pt idx="245">
                  <c:v>-9306</c:v>
                </c:pt>
                <c:pt idx="246">
                  <c:v>-9306</c:v>
                </c:pt>
                <c:pt idx="247">
                  <c:v>-9306</c:v>
                </c:pt>
                <c:pt idx="248">
                  <c:v>-9306</c:v>
                </c:pt>
                <c:pt idx="249">
                  <c:v>-9306</c:v>
                </c:pt>
                <c:pt idx="250">
                  <c:v>-9288</c:v>
                </c:pt>
                <c:pt idx="251">
                  <c:v>-9068</c:v>
                </c:pt>
                <c:pt idx="252">
                  <c:v>-9012</c:v>
                </c:pt>
                <c:pt idx="253">
                  <c:v>-8994</c:v>
                </c:pt>
                <c:pt idx="254">
                  <c:v>-8994</c:v>
                </c:pt>
                <c:pt idx="255">
                  <c:v>-8994</c:v>
                </c:pt>
                <c:pt idx="256">
                  <c:v>-8994</c:v>
                </c:pt>
                <c:pt idx="257">
                  <c:v>-8837</c:v>
                </c:pt>
                <c:pt idx="258">
                  <c:v>-8590</c:v>
                </c:pt>
                <c:pt idx="259">
                  <c:v>-8565.5</c:v>
                </c:pt>
                <c:pt idx="260">
                  <c:v>-8562</c:v>
                </c:pt>
                <c:pt idx="261">
                  <c:v>-8557.5</c:v>
                </c:pt>
                <c:pt idx="262">
                  <c:v>-8534</c:v>
                </c:pt>
                <c:pt idx="263">
                  <c:v>-8441</c:v>
                </c:pt>
                <c:pt idx="264">
                  <c:v>-8395</c:v>
                </c:pt>
                <c:pt idx="265">
                  <c:v>-8234</c:v>
                </c:pt>
                <c:pt idx="266">
                  <c:v>-8204</c:v>
                </c:pt>
                <c:pt idx="267">
                  <c:v>-8166</c:v>
                </c:pt>
                <c:pt idx="268">
                  <c:v>-8139</c:v>
                </c:pt>
                <c:pt idx="269">
                  <c:v>-8131</c:v>
                </c:pt>
                <c:pt idx="270">
                  <c:v>-8130</c:v>
                </c:pt>
                <c:pt idx="271">
                  <c:v>-8130</c:v>
                </c:pt>
                <c:pt idx="272">
                  <c:v>-8130</c:v>
                </c:pt>
                <c:pt idx="273">
                  <c:v>-8115.5</c:v>
                </c:pt>
                <c:pt idx="274">
                  <c:v>-8065</c:v>
                </c:pt>
                <c:pt idx="275">
                  <c:v>-8046</c:v>
                </c:pt>
                <c:pt idx="276">
                  <c:v>-7791</c:v>
                </c:pt>
                <c:pt idx="277">
                  <c:v>-7753</c:v>
                </c:pt>
                <c:pt idx="278">
                  <c:v>-7697</c:v>
                </c:pt>
                <c:pt idx="279">
                  <c:v>-7673</c:v>
                </c:pt>
                <c:pt idx="280">
                  <c:v>-7643</c:v>
                </c:pt>
                <c:pt idx="281">
                  <c:v>-7642</c:v>
                </c:pt>
                <c:pt idx="282">
                  <c:v>-7577</c:v>
                </c:pt>
                <c:pt idx="283">
                  <c:v>-7498</c:v>
                </c:pt>
                <c:pt idx="284">
                  <c:v>-7432</c:v>
                </c:pt>
                <c:pt idx="285">
                  <c:v>-7404</c:v>
                </c:pt>
                <c:pt idx="286">
                  <c:v>-7349</c:v>
                </c:pt>
                <c:pt idx="287">
                  <c:v>-7321</c:v>
                </c:pt>
                <c:pt idx="288">
                  <c:v>-7265</c:v>
                </c:pt>
                <c:pt idx="289">
                  <c:v>-7265</c:v>
                </c:pt>
                <c:pt idx="290">
                  <c:v>-7247</c:v>
                </c:pt>
                <c:pt idx="291">
                  <c:v>-7238</c:v>
                </c:pt>
                <c:pt idx="292">
                  <c:v>-7186.5</c:v>
                </c:pt>
                <c:pt idx="293">
                  <c:v>-6990</c:v>
                </c:pt>
                <c:pt idx="294">
                  <c:v>-6954</c:v>
                </c:pt>
                <c:pt idx="295">
                  <c:v>-6944</c:v>
                </c:pt>
                <c:pt idx="296">
                  <c:v>-6898</c:v>
                </c:pt>
                <c:pt idx="297">
                  <c:v>-6880</c:v>
                </c:pt>
                <c:pt idx="298">
                  <c:v>-6845</c:v>
                </c:pt>
                <c:pt idx="299">
                  <c:v>-6843</c:v>
                </c:pt>
                <c:pt idx="300">
                  <c:v>-6833</c:v>
                </c:pt>
                <c:pt idx="301">
                  <c:v>-6828.5</c:v>
                </c:pt>
                <c:pt idx="302">
                  <c:v>-6805</c:v>
                </c:pt>
                <c:pt idx="303">
                  <c:v>-6777</c:v>
                </c:pt>
                <c:pt idx="304">
                  <c:v>-6675.5</c:v>
                </c:pt>
                <c:pt idx="305">
                  <c:v>-6586</c:v>
                </c:pt>
                <c:pt idx="306">
                  <c:v>-6562.5</c:v>
                </c:pt>
                <c:pt idx="307">
                  <c:v>-6549</c:v>
                </c:pt>
                <c:pt idx="308">
                  <c:v>-6513</c:v>
                </c:pt>
                <c:pt idx="309">
                  <c:v>-6513</c:v>
                </c:pt>
                <c:pt idx="310">
                  <c:v>-6513</c:v>
                </c:pt>
                <c:pt idx="311">
                  <c:v>-6512</c:v>
                </c:pt>
                <c:pt idx="312">
                  <c:v>-6494</c:v>
                </c:pt>
                <c:pt idx="313">
                  <c:v>-6484</c:v>
                </c:pt>
                <c:pt idx="314">
                  <c:v>-6457</c:v>
                </c:pt>
                <c:pt idx="315">
                  <c:v>-6447</c:v>
                </c:pt>
                <c:pt idx="316">
                  <c:v>-6422</c:v>
                </c:pt>
                <c:pt idx="317">
                  <c:v>-6186.5</c:v>
                </c:pt>
                <c:pt idx="318">
                  <c:v>-6127</c:v>
                </c:pt>
                <c:pt idx="319">
                  <c:v>-6089</c:v>
                </c:pt>
                <c:pt idx="320">
                  <c:v>-6080</c:v>
                </c:pt>
                <c:pt idx="321">
                  <c:v>-6061</c:v>
                </c:pt>
                <c:pt idx="322">
                  <c:v>-6055</c:v>
                </c:pt>
                <c:pt idx="323">
                  <c:v>-5964.5</c:v>
                </c:pt>
                <c:pt idx="324">
                  <c:v>-5740</c:v>
                </c:pt>
                <c:pt idx="325">
                  <c:v>-5731</c:v>
                </c:pt>
                <c:pt idx="326">
                  <c:v>-5731</c:v>
                </c:pt>
                <c:pt idx="327">
                  <c:v>-5722</c:v>
                </c:pt>
                <c:pt idx="328">
                  <c:v>-5713</c:v>
                </c:pt>
                <c:pt idx="329">
                  <c:v>-5704</c:v>
                </c:pt>
                <c:pt idx="330">
                  <c:v>-5704</c:v>
                </c:pt>
                <c:pt idx="331">
                  <c:v>-5667</c:v>
                </c:pt>
                <c:pt idx="332">
                  <c:v>-5664.5</c:v>
                </c:pt>
                <c:pt idx="333">
                  <c:v>-5646</c:v>
                </c:pt>
                <c:pt idx="334">
                  <c:v>-5645</c:v>
                </c:pt>
                <c:pt idx="335">
                  <c:v>-5382</c:v>
                </c:pt>
                <c:pt idx="336">
                  <c:v>-5318</c:v>
                </c:pt>
                <c:pt idx="337">
                  <c:v>-5290</c:v>
                </c:pt>
                <c:pt idx="338">
                  <c:v>-5290</c:v>
                </c:pt>
                <c:pt idx="339">
                  <c:v>-5263</c:v>
                </c:pt>
                <c:pt idx="340">
                  <c:v>-5262</c:v>
                </c:pt>
                <c:pt idx="341">
                  <c:v>-5262</c:v>
                </c:pt>
                <c:pt idx="342">
                  <c:v>-5262</c:v>
                </c:pt>
                <c:pt idx="343">
                  <c:v>-5197</c:v>
                </c:pt>
                <c:pt idx="344">
                  <c:v>-5188</c:v>
                </c:pt>
                <c:pt idx="345">
                  <c:v>-4922</c:v>
                </c:pt>
                <c:pt idx="346">
                  <c:v>-4867</c:v>
                </c:pt>
                <c:pt idx="347">
                  <c:v>-4862</c:v>
                </c:pt>
                <c:pt idx="348">
                  <c:v>-4839</c:v>
                </c:pt>
                <c:pt idx="349">
                  <c:v>-4783</c:v>
                </c:pt>
                <c:pt idx="350">
                  <c:v>-4536</c:v>
                </c:pt>
                <c:pt idx="351">
                  <c:v>-4472</c:v>
                </c:pt>
                <c:pt idx="352">
                  <c:v>-4398</c:v>
                </c:pt>
                <c:pt idx="353">
                  <c:v>-4388</c:v>
                </c:pt>
                <c:pt idx="354">
                  <c:v>-3987</c:v>
                </c:pt>
                <c:pt idx="355">
                  <c:v>-3986</c:v>
                </c:pt>
                <c:pt idx="356">
                  <c:v>-3658</c:v>
                </c:pt>
                <c:pt idx="357">
                  <c:v>-3645</c:v>
                </c:pt>
                <c:pt idx="358">
                  <c:v>-3645</c:v>
                </c:pt>
                <c:pt idx="359">
                  <c:v>-3620</c:v>
                </c:pt>
                <c:pt idx="360">
                  <c:v>-3333</c:v>
                </c:pt>
                <c:pt idx="361">
                  <c:v>-3217.5</c:v>
                </c:pt>
                <c:pt idx="362">
                  <c:v>-2809</c:v>
                </c:pt>
                <c:pt idx="363">
                  <c:v>-2808</c:v>
                </c:pt>
                <c:pt idx="364">
                  <c:v>-2808</c:v>
                </c:pt>
                <c:pt idx="365">
                  <c:v>-2712.5</c:v>
                </c:pt>
                <c:pt idx="366">
                  <c:v>-2666.5</c:v>
                </c:pt>
                <c:pt idx="367">
                  <c:v>-2393.5</c:v>
                </c:pt>
                <c:pt idx="368">
                  <c:v>-2360</c:v>
                </c:pt>
                <c:pt idx="369">
                  <c:v>-2268</c:v>
                </c:pt>
                <c:pt idx="370">
                  <c:v>-2096.5</c:v>
                </c:pt>
                <c:pt idx="371">
                  <c:v>-2083</c:v>
                </c:pt>
                <c:pt idx="372">
                  <c:v>-2026.5</c:v>
                </c:pt>
                <c:pt idx="373">
                  <c:v>-2022.5</c:v>
                </c:pt>
                <c:pt idx="374">
                  <c:v>-2021</c:v>
                </c:pt>
                <c:pt idx="375">
                  <c:v>-2017.5</c:v>
                </c:pt>
                <c:pt idx="376">
                  <c:v>-2005.5</c:v>
                </c:pt>
                <c:pt idx="377">
                  <c:v>-1984</c:v>
                </c:pt>
                <c:pt idx="378">
                  <c:v>-1945</c:v>
                </c:pt>
                <c:pt idx="379">
                  <c:v>-1914.5</c:v>
                </c:pt>
                <c:pt idx="380">
                  <c:v>-1892</c:v>
                </c:pt>
                <c:pt idx="381">
                  <c:v>-1888</c:v>
                </c:pt>
                <c:pt idx="382">
                  <c:v>-1714.5</c:v>
                </c:pt>
                <c:pt idx="383">
                  <c:v>-1691</c:v>
                </c:pt>
                <c:pt idx="384">
                  <c:v>-1616</c:v>
                </c:pt>
                <c:pt idx="385">
                  <c:v>-1586</c:v>
                </c:pt>
                <c:pt idx="386">
                  <c:v>-1581.5</c:v>
                </c:pt>
                <c:pt idx="387">
                  <c:v>-1580</c:v>
                </c:pt>
                <c:pt idx="388">
                  <c:v>-1576</c:v>
                </c:pt>
                <c:pt idx="389">
                  <c:v>-1572.5</c:v>
                </c:pt>
                <c:pt idx="390">
                  <c:v>-1477</c:v>
                </c:pt>
                <c:pt idx="391">
                  <c:v>-1458</c:v>
                </c:pt>
                <c:pt idx="392">
                  <c:v>-1255</c:v>
                </c:pt>
                <c:pt idx="393">
                  <c:v>-1231</c:v>
                </c:pt>
                <c:pt idx="394">
                  <c:v>-1231</c:v>
                </c:pt>
                <c:pt idx="395">
                  <c:v>-1212</c:v>
                </c:pt>
                <c:pt idx="396">
                  <c:v>-1198.5</c:v>
                </c:pt>
                <c:pt idx="397">
                  <c:v>-1185</c:v>
                </c:pt>
                <c:pt idx="398">
                  <c:v>-1175</c:v>
                </c:pt>
                <c:pt idx="399">
                  <c:v>-1154</c:v>
                </c:pt>
                <c:pt idx="400">
                  <c:v>-1129</c:v>
                </c:pt>
                <c:pt idx="401">
                  <c:v>-1068.5</c:v>
                </c:pt>
                <c:pt idx="402">
                  <c:v>-1067</c:v>
                </c:pt>
                <c:pt idx="403">
                  <c:v>-827</c:v>
                </c:pt>
                <c:pt idx="404">
                  <c:v>-777</c:v>
                </c:pt>
                <c:pt idx="405">
                  <c:v>-761</c:v>
                </c:pt>
                <c:pt idx="406">
                  <c:v>-710.5</c:v>
                </c:pt>
                <c:pt idx="407">
                  <c:v>-696</c:v>
                </c:pt>
                <c:pt idx="408">
                  <c:v>-688.5</c:v>
                </c:pt>
                <c:pt idx="409">
                  <c:v>-460</c:v>
                </c:pt>
                <c:pt idx="410">
                  <c:v>-441</c:v>
                </c:pt>
                <c:pt idx="411">
                  <c:v>-356</c:v>
                </c:pt>
                <c:pt idx="412">
                  <c:v>-296.5</c:v>
                </c:pt>
                <c:pt idx="413">
                  <c:v>-55</c:v>
                </c:pt>
                <c:pt idx="414">
                  <c:v>-27</c:v>
                </c:pt>
                <c:pt idx="415">
                  <c:v>0</c:v>
                </c:pt>
                <c:pt idx="416">
                  <c:v>0</c:v>
                </c:pt>
                <c:pt idx="417">
                  <c:v>48</c:v>
                </c:pt>
                <c:pt idx="418">
                  <c:v>77</c:v>
                </c:pt>
                <c:pt idx="419">
                  <c:v>78</c:v>
                </c:pt>
                <c:pt idx="420">
                  <c:v>80.5</c:v>
                </c:pt>
                <c:pt idx="421">
                  <c:v>350</c:v>
                </c:pt>
                <c:pt idx="422">
                  <c:v>463</c:v>
                </c:pt>
                <c:pt idx="423">
                  <c:v>562</c:v>
                </c:pt>
                <c:pt idx="424">
                  <c:v>725</c:v>
                </c:pt>
                <c:pt idx="425">
                  <c:v>744</c:v>
                </c:pt>
                <c:pt idx="426">
                  <c:v>776.5</c:v>
                </c:pt>
                <c:pt idx="427">
                  <c:v>785.5</c:v>
                </c:pt>
                <c:pt idx="428">
                  <c:v>794.5</c:v>
                </c:pt>
                <c:pt idx="429">
                  <c:v>804.5</c:v>
                </c:pt>
                <c:pt idx="430">
                  <c:v>818</c:v>
                </c:pt>
                <c:pt idx="431">
                  <c:v>837</c:v>
                </c:pt>
                <c:pt idx="432">
                  <c:v>853.5</c:v>
                </c:pt>
                <c:pt idx="433">
                  <c:v>896</c:v>
                </c:pt>
                <c:pt idx="434">
                  <c:v>1270</c:v>
                </c:pt>
                <c:pt idx="435">
                  <c:v>1270</c:v>
                </c:pt>
                <c:pt idx="436">
                  <c:v>1670</c:v>
                </c:pt>
                <c:pt idx="437">
                  <c:v>1700.5</c:v>
                </c:pt>
                <c:pt idx="438">
                  <c:v>1700.5</c:v>
                </c:pt>
                <c:pt idx="439">
                  <c:v>1723</c:v>
                </c:pt>
                <c:pt idx="440">
                  <c:v>2071</c:v>
                </c:pt>
                <c:pt idx="441">
                  <c:v>2079</c:v>
                </c:pt>
                <c:pt idx="442">
                  <c:v>2425.5</c:v>
                </c:pt>
                <c:pt idx="443">
                  <c:v>2439</c:v>
                </c:pt>
                <c:pt idx="444">
                  <c:v>2477</c:v>
                </c:pt>
                <c:pt idx="445">
                  <c:v>2613</c:v>
                </c:pt>
                <c:pt idx="446">
                  <c:v>2613</c:v>
                </c:pt>
                <c:pt idx="447">
                  <c:v>2877</c:v>
                </c:pt>
                <c:pt idx="448">
                  <c:v>2880</c:v>
                </c:pt>
                <c:pt idx="449">
                  <c:v>2949.5</c:v>
                </c:pt>
                <c:pt idx="450">
                  <c:v>2971</c:v>
                </c:pt>
                <c:pt idx="451">
                  <c:v>3313</c:v>
                </c:pt>
                <c:pt idx="452">
                  <c:v>3320</c:v>
                </c:pt>
                <c:pt idx="453">
                  <c:v>3329</c:v>
                </c:pt>
                <c:pt idx="454">
                  <c:v>3366</c:v>
                </c:pt>
                <c:pt idx="455">
                  <c:v>3661</c:v>
                </c:pt>
                <c:pt idx="456">
                  <c:v>3696</c:v>
                </c:pt>
                <c:pt idx="457">
                  <c:v>3753</c:v>
                </c:pt>
                <c:pt idx="458">
                  <c:v>4025</c:v>
                </c:pt>
                <c:pt idx="459">
                  <c:v>4109</c:v>
                </c:pt>
                <c:pt idx="460">
                  <c:v>4139</c:v>
                </c:pt>
                <c:pt idx="461">
                  <c:v>4156</c:v>
                </c:pt>
                <c:pt idx="462">
                  <c:v>4193</c:v>
                </c:pt>
                <c:pt idx="463">
                  <c:v>4587</c:v>
                </c:pt>
                <c:pt idx="464">
                  <c:v>4618</c:v>
                </c:pt>
                <c:pt idx="465">
                  <c:v>4862</c:v>
                </c:pt>
                <c:pt idx="466">
                  <c:v>4885.5</c:v>
                </c:pt>
                <c:pt idx="467">
                  <c:v>4975</c:v>
                </c:pt>
                <c:pt idx="468">
                  <c:v>5002</c:v>
                </c:pt>
                <c:pt idx="469">
                  <c:v>5032</c:v>
                </c:pt>
                <c:pt idx="470">
                  <c:v>5057</c:v>
                </c:pt>
                <c:pt idx="471">
                  <c:v>5303</c:v>
                </c:pt>
                <c:pt idx="472">
                  <c:v>5320.5</c:v>
                </c:pt>
                <c:pt idx="473">
                  <c:v>5334.5</c:v>
                </c:pt>
                <c:pt idx="474">
                  <c:v>5360</c:v>
                </c:pt>
                <c:pt idx="475">
                  <c:v>5399</c:v>
                </c:pt>
                <c:pt idx="476">
                  <c:v>5746</c:v>
                </c:pt>
                <c:pt idx="477">
                  <c:v>5802</c:v>
                </c:pt>
                <c:pt idx="478">
                  <c:v>5849</c:v>
                </c:pt>
                <c:pt idx="479">
                  <c:v>6217</c:v>
                </c:pt>
                <c:pt idx="480">
                  <c:v>6317</c:v>
                </c:pt>
                <c:pt idx="481">
                  <c:v>6526</c:v>
                </c:pt>
              </c:numCache>
            </c:numRef>
          </c:xVal>
          <c:yVal>
            <c:numRef>
              <c:f>Active!$O$21:$O$958</c:f>
              <c:numCache>
                <c:formatCode>General</c:formatCode>
                <c:ptCount val="938"/>
                <c:pt idx="301">
                  <c:v>2.9185205111005835E-2</c:v>
                </c:pt>
                <c:pt idx="302">
                  <c:v>2.9104956174707142E-2</c:v>
                </c:pt>
                <c:pt idx="303">
                  <c:v>2.9009340420819336E-2</c:v>
                </c:pt>
                <c:pt idx="304">
                  <c:v>2.866273331297604E-2</c:v>
                </c:pt>
                <c:pt idx="305">
                  <c:v>2.8357104385370376E-2</c:v>
                </c:pt>
                <c:pt idx="306">
                  <c:v>2.8276855449071679E-2</c:v>
                </c:pt>
                <c:pt idx="307">
                  <c:v>2.8230754996304345E-2</c:v>
                </c:pt>
                <c:pt idx="308">
                  <c:v>2.8107820455591452E-2</c:v>
                </c:pt>
                <c:pt idx="309">
                  <c:v>2.8107820455591452E-2</c:v>
                </c:pt>
                <c:pt idx="310">
                  <c:v>2.8107820455591452E-2</c:v>
                </c:pt>
                <c:pt idx="311">
                  <c:v>2.8104405607238318E-2</c:v>
                </c:pt>
                <c:pt idx="312">
                  <c:v>2.804293833688187E-2</c:v>
                </c:pt>
                <c:pt idx="313">
                  <c:v>2.8008789853350511E-2</c:v>
                </c:pt>
                <c:pt idx="314">
                  <c:v>2.7916588947815839E-2</c:v>
                </c:pt>
                <c:pt idx="315">
                  <c:v>2.788244046428448E-2</c:v>
                </c:pt>
                <c:pt idx="316">
                  <c:v>2.7797069255456084E-2</c:v>
                </c:pt>
                <c:pt idx="317">
                  <c:v>2.6992872468292572E-2</c:v>
                </c:pt>
                <c:pt idx="318">
                  <c:v>2.6789688991280987E-2</c:v>
                </c:pt>
                <c:pt idx="319">
                  <c:v>2.6659924753861822E-2</c:v>
                </c:pt>
                <c:pt idx="320">
                  <c:v>2.6629191118683598E-2</c:v>
                </c:pt>
                <c:pt idx="321">
                  <c:v>2.6564308999974015E-2</c:v>
                </c:pt>
                <c:pt idx="322">
                  <c:v>2.6543819909855201E-2</c:v>
                </c:pt>
                <c:pt idx="323">
                  <c:v>2.6234776133896399E-2</c:v>
                </c:pt>
                <c:pt idx="324">
                  <c:v>2.5468142678617384E-2</c:v>
                </c:pt>
                <c:pt idx="325">
                  <c:v>2.5437409043439163E-2</c:v>
                </c:pt>
                <c:pt idx="326">
                  <c:v>2.5437409043439163E-2</c:v>
                </c:pt>
                <c:pt idx="327">
                  <c:v>2.5406675408260939E-2</c:v>
                </c:pt>
                <c:pt idx="328">
                  <c:v>2.5375941773082715E-2</c:v>
                </c:pt>
                <c:pt idx="329">
                  <c:v>2.5345208137904491E-2</c:v>
                </c:pt>
                <c:pt idx="330">
                  <c:v>2.5345208137904491E-2</c:v>
                </c:pt>
                <c:pt idx="331">
                  <c:v>2.5218858748838464E-2</c:v>
                </c:pt>
                <c:pt idx="332">
                  <c:v>2.5210321627955622E-2</c:v>
                </c:pt>
                <c:pt idx="333">
                  <c:v>2.5147146933422609E-2</c:v>
                </c:pt>
                <c:pt idx="334">
                  <c:v>2.5143732085069471E-2</c:v>
                </c:pt>
                <c:pt idx="335">
                  <c:v>2.4245626968194725E-2</c:v>
                </c:pt>
                <c:pt idx="336">
                  <c:v>2.4027076673594026E-2</c:v>
                </c:pt>
                <c:pt idx="337">
                  <c:v>2.3931460919706219E-2</c:v>
                </c:pt>
                <c:pt idx="338">
                  <c:v>2.3931460919706219E-2</c:v>
                </c:pt>
                <c:pt idx="339">
                  <c:v>2.383926001417155E-2</c:v>
                </c:pt>
                <c:pt idx="340">
                  <c:v>2.3835845165818416E-2</c:v>
                </c:pt>
                <c:pt idx="341">
                  <c:v>2.3835845165818416E-2</c:v>
                </c:pt>
                <c:pt idx="342">
                  <c:v>2.3835845165818416E-2</c:v>
                </c:pt>
                <c:pt idx="343">
                  <c:v>2.3613880022864579E-2</c:v>
                </c:pt>
                <c:pt idx="344">
                  <c:v>2.3583146387686358E-2</c:v>
                </c:pt>
                <c:pt idx="345">
                  <c:v>2.2674796725752202E-2</c:v>
                </c:pt>
                <c:pt idx="346">
                  <c:v>2.2486980066329727E-2</c:v>
                </c:pt>
                <c:pt idx="347">
                  <c:v>2.2469905824564047E-2</c:v>
                </c:pt>
                <c:pt idx="348">
                  <c:v>2.239136431244192E-2</c:v>
                </c:pt>
                <c:pt idx="349">
                  <c:v>2.2200132804666307E-2</c:v>
                </c:pt>
                <c:pt idx="350">
                  <c:v>2.1356665261441737E-2</c:v>
                </c:pt>
                <c:pt idx="351">
                  <c:v>2.1138114966841037E-2</c:v>
                </c:pt>
                <c:pt idx="352">
                  <c:v>2.0885416188708979E-2</c:v>
                </c:pt>
                <c:pt idx="353">
                  <c:v>2.0851267705177617E-2</c:v>
                </c:pt>
                <c:pt idx="354">
                  <c:v>1.9481913515570114E-2</c:v>
                </c:pt>
                <c:pt idx="355">
                  <c:v>1.947849866721698E-2</c:v>
                </c:pt>
                <c:pt idx="356">
                  <c:v>1.8358428407388397E-2</c:v>
                </c:pt>
                <c:pt idx="357">
                  <c:v>1.8314035378797631E-2</c:v>
                </c:pt>
                <c:pt idx="358">
                  <c:v>1.8314035378797631E-2</c:v>
                </c:pt>
                <c:pt idx="359">
                  <c:v>1.8228664169969232E-2</c:v>
                </c:pt>
                <c:pt idx="360">
                  <c:v>1.7248602692619221E-2</c:v>
                </c:pt>
                <c:pt idx="361">
                  <c:v>1.6854187707832022E-2</c:v>
                </c:pt>
                <c:pt idx="362">
                  <c:v>1.5459222155576E-2</c:v>
                </c:pt>
                <c:pt idx="363">
                  <c:v>1.5455807307222864E-2</c:v>
                </c:pt>
                <c:pt idx="364">
                  <c:v>1.5455807307222864E-2</c:v>
                </c:pt>
                <c:pt idx="365">
                  <c:v>1.5129689289498384E-2</c:v>
                </c:pt>
                <c:pt idx="366">
                  <c:v>1.4972606265254131E-2</c:v>
                </c:pt>
                <c:pt idx="367">
                  <c:v>1.4040352664848025E-2</c:v>
                </c:pt>
                <c:pt idx="368">
                  <c:v>1.3925955245017971E-2</c:v>
                </c:pt>
                <c:pt idx="369">
                  <c:v>1.3611789196529467E-2</c:v>
                </c:pt>
                <c:pt idx="370">
                  <c:v>1.3026142703966657E-2</c:v>
                </c:pt>
                <c:pt idx="371">
                  <c:v>1.2980042251199322E-2</c:v>
                </c:pt>
                <c:pt idx="372">
                  <c:v>1.2787103319247142E-2</c:v>
                </c:pt>
                <c:pt idx="373">
                  <c:v>1.2773443925834599E-2</c:v>
                </c:pt>
                <c:pt idx="374">
                  <c:v>1.2768321653304895E-2</c:v>
                </c:pt>
                <c:pt idx="375">
                  <c:v>1.275636968406892E-2</c:v>
                </c:pt>
                <c:pt idx="376">
                  <c:v>1.2715391503831289E-2</c:v>
                </c:pt>
                <c:pt idx="377">
                  <c:v>1.2641972264238865E-2</c:v>
                </c:pt>
                <c:pt idx="378">
                  <c:v>1.2508793178466565E-2</c:v>
                </c:pt>
                <c:pt idx="379">
                  <c:v>1.2404640303695919E-2</c:v>
                </c:pt>
                <c:pt idx="380">
                  <c:v>1.232780621575036E-2</c:v>
                </c:pt>
                <c:pt idx="381">
                  <c:v>1.2314146822337817E-2</c:v>
                </c:pt>
                <c:pt idx="382">
                  <c:v>1.1721670633068735E-2</c:v>
                </c:pt>
                <c:pt idx="383">
                  <c:v>1.164142169677004E-2</c:v>
                </c:pt>
                <c:pt idx="384">
                  <c:v>1.1385308070284846E-2</c:v>
                </c:pt>
                <c:pt idx="385">
                  <c:v>1.1282862619690769E-2</c:v>
                </c:pt>
                <c:pt idx="386">
                  <c:v>1.1267495802101657E-2</c:v>
                </c:pt>
                <c:pt idx="387">
                  <c:v>1.1262373529571953E-2</c:v>
                </c:pt>
                <c:pt idx="388">
                  <c:v>1.124871413615941E-2</c:v>
                </c:pt>
                <c:pt idx="389">
                  <c:v>1.1236762166923434E-2</c:v>
                </c:pt>
                <c:pt idx="390">
                  <c:v>1.0910644149198952E-2</c:v>
                </c:pt>
                <c:pt idx="391">
                  <c:v>1.084576203048937E-2</c:v>
                </c:pt>
                <c:pt idx="392">
                  <c:v>1.0152547814802779E-2</c:v>
                </c:pt>
                <c:pt idx="393">
                  <c:v>1.0070591454327517E-2</c:v>
                </c:pt>
                <c:pt idx="394">
                  <c:v>1.0070591454327517E-2</c:v>
                </c:pt>
                <c:pt idx="395">
                  <c:v>1.0005709335617934E-2</c:v>
                </c:pt>
                <c:pt idx="396">
                  <c:v>9.9596088828505999E-3</c:v>
                </c:pt>
                <c:pt idx="397">
                  <c:v>9.9135084300832638E-3</c:v>
                </c:pt>
                <c:pt idx="398">
                  <c:v>9.8793599465519053E-3</c:v>
                </c:pt>
                <c:pt idx="399">
                  <c:v>9.8076481311360503E-3</c:v>
                </c:pt>
                <c:pt idx="400">
                  <c:v>9.7222769223076523E-3</c:v>
                </c:pt>
                <c:pt idx="401">
                  <c:v>9.5156785969429288E-3</c:v>
                </c:pt>
                <c:pt idx="402">
                  <c:v>9.5105563244132253E-3</c:v>
                </c:pt>
                <c:pt idx="403">
                  <c:v>8.6909927196606035E-3</c:v>
                </c:pt>
                <c:pt idx="404">
                  <c:v>8.5202503020038074E-3</c:v>
                </c:pt>
                <c:pt idx="405">
                  <c:v>8.4656127283536334E-3</c:v>
                </c:pt>
                <c:pt idx="406">
                  <c:v>8.2931628865202701E-3</c:v>
                </c:pt>
                <c:pt idx="407">
                  <c:v>8.2436475853997979E-3</c:v>
                </c:pt>
                <c:pt idx="408">
                  <c:v>8.218036222751279E-3</c:v>
                </c:pt>
                <c:pt idx="409">
                  <c:v>7.4377433740597217E-3</c:v>
                </c:pt>
                <c:pt idx="410">
                  <c:v>7.3728612553501391E-3</c:v>
                </c:pt>
                <c:pt idx="411">
                  <c:v>7.0825991453335856E-3</c:v>
                </c:pt>
                <c:pt idx="412">
                  <c:v>6.8794156683219983E-3</c:v>
                </c:pt>
                <c:pt idx="413">
                  <c:v>6.054729791039673E-3</c:v>
                </c:pt>
                <c:pt idx="414">
                  <c:v>5.9591140371518673E-3</c:v>
                </c:pt>
                <c:pt idx="415">
                  <c:v>5.8669131316171977E-3</c:v>
                </c:pt>
                <c:pt idx="416">
                  <c:v>5.8669131316171977E-3</c:v>
                </c:pt>
                <c:pt idx="417">
                  <c:v>5.7030004106666731E-3</c:v>
                </c:pt>
                <c:pt idx="418">
                  <c:v>5.6039698084257321E-3</c:v>
                </c:pt>
                <c:pt idx="419">
                  <c:v>5.6005549600725959E-3</c:v>
                </c:pt>
                <c:pt idx="420">
                  <c:v>5.5920178391897562E-3</c:v>
                </c:pt>
                <c:pt idx="421">
                  <c:v>4.6717162080196252E-3</c:v>
                </c:pt>
                <c:pt idx="422">
                  <c:v>4.2858383441152659E-3</c:v>
                </c:pt>
                <c:pt idx="423">
                  <c:v>3.94776835715481E-3</c:v>
                </c:pt>
                <c:pt idx="424">
                  <c:v>3.3911480755936547E-3</c:v>
                </c:pt>
                <c:pt idx="425">
                  <c:v>3.3262659568840725E-3</c:v>
                </c:pt>
                <c:pt idx="426">
                  <c:v>3.2152833854071547E-3</c:v>
                </c:pt>
                <c:pt idx="427">
                  <c:v>3.1845497502289316E-3</c:v>
                </c:pt>
                <c:pt idx="428">
                  <c:v>3.1538161150507084E-3</c:v>
                </c:pt>
                <c:pt idx="429">
                  <c:v>3.119667631519349E-3</c:v>
                </c:pt>
                <c:pt idx="430">
                  <c:v>3.0735671787520142E-3</c:v>
                </c:pt>
                <c:pt idx="431">
                  <c:v>3.0086850600424316E-3</c:v>
                </c:pt>
                <c:pt idx="432">
                  <c:v>2.9523400622156891E-3</c:v>
                </c:pt>
                <c:pt idx="433">
                  <c:v>2.8072090072074124E-3</c:v>
                </c:pt>
                <c:pt idx="434">
                  <c:v>1.530055723134578E-3</c:v>
                </c:pt>
                <c:pt idx="435">
                  <c:v>1.530055723134578E-3</c:v>
                </c:pt>
                <c:pt idx="436">
                  <c:v>1.6411638188020949E-4</c:v>
                </c:pt>
                <c:pt idx="437">
                  <c:v>5.9963507109564093E-5</c:v>
                </c:pt>
                <c:pt idx="438">
                  <c:v>5.9963507109564093E-5</c:v>
                </c:pt>
                <c:pt idx="439">
                  <c:v>-1.6870580835994312E-5</c:v>
                </c:pt>
                <c:pt idx="440">
                  <c:v>-1.2052378077272953E-3</c:v>
                </c:pt>
                <c:pt idx="441">
                  <c:v>-1.2325565945523823E-3</c:v>
                </c:pt>
                <c:pt idx="442">
                  <c:v>-2.4158015489139789E-3</c:v>
                </c:pt>
                <c:pt idx="443">
                  <c:v>-2.4619020016813133E-3</c:v>
                </c:pt>
                <c:pt idx="444">
                  <c:v>-2.5916662391004784E-3</c:v>
                </c:pt>
                <c:pt idx="445">
                  <c:v>-3.056085615126965E-3</c:v>
                </c:pt>
                <c:pt idx="446">
                  <c:v>-3.056085615126965E-3</c:v>
                </c:pt>
                <c:pt idx="447">
                  <c:v>-3.957605580354847E-3</c:v>
                </c:pt>
                <c:pt idx="448">
                  <c:v>-3.9678501254142556E-3</c:v>
                </c:pt>
                <c:pt idx="449">
                  <c:v>-4.2051820859572014E-3</c:v>
                </c:pt>
                <c:pt idx="450">
                  <c:v>-4.2786013255496236E-3</c:v>
                </c:pt>
                <c:pt idx="451">
                  <c:v>-5.4464794623221083E-3</c:v>
                </c:pt>
                <c:pt idx="452">
                  <c:v>-5.4703834007940599E-3</c:v>
                </c:pt>
                <c:pt idx="453">
                  <c:v>-5.501117035972284E-3</c:v>
                </c:pt>
                <c:pt idx="454">
                  <c:v>-5.6274664250383129E-3</c:v>
                </c:pt>
                <c:pt idx="455">
                  <c:v>-6.6348466892134101E-3</c:v>
                </c:pt>
                <c:pt idx="456">
                  <c:v>-6.7543663815731667E-3</c:v>
                </c:pt>
                <c:pt idx="457">
                  <c:v>-6.9490127377019144E-3</c:v>
                </c:pt>
                <c:pt idx="458">
                  <c:v>-7.8778514897548842E-3</c:v>
                </c:pt>
                <c:pt idx="459">
                  <c:v>-8.1646987514183023E-3</c:v>
                </c:pt>
                <c:pt idx="460">
                  <c:v>-8.2671442020123796E-3</c:v>
                </c:pt>
                <c:pt idx="461">
                  <c:v>-8.3251966240156898E-3</c:v>
                </c:pt>
                <c:pt idx="462">
                  <c:v>-8.4515460130817188E-3</c:v>
                </c:pt>
                <c:pt idx="463">
                  <c:v>-9.7969962642172718E-3</c:v>
                </c:pt>
                <c:pt idx="464">
                  <c:v>-9.9028565631644853E-3</c:v>
                </c:pt>
                <c:pt idx="465">
                  <c:v>-1.0736079561329652E-2</c:v>
                </c:pt>
                <c:pt idx="466">
                  <c:v>-1.0816328497628345E-2</c:v>
                </c:pt>
                <c:pt idx="467">
                  <c:v>-1.1121957425234009E-2</c:v>
                </c:pt>
                <c:pt idx="468">
                  <c:v>-1.1214158330768678E-2</c:v>
                </c:pt>
                <c:pt idx="469">
                  <c:v>-1.1316603781362757E-2</c:v>
                </c:pt>
                <c:pt idx="470">
                  <c:v>-1.1401974990191157E-2</c:v>
                </c:pt>
                <c:pt idx="471">
                  <c:v>-1.2242027685062593E-2</c:v>
                </c:pt>
                <c:pt idx="472">
                  <c:v>-1.2301787531242472E-2</c:v>
                </c:pt>
                <c:pt idx="473">
                  <c:v>-1.2349595408186375E-2</c:v>
                </c:pt>
                <c:pt idx="474">
                  <c:v>-1.243667404119134E-2</c:v>
                </c:pt>
                <c:pt idx="475">
                  <c:v>-1.256985312696364E-2</c:v>
                </c:pt>
                <c:pt idx="476">
                  <c:v>-1.3754805505501806E-2</c:v>
                </c:pt>
                <c:pt idx="477">
                  <c:v>-1.3946037013277415E-2</c:v>
                </c:pt>
                <c:pt idx="478">
                  <c:v>-1.4106534885874805E-2</c:v>
                </c:pt>
                <c:pt idx="479">
                  <c:v>-1.5363199079828825E-2</c:v>
                </c:pt>
                <c:pt idx="480">
                  <c:v>-1.5704683915142417E-2</c:v>
                </c:pt>
                <c:pt idx="481">
                  <c:v>-1.6418387220947822E-2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08-4DC4-AB49-39372D1994FA}"/>
            </c:ext>
          </c:extLst>
        </c:ser>
        <c:ser>
          <c:idx val="6"/>
          <c:order val="8"/>
          <c:tx>
            <c:strRef>
              <c:f>Active!$S$20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-31107</c:v>
                </c:pt>
                <c:pt idx="1">
                  <c:v>-31069</c:v>
                </c:pt>
                <c:pt idx="2">
                  <c:v>-30271</c:v>
                </c:pt>
                <c:pt idx="3">
                  <c:v>-30233</c:v>
                </c:pt>
                <c:pt idx="4">
                  <c:v>-29865</c:v>
                </c:pt>
                <c:pt idx="5">
                  <c:v>-28657</c:v>
                </c:pt>
                <c:pt idx="6">
                  <c:v>-26968</c:v>
                </c:pt>
                <c:pt idx="7">
                  <c:v>-26573</c:v>
                </c:pt>
                <c:pt idx="8">
                  <c:v>-26566</c:v>
                </c:pt>
                <c:pt idx="9">
                  <c:v>-26557</c:v>
                </c:pt>
                <c:pt idx="10">
                  <c:v>-26556</c:v>
                </c:pt>
                <c:pt idx="11">
                  <c:v>-26529</c:v>
                </c:pt>
                <c:pt idx="12">
                  <c:v>-26528</c:v>
                </c:pt>
                <c:pt idx="13">
                  <c:v>-26500</c:v>
                </c:pt>
                <c:pt idx="14">
                  <c:v>-26328</c:v>
                </c:pt>
                <c:pt idx="15">
                  <c:v>-26271</c:v>
                </c:pt>
                <c:pt idx="16">
                  <c:v>-26234</c:v>
                </c:pt>
                <c:pt idx="17">
                  <c:v>-26233</c:v>
                </c:pt>
                <c:pt idx="18">
                  <c:v>-26229.5</c:v>
                </c:pt>
                <c:pt idx="19">
                  <c:v>-26216</c:v>
                </c:pt>
                <c:pt idx="20">
                  <c:v>-26215</c:v>
                </c:pt>
                <c:pt idx="21">
                  <c:v>-26201.5</c:v>
                </c:pt>
                <c:pt idx="22">
                  <c:v>-25034</c:v>
                </c:pt>
                <c:pt idx="23">
                  <c:v>-24944</c:v>
                </c:pt>
                <c:pt idx="24">
                  <c:v>-24519</c:v>
                </c:pt>
                <c:pt idx="25">
                  <c:v>-24152</c:v>
                </c:pt>
                <c:pt idx="26">
                  <c:v>-23962</c:v>
                </c:pt>
                <c:pt idx="27">
                  <c:v>-23646</c:v>
                </c:pt>
                <c:pt idx="28">
                  <c:v>-23276</c:v>
                </c:pt>
                <c:pt idx="29">
                  <c:v>-22976</c:v>
                </c:pt>
                <c:pt idx="30">
                  <c:v>-22844</c:v>
                </c:pt>
                <c:pt idx="31">
                  <c:v>-22541</c:v>
                </c:pt>
                <c:pt idx="32">
                  <c:v>-22495</c:v>
                </c:pt>
                <c:pt idx="33">
                  <c:v>-22488</c:v>
                </c:pt>
                <c:pt idx="34">
                  <c:v>-22063</c:v>
                </c:pt>
                <c:pt idx="35">
                  <c:v>-21935</c:v>
                </c:pt>
                <c:pt idx="36">
                  <c:v>-20834</c:v>
                </c:pt>
                <c:pt idx="37">
                  <c:v>-19996</c:v>
                </c:pt>
                <c:pt idx="38">
                  <c:v>-19939</c:v>
                </c:pt>
                <c:pt idx="39">
                  <c:v>-19665</c:v>
                </c:pt>
                <c:pt idx="40">
                  <c:v>-19571</c:v>
                </c:pt>
                <c:pt idx="41">
                  <c:v>-19571</c:v>
                </c:pt>
                <c:pt idx="42">
                  <c:v>-19567.5</c:v>
                </c:pt>
                <c:pt idx="43">
                  <c:v>-19534</c:v>
                </c:pt>
                <c:pt idx="44">
                  <c:v>-19233</c:v>
                </c:pt>
                <c:pt idx="45">
                  <c:v>-19205</c:v>
                </c:pt>
                <c:pt idx="46">
                  <c:v>-19205</c:v>
                </c:pt>
                <c:pt idx="47">
                  <c:v>-19205</c:v>
                </c:pt>
                <c:pt idx="48">
                  <c:v>-19196</c:v>
                </c:pt>
                <c:pt idx="49">
                  <c:v>-19177</c:v>
                </c:pt>
                <c:pt idx="50">
                  <c:v>-19167</c:v>
                </c:pt>
                <c:pt idx="51">
                  <c:v>-18782</c:v>
                </c:pt>
                <c:pt idx="52">
                  <c:v>-18782</c:v>
                </c:pt>
                <c:pt idx="53">
                  <c:v>-18382.5</c:v>
                </c:pt>
                <c:pt idx="54">
                  <c:v>-18345.5</c:v>
                </c:pt>
                <c:pt idx="55">
                  <c:v>-18275</c:v>
                </c:pt>
                <c:pt idx="56">
                  <c:v>-18001</c:v>
                </c:pt>
                <c:pt idx="57">
                  <c:v>-17192</c:v>
                </c:pt>
                <c:pt idx="58">
                  <c:v>-17192</c:v>
                </c:pt>
                <c:pt idx="59">
                  <c:v>-16760</c:v>
                </c:pt>
                <c:pt idx="60">
                  <c:v>-16750</c:v>
                </c:pt>
                <c:pt idx="61">
                  <c:v>-16659</c:v>
                </c:pt>
                <c:pt idx="62">
                  <c:v>-16291</c:v>
                </c:pt>
                <c:pt idx="63">
                  <c:v>-16282</c:v>
                </c:pt>
                <c:pt idx="64">
                  <c:v>-15897</c:v>
                </c:pt>
                <c:pt idx="65">
                  <c:v>-15897</c:v>
                </c:pt>
                <c:pt idx="66">
                  <c:v>-15897</c:v>
                </c:pt>
                <c:pt idx="67">
                  <c:v>-15839</c:v>
                </c:pt>
                <c:pt idx="68">
                  <c:v>-15839</c:v>
                </c:pt>
                <c:pt idx="69">
                  <c:v>-15832</c:v>
                </c:pt>
                <c:pt idx="70">
                  <c:v>-15579.5</c:v>
                </c:pt>
                <c:pt idx="71">
                  <c:v>-15575</c:v>
                </c:pt>
                <c:pt idx="72">
                  <c:v>-15575</c:v>
                </c:pt>
                <c:pt idx="73">
                  <c:v>-15556</c:v>
                </c:pt>
                <c:pt idx="74">
                  <c:v>-15483</c:v>
                </c:pt>
                <c:pt idx="75">
                  <c:v>-15473</c:v>
                </c:pt>
                <c:pt idx="76">
                  <c:v>-15426</c:v>
                </c:pt>
                <c:pt idx="77">
                  <c:v>-15239.5</c:v>
                </c:pt>
                <c:pt idx="78">
                  <c:v>-15212.5</c:v>
                </c:pt>
                <c:pt idx="79">
                  <c:v>-15161</c:v>
                </c:pt>
                <c:pt idx="80">
                  <c:v>-15161</c:v>
                </c:pt>
                <c:pt idx="81">
                  <c:v>-15156.5</c:v>
                </c:pt>
                <c:pt idx="82">
                  <c:v>-15142</c:v>
                </c:pt>
                <c:pt idx="83">
                  <c:v>-15137.5</c:v>
                </c:pt>
                <c:pt idx="84">
                  <c:v>-15129.5</c:v>
                </c:pt>
                <c:pt idx="85">
                  <c:v>-15105</c:v>
                </c:pt>
                <c:pt idx="86">
                  <c:v>-15063.5</c:v>
                </c:pt>
                <c:pt idx="87">
                  <c:v>-15061</c:v>
                </c:pt>
                <c:pt idx="88">
                  <c:v>-14976</c:v>
                </c:pt>
                <c:pt idx="89">
                  <c:v>-14761.5</c:v>
                </c:pt>
                <c:pt idx="90">
                  <c:v>-14756</c:v>
                </c:pt>
                <c:pt idx="91">
                  <c:v>-14743</c:v>
                </c:pt>
                <c:pt idx="92">
                  <c:v>-14733.5</c:v>
                </c:pt>
                <c:pt idx="93">
                  <c:v>-14729</c:v>
                </c:pt>
                <c:pt idx="94">
                  <c:v>-14710</c:v>
                </c:pt>
                <c:pt idx="95">
                  <c:v>-14710</c:v>
                </c:pt>
                <c:pt idx="96">
                  <c:v>-14696.5</c:v>
                </c:pt>
                <c:pt idx="97">
                  <c:v>-14678.5</c:v>
                </c:pt>
                <c:pt idx="98">
                  <c:v>-14673</c:v>
                </c:pt>
                <c:pt idx="99">
                  <c:v>-14646</c:v>
                </c:pt>
                <c:pt idx="100">
                  <c:v>-14631.5</c:v>
                </c:pt>
                <c:pt idx="101">
                  <c:v>-14623.5</c:v>
                </c:pt>
                <c:pt idx="102">
                  <c:v>-14603.5</c:v>
                </c:pt>
                <c:pt idx="103">
                  <c:v>-14459.5</c:v>
                </c:pt>
                <c:pt idx="104">
                  <c:v>-14333</c:v>
                </c:pt>
                <c:pt idx="105">
                  <c:v>-14250</c:v>
                </c:pt>
                <c:pt idx="106">
                  <c:v>-14018.5</c:v>
                </c:pt>
                <c:pt idx="107">
                  <c:v>-14004</c:v>
                </c:pt>
                <c:pt idx="108">
                  <c:v>-13952.5</c:v>
                </c:pt>
                <c:pt idx="109">
                  <c:v>-13923</c:v>
                </c:pt>
                <c:pt idx="110">
                  <c:v>-13885</c:v>
                </c:pt>
                <c:pt idx="111">
                  <c:v>-13878.5</c:v>
                </c:pt>
                <c:pt idx="112">
                  <c:v>-13869.5</c:v>
                </c:pt>
                <c:pt idx="113">
                  <c:v>-13865</c:v>
                </c:pt>
                <c:pt idx="114">
                  <c:v>-13865</c:v>
                </c:pt>
                <c:pt idx="115">
                  <c:v>-13841.5</c:v>
                </c:pt>
                <c:pt idx="116">
                  <c:v>-13823.5</c:v>
                </c:pt>
                <c:pt idx="117">
                  <c:v>-13766.5</c:v>
                </c:pt>
                <c:pt idx="118">
                  <c:v>-13757.5</c:v>
                </c:pt>
                <c:pt idx="119">
                  <c:v>-13702.5</c:v>
                </c:pt>
                <c:pt idx="120">
                  <c:v>-13586.5</c:v>
                </c:pt>
                <c:pt idx="121">
                  <c:v>-13562</c:v>
                </c:pt>
                <c:pt idx="122">
                  <c:v>-13514</c:v>
                </c:pt>
                <c:pt idx="123">
                  <c:v>-13499</c:v>
                </c:pt>
                <c:pt idx="124">
                  <c:v>-13498</c:v>
                </c:pt>
                <c:pt idx="125">
                  <c:v>-13488</c:v>
                </c:pt>
                <c:pt idx="126">
                  <c:v>-13488</c:v>
                </c:pt>
                <c:pt idx="127">
                  <c:v>-13479</c:v>
                </c:pt>
                <c:pt idx="128">
                  <c:v>-13479</c:v>
                </c:pt>
                <c:pt idx="129">
                  <c:v>-13479</c:v>
                </c:pt>
                <c:pt idx="130">
                  <c:v>-13479</c:v>
                </c:pt>
                <c:pt idx="131">
                  <c:v>-13479</c:v>
                </c:pt>
                <c:pt idx="132">
                  <c:v>-13470</c:v>
                </c:pt>
                <c:pt idx="133">
                  <c:v>-13386</c:v>
                </c:pt>
                <c:pt idx="134">
                  <c:v>-13381.5</c:v>
                </c:pt>
                <c:pt idx="135">
                  <c:v>-13330</c:v>
                </c:pt>
                <c:pt idx="136">
                  <c:v>-13307.5</c:v>
                </c:pt>
                <c:pt idx="137">
                  <c:v>-13139</c:v>
                </c:pt>
                <c:pt idx="138">
                  <c:v>-13130</c:v>
                </c:pt>
                <c:pt idx="139">
                  <c:v>-13106.5</c:v>
                </c:pt>
                <c:pt idx="140">
                  <c:v>-13104</c:v>
                </c:pt>
                <c:pt idx="141">
                  <c:v>-13102</c:v>
                </c:pt>
                <c:pt idx="142">
                  <c:v>-13102</c:v>
                </c:pt>
                <c:pt idx="143">
                  <c:v>-13069.5</c:v>
                </c:pt>
                <c:pt idx="144">
                  <c:v>-13060</c:v>
                </c:pt>
                <c:pt idx="145">
                  <c:v>-13049</c:v>
                </c:pt>
                <c:pt idx="146">
                  <c:v>-13042.5</c:v>
                </c:pt>
                <c:pt idx="147">
                  <c:v>-13010</c:v>
                </c:pt>
                <c:pt idx="148">
                  <c:v>-12992</c:v>
                </c:pt>
                <c:pt idx="149">
                  <c:v>-12898</c:v>
                </c:pt>
                <c:pt idx="150">
                  <c:v>-12756</c:v>
                </c:pt>
                <c:pt idx="151">
                  <c:v>-12694</c:v>
                </c:pt>
                <c:pt idx="152">
                  <c:v>-12692</c:v>
                </c:pt>
                <c:pt idx="153">
                  <c:v>-12679</c:v>
                </c:pt>
                <c:pt idx="154">
                  <c:v>-12679</c:v>
                </c:pt>
                <c:pt idx="155">
                  <c:v>-12590.5</c:v>
                </c:pt>
                <c:pt idx="156">
                  <c:v>-12568</c:v>
                </c:pt>
                <c:pt idx="157">
                  <c:v>-12558</c:v>
                </c:pt>
                <c:pt idx="158">
                  <c:v>-12550</c:v>
                </c:pt>
                <c:pt idx="159">
                  <c:v>-12333</c:v>
                </c:pt>
                <c:pt idx="160">
                  <c:v>-12317.5</c:v>
                </c:pt>
                <c:pt idx="161">
                  <c:v>-12312</c:v>
                </c:pt>
                <c:pt idx="162">
                  <c:v>-12312</c:v>
                </c:pt>
                <c:pt idx="163">
                  <c:v>-12303</c:v>
                </c:pt>
                <c:pt idx="164">
                  <c:v>-12303</c:v>
                </c:pt>
                <c:pt idx="165">
                  <c:v>-12284</c:v>
                </c:pt>
                <c:pt idx="166">
                  <c:v>-12270.5</c:v>
                </c:pt>
                <c:pt idx="167">
                  <c:v>-12251.5</c:v>
                </c:pt>
                <c:pt idx="168">
                  <c:v>-12248</c:v>
                </c:pt>
                <c:pt idx="169">
                  <c:v>-12247</c:v>
                </c:pt>
                <c:pt idx="170">
                  <c:v>-12247</c:v>
                </c:pt>
                <c:pt idx="171">
                  <c:v>-12247</c:v>
                </c:pt>
                <c:pt idx="172">
                  <c:v>-12233.5</c:v>
                </c:pt>
                <c:pt idx="173">
                  <c:v>-12229</c:v>
                </c:pt>
                <c:pt idx="174">
                  <c:v>-12210</c:v>
                </c:pt>
                <c:pt idx="175">
                  <c:v>-12201</c:v>
                </c:pt>
                <c:pt idx="176">
                  <c:v>-12199</c:v>
                </c:pt>
                <c:pt idx="177">
                  <c:v>-11884.5</c:v>
                </c:pt>
                <c:pt idx="178">
                  <c:v>-11880</c:v>
                </c:pt>
                <c:pt idx="179">
                  <c:v>-11847.5</c:v>
                </c:pt>
                <c:pt idx="180">
                  <c:v>-11844</c:v>
                </c:pt>
                <c:pt idx="181">
                  <c:v>-11843</c:v>
                </c:pt>
                <c:pt idx="182">
                  <c:v>-11843</c:v>
                </c:pt>
                <c:pt idx="183">
                  <c:v>-11843</c:v>
                </c:pt>
                <c:pt idx="184">
                  <c:v>-11797</c:v>
                </c:pt>
                <c:pt idx="185">
                  <c:v>-11787</c:v>
                </c:pt>
                <c:pt idx="186">
                  <c:v>-11781</c:v>
                </c:pt>
                <c:pt idx="187">
                  <c:v>-11751</c:v>
                </c:pt>
                <c:pt idx="188">
                  <c:v>-11750</c:v>
                </c:pt>
                <c:pt idx="189">
                  <c:v>-11741</c:v>
                </c:pt>
                <c:pt idx="190">
                  <c:v>-11741</c:v>
                </c:pt>
                <c:pt idx="191">
                  <c:v>-11741</c:v>
                </c:pt>
                <c:pt idx="192">
                  <c:v>-11699.5</c:v>
                </c:pt>
                <c:pt idx="193">
                  <c:v>-11423</c:v>
                </c:pt>
                <c:pt idx="194">
                  <c:v>-11411</c:v>
                </c:pt>
                <c:pt idx="195">
                  <c:v>-11402</c:v>
                </c:pt>
                <c:pt idx="196">
                  <c:v>-11373</c:v>
                </c:pt>
                <c:pt idx="197">
                  <c:v>-11355</c:v>
                </c:pt>
                <c:pt idx="198">
                  <c:v>-11327</c:v>
                </c:pt>
                <c:pt idx="199">
                  <c:v>-11300</c:v>
                </c:pt>
                <c:pt idx="200">
                  <c:v>-11092</c:v>
                </c:pt>
                <c:pt idx="201">
                  <c:v>-11071</c:v>
                </c:pt>
                <c:pt idx="202">
                  <c:v>-10979</c:v>
                </c:pt>
                <c:pt idx="203">
                  <c:v>-10979</c:v>
                </c:pt>
                <c:pt idx="204">
                  <c:v>-10951</c:v>
                </c:pt>
                <c:pt idx="205">
                  <c:v>-10942</c:v>
                </c:pt>
                <c:pt idx="206">
                  <c:v>-10914</c:v>
                </c:pt>
                <c:pt idx="207">
                  <c:v>-10914</c:v>
                </c:pt>
                <c:pt idx="208">
                  <c:v>-10621</c:v>
                </c:pt>
                <c:pt idx="209">
                  <c:v>-10556</c:v>
                </c:pt>
                <c:pt idx="210">
                  <c:v>-10555</c:v>
                </c:pt>
                <c:pt idx="211">
                  <c:v>-10550</c:v>
                </c:pt>
                <c:pt idx="212">
                  <c:v>-10518</c:v>
                </c:pt>
                <c:pt idx="213">
                  <c:v>-10510</c:v>
                </c:pt>
                <c:pt idx="214">
                  <c:v>-10491</c:v>
                </c:pt>
                <c:pt idx="215">
                  <c:v>-10426</c:v>
                </c:pt>
                <c:pt idx="216">
                  <c:v>-10244</c:v>
                </c:pt>
                <c:pt idx="217">
                  <c:v>-10226</c:v>
                </c:pt>
                <c:pt idx="218">
                  <c:v>-10216</c:v>
                </c:pt>
                <c:pt idx="219">
                  <c:v>-10170</c:v>
                </c:pt>
                <c:pt idx="220">
                  <c:v>-10124</c:v>
                </c:pt>
                <c:pt idx="221">
                  <c:v>-10105</c:v>
                </c:pt>
                <c:pt idx="222">
                  <c:v>-10058</c:v>
                </c:pt>
                <c:pt idx="223">
                  <c:v>-10031</c:v>
                </c:pt>
                <c:pt idx="224">
                  <c:v>-10031</c:v>
                </c:pt>
                <c:pt idx="225">
                  <c:v>-9896</c:v>
                </c:pt>
                <c:pt idx="226">
                  <c:v>-9766</c:v>
                </c:pt>
                <c:pt idx="227">
                  <c:v>-9731</c:v>
                </c:pt>
                <c:pt idx="228">
                  <c:v>-9719</c:v>
                </c:pt>
                <c:pt idx="229">
                  <c:v>-9710</c:v>
                </c:pt>
                <c:pt idx="230">
                  <c:v>-9654</c:v>
                </c:pt>
                <c:pt idx="231">
                  <c:v>-9626</c:v>
                </c:pt>
                <c:pt idx="232">
                  <c:v>-9514.5</c:v>
                </c:pt>
                <c:pt idx="233">
                  <c:v>-9463</c:v>
                </c:pt>
                <c:pt idx="234">
                  <c:v>-9463</c:v>
                </c:pt>
                <c:pt idx="235">
                  <c:v>-9399</c:v>
                </c:pt>
                <c:pt idx="236">
                  <c:v>-9399</c:v>
                </c:pt>
                <c:pt idx="237">
                  <c:v>-9390</c:v>
                </c:pt>
                <c:pt idx="238">
                  <c:v>-9389</c:v>
                </c:pt>
                <c:pt idx="239">
                  <c:v>-9389</c:v>
                </c:pt>
                <c:pt idx="240">
                  <c:v>-9353</c:v>
                </c:pt>
                <c:pt idx="241">
                  <c:v>-9334</c:v>
                </c:pt>
                <c:pt idx="242">
                  <c:v>-9333</c:v>
                </c:pt>
                <c:pt idx="243">
                  <c:v>-9325</c:v>
                </c:pt>
                <c:pt idx="244">
                  <c:v>-9306</c:v>
                </c:pt>
                <c:pt idx="245">
                  <c:v>-9306</c:v>
                </c:pt>
                <c:pt idx="246">
                  <c:v>-9306</c:v>
                </c:pt>
                <c:pt idx="247">
                  <c:v>-9306</c:v>
                </c:pt>
                <c:pt idx="248">
                  <c:v>-9306</c:v>
                </c:pt>
                <c:pt idx="249">
                  <c:v>-9306</c:v>
                </c:pt>
                <c:pt idx="250">
                  <c:v>-9288</c:v>
                </c:pt>
                <c:pt idx="251">
                  <c:v>-9068</c:v>
                </c:pt>
                <c:pt idx="252">
                  <c:v>-9012</c:v>
                </c:pt>
                <c:pt idx="253">
                  <c:v>-8994</c:v>
                </c:pt>
                <c:pt idx="254">
                  <c:v>-8994</c:v>
                </c:pt>
                <c:pt idx="255">
                  <c:v>-8994</c:v>
                </c:pt>
                <c:pt idx="256">
                  <c:v>-8994</c:v>
                </c:pt>
                <c:pt idx="257">
                  <c:v>-8837</c:v>
                </c:pt>
                <c:pt idx="258">
                  <c:v>-8590</c:v>
                </c:pt>
                <c:pt idx="259">
                  <c:v>-8565.5</c:v>
                </c:pt>
                <c:pt idx="260">
                  <c:v>-8562</c:v>
                </c:pt>
                <c:pt idx="261">
                  <c:v>-8557.5</c:v>
                </c:pt>
                <c:pt idx="262">
                  <c:v>-8534</c:v>
                </c:pt>
                <c:pt idx="263">
                  <c:v>-8441</c:v>
                </c:pt>
                <c:pt idx="264">
                  <c:v>-8395</c:v>
                </c:pt>
                <c:pt idx="265">
                  <c:v>-8234</c:v>
                </c:pt>
                <c:pt idx="266">
                  <c:v>-8204</c:v>
                </c:pt>
                <c:pt idx="267">
                  <c:v>-8166</c:v>
                </c:pt>
                <c:pt idx="268">
                  <c:v>-8139</c:v>
                </c:pt>
                <c:pt idx="269">
                  <c:v>-8131</c:v>
                </c:pt>
                <c:pt idx="270">
                  <c:v>-8130</c:v>
                </c:pt>
                <c:pt idx="271">
                  <c:v>-8130</c:v>
                </c:pt>
                <c:pt idx="272">
                  <c:v>-8130</c:v>
                </c:pt>
                <c:pt idx="273">
                  <c:v>-8115.5</c:v>
                </c:pt>
                <c:pt idx="274">
                  <c:v>-8065</c:v>
                </c:pt>
                <c:pt idx="275">
                  <c:v>-8046</c:v>
                </c:pt>
                <c:pt idx="276">
                  <c:v>-7791</c:v>
                </c:pt>
                <c:pt idx="277">
                  <c:v>-7753</c:v>
                </c:pt>
                <c:pt idx="278">
                  <c:v>-7697</c:v>
                </c:pt>
                <c:pt idx="279">
                  <c:v>-7673</c:v>
                </c:pt>
                <c:pt idx="280">
                  <c:v>-7643</c:v>
                </c:pt>
                <c:pt idx="281">
                  <c:v>-7642</c:v>
                </c:pt>
                <c:pt idx="282">
                  <c:v>-7577</c:v>
                </c:pt>
                <c:pt idx="283">
                  <c:v>-7498</c:v>
                </c:pt>
                <c:pt idx="284">
                  <c:v>-7432</c:v>
                </c:pt>
                <c:pt idx="285">
                  <c:v>-7404</c:v>
                </c:pt>
                <c:pt idx="286">
                  <c:v>-7349</c:v>
                </c:pt>
                <c:pt idx="287">
                  <c:v>-7321</c:v>
                </c:pt>
                <c:pt idx="288">
                  <c:v>-7265</c:v>
                </c:pt>
                <c:pt idx="289">
                  <c:v>-7265</c:v>
                </c:pt>
                <c:pt idx="290">
                  <c:v>-7247</c:v>
                </c:pt>
                <c:pt idx="291">
                  <c:v>-7238</c:v>
                </c:pt>
                <c:pt idx="292">
                  <c:v>-7186.5</c:v>
                </c:pt>
                <c:pt idx="293">
                  <c:v>-6990</c:v>
                </c:pt>
                <c:pt idx="294">
                  <c:v>-6954</c:v>
                </c:pt>
                <c:pt idx="295">
                  <c:v>-6944</c:v>
                </c:pt>
                <c:pt idx="296">
                  <c:v>-6898</c:v>
                </c:pt>
                <c:pt idx="297">
                  <c:v>-6880</c:v>
                </c:pt>
                <c:pt idx="298">
                  <c:v>-6845</c:v>
                </c:pt>
                <c:pt idx="299">
                  <c:v>-6843</c:v>
                </c:pt>
                <c:pt idx="300">
                  <c:v>-6833</c:v>
                </c:pt>
                <c:pt idx="301">
                  <c:v>-6828.5</c:v>
                </c:pt>
                <c:pt idx="302">
                  <c:v>-6805</c:v>
                </c:pt>
                <c:pt idx="303">
                  <c:v>-6777</c:v>
                </c:pt>
                <c:pt idx="304">
                  <c:v>-6675.5</c:v>
                </c:pt>
                <c:pt idx="305">
                  <c:v>-6586</c:v>
                </c:pt>
                <c:pt idx="306">
                  <c:v>-6562.5</c:v>
                </c:pt>
                <c:pt idx="307">
                  <c:v>-6549</c:v>
                </c:pt>
                <c:pt idx="308">
                  <c:v>-6513</c:v>
                </c:pt>
                <c:pt idx="309">
                  <c:v>-6513</c:v>
                </c:pt>
                <c:pt idx="310">
                  <c:v>-6513</c:v>
                </c:pt>
                <c:pt idx="311">
                  <c:v>-6512</c:v>
                </c:pt>
                <c:pt idx="312">
                  <c:v>-6494</c:v>
                </c:pt>
                <c:pt idx="313">
                  <c:v>-6484</c:v>
                </c:pt>
                <c:pt idx="314">
                  <c:v>-6457</c:v>
                </c:pt>
                <c:pt idx="315">
                  <c:v>-6447</c:v>
                </c:pt>
                <c:pt idx="316">
                  <c:v>-6422</c:v>
                </c:pt>
                <c:pt idx="317">
                  <c:v>-6186.5</c:v>
                </c:pt>
                <c:pt idx="318">
                  <c:v>-6127</c:v>
                </c:pt>
                <c:pt idx="319">
                  <c:v>-6089</c:v>
                </c:pt>
                <c:pt idx="320">
                  <c:v>-6080</c:v>
                </c:pt>
                <c:pt idx="321">
                  <c:v>-6061</c:v>
                </c:pt>
                <c:pt idx="322">
                  <c:v>-6055</c:v>
                </c:pt>
                <c:pt idx="323">
                  <c:v>-5964.5</c:v>
                </c:pt>
                <c:pt idx="324">
                  <c:v>-5740</c:v>
                </c:pt>
                <c:pt idx="325">
                  <c:v>-5731</c:v>
                </c:pt>
                <c:pt idx="326">
                  <c:v>-5731</c:v>
                </c:pt>
                <c:pt idx="327">
                  <c:v>-5722</c:v>
                </c:pt>
                <c:pt idx="328">
                  <c:v>-5713</c:v>
                </c:pt>
                <c:pt idx="329">
                  <c:v>-5704</c:v>
                </c:pt>
                <c:pt idx="330">
                  <c:v>-5704</c:v>
                </c:pt>
                <c:pt idx="331">
                  <c:v>-5667</c:v>
                </c:pt>
                <c:pt idx="332">
                  <c:v>-5664.5</c:v>
                </c:pt>
                <c:pt idx="333">
                  <c:v>-5646</c:v>
                </c:pt>
                <c:pt idx="334">
                  <c:v>-5645</c:v>
                </c:pt>
                <c:pt idx="335">
                  <c:v>-5382</c:v>
                </c:pt>
                <c:pt idx="336">
                  <c:v>-5318</c:v>
                </c:pt>
                <c:pt idx="337">
                  <c:v>-5290</c:v>
                </c:pt>
                <c:pt idx="338">
                  <c:v>-5290</c:v>
                </c:pt>
                <c:pt idx="339">
                  <c:v>-5263</c:v>
                </c:pt>
                <c:pt idx="340">
                  <c:v>-5262</c:v>
                </c:pt>
                <c:pt idx="341">
                  <c:v>-5262</c:v>
                </c:pt>
                <c:pt idx="342">
                  <c:v>-5262</c:v>
                </c:pt>
                <c:pt idx="343">
                  <c:v>-5197</c:v>
                </c:pt>
                <c:pt idx="344">
                  <c:v>-5188</c:v>
                </c:pt>
                <c:pt idx="345">
                  <c:v>-4922</c:v>
                </c:pt>
                <c:pt idx="346">
                  <c:v>-4867</c:v>
                </c:pt>
                <c:pt idx="347">
                  <c:v>-4862</c:v>
                </c:pt>
                <c:pt idx="348">
                  <c:v>-4839</c:v>
                </c:pt>
                <c:pt idx="349">
                  <c:v>-4783</c:v>
                </c:pt>
                <c:pt idx="350">
                  <c:v>-4536</c:v>
                </c:pt>
                <c:pt idx="351">
                  <c:v>-4472</c:v>
                </c:pt>
                <c:pt idx="352">
                  <c:v>-4398</c:v>
                </c:pt>
                <c:pt idx="353">
                  <c:v>-4388</c:v>
                </c:pt>
                <c:pt idx="354">
                  <c:v>-3987</c:v>
                </c:pt>
                <c:pt idx="355">
                  <c:v>-3986</c:v>
                </c:pt>
                <c:pt idx="356">
                  <c:v>-3658</c:v>
                </c:pt>
                <c:pt idx="357">
                  <c:v>-3645</c:v>
                </c:pt>
                <c:pt idx="358">
                  <c:v>-3645</c:v>
                </c:pt>
                <c:pt idx="359">
                  <c:v>-3620</c:v>
                </c:pt>
                <c:pt idx="360">
                  <c:v>-3333</c:v>
                </c:pt>
                <c:pt idx="361">
                  <c:v>-3217.5</c:v>
                </c:pt>
                <c:pt idx="362">
                  <c:v>-2809</c:v>
                </c:pt>
                <c:pt idx="363">
                  <c:v>-2808</c:v>
                </c:pt>
                <c:pt idx="364">
                  <c:v>-2808</c:v>
                </c:pt>
                <c:pt idx="365">
                  <c:v>-2712.5</c:v>
                </c:pt>
                <c:pt idx="366">
                  <c:v>-2666.5</c:v>
                </c:pt>
                <c:pt idx="367">
                  <c:v>-2393.5</c:v>
                </c:pt>
                <c:pt idx="368">
                  <c:v>-2360</c:v>
                </c:pt>
                <c:pt idx="369">
                  <c:v>-2268</c:v>
                </c:pt>
                <c:pt idx="370">
                  <c:v>-2096.5</c:v>
                </c:pt>
                <c:pt idx="371">
                  <c:v>-2083</c:v>
                </c:pt>
                <c:pt idx="372">
                  <c:v>-2026.5</c:v>
                </c:pt>
                <c:pt idx="373">
                  <c:v>-2022.5</c:v>
                </c:pt>
                <c:pt idx="374">
                  <c:v>-2021</c:v>
                </c:pt>
                <c:pt idx="375">
                  <c:v>-2017.5</c:v>
                </c:pt>
                <c:pt idx="376">
                  <c:v>-2005.5</c:v>
                </c:pt>
                <c:pt idx="377">
                  <c:v>-1984</c:v>
                </c:pt>
                <c:pt idx="378">
                  <c:v>-1945</c:v>
                </c:pt>
                <c:pt idx="379">
                  <c:v>-1914.5</c:v>
                </c:pt>
                <c:pt idx="380">
                  <c:v>-1892</c:v>
                </c:pt>
                <c:pt idx="381">
                  <c:v>-1888</c:v>
                </c:pt>
                <c:pt idx="382">
                  <c:v>-1714.5</c:v>
                </c:pt>
                <c:pt idx="383">
                  <c:v>-1691</c:v>
                </c:pt>
                <c:pt idx="384">
                  <c:v>-1616</c:v>
                </c:pt>
                <c:pt idx="385">
                  <c:v>-1586</c:v>
                </c:pt>
                <c:pt idx="386">
                  <c:v>-1581.5</c:v>
                </c:pt>
                <c:pt idx="387">
                  <c:v>-1580</c:v>
                </c:pt>
                <c:pt idx="388">
                  <c:v>-1576</c:v>
                </c:pt>
                <c:pt idx="389">
                  <c:v>-1572.5</c:v>
                </c:pt>
                <c:pt idx="390">
                  <c:v>-1477</c:v>
                </c:pt>
                <c:pt idx="391">
                  <c:v>-1458</c:v>
                </c:pt>
                <c:pt idx="392">
                  <c:v>-1255</c:v>
                </c:pt>
                <c:pt idx="393">
                  <c:v>-1231</c:v>
                </c:pt>
                <c:pt idx="394">
                  <c:v>-1231</c:v>
                </c:pt>
                <c:pt idx="395">
                  <c:v>-1212</c:v>
                </c:pt>
                <c:pt idx="396">
                  <c:v>-1198.5</c:v>
                </c:pt>
                <c:pt idx="397">
                  <c:v>-1185</c:v>
                </c:pt>
                <c:pt idx="398">
                  <c:v>-1175</c:v>
                </c:pt>
                <c:pt idx="399">
                  <c:v>-1154</c:v>
                </c:pt>
                <c:pt idx="400">
                  <c:v>-1129</c:v>
                </c:pt>
                <c:pt idx="401">
                  <c:v>-1068.5</c:v>
                </c:pt>
                <c:pt idx="402">
                  <c:v>-1067</c:v>
                </c:pt>
                <c:pt idx="403">
                  <c:v>-827</c:v>
                </c:pt>
                <c:pt idx="404">
                  <c:v>-777</c:v>
                </c:pt>
                <c:pt idx="405">
                  <c:v>-761</c:v>
                </c:pt>
                <c:pt idx="406">
                  <c:v>-710.5</c:v>
                </c:pt>
                <c:pt idx="407">
                  <c:v>-696</c:v>
                </c:pt>
                <c:pt idx="408">
                  <c:v>-688.5</c:v>
                </c:pt>
                <c:pt idx="409">
                  <c:v>-460</c:v>
                </c:pt>
                <c:pt idx="410">
                  <c:v>-441</c:v>
                </c:pt>
                <c:pt idx="411">
                  <c:v>-356</c:v>
                </c:pt>
                <c:pt idx="412">
                  <c:v>-296.5</c:v>
                </c:pt>
                <c:pt idx="413">
                  <c:v>-55</c:v>
                </c:pt>
                <c:pt idx="414">
                  <c:v>-27</c:v>
                </c:pt>
                <c:pt idx="415">
                  <c:v>0</c:v>
                </c:pt>
                <c:pt idx="416">
                  <c:v>0</c:v>
                </c:pt>
                <c:pt idx="417">
                  <c:v>48</c:v>
                </c:pt>
                <c:pt idx="418">
                  <c:v>77</c:v>
                </c:pt>
                <c:pt idx="419">
                  <c:v>78</c:v>
                </c:pt>
                <c:pt idx="420">
                  <c:v>80.5</c:v>
                </c:pt>
                <c:pt idx="421">
                  <c:v>350</c:v>
                </c:pt>
                <c:pt idx="422">
                  <c:v>463</c:v>
                </c:pt>
                <c:pt idx="423">
                  <c:v>562</c:v>
                </c:pt>
                <c:pt idx="424">
                  <c:v>725</c:v>
                </c:pt>
                <c:pt idx="425">
                  <c:v>744</c:v>
                </c:pt>
                <c:pt idx="426">
                  <c:v>776.5</c:v>
                </c:pt>
                <c:pt idx="427">
                  <c:v>785.5</c:v>
                </c:pt>
                <c:pt idx="428">
                  <c:v>794.5</c:v>
                </c:pt>
                <c:pt idx="429">
                  <c:v>804.5</c:v>
                </c:pt>
                <c:pt idx="430">
                  <c:v>818</c:v>
                </c:pt>
                <c:pt idx="431">
                  <c:v>837</c:v>
                </c:pt>
                <c:pt idx="432">
                  <c:v>853.5</c:v>
                </c:pt>
                <c:pt idx="433">
                  <c:v>896</c:v>
                </c:pt>
                <c:pt idx="434">
                  <c:v>1270</c:v>
                </c:pt>
                <c:pt idx="435">
                  <c:v>1270</c:v>
                </c:pt>
                <c:pt idx="436">
                  <c:v>1670</c:v>
                </c:pt>
                <c:pt idx="437">
                  <c:v>1700.5</c:v>
                </c:pt>
                <c:pt idx="438">
                  <c:v>1700.5</c:v>
                </c:pt>
                <c:pt idx="439">
                  <c:v>1723</c:v>
                </c:pt>
                <c:pt idx="440">
                  <c:v>2071</c:v>
                </c:pt>
                <c:pt idx="441">
                  <c:v>2079</c:v>
                </c:pt>
                <c:pt idx="442">
                  <c:v>2425.5</c:v>
                </c:pt>
                <c:pt idx="443">
                  <c:v>2439</c:v>
                </c:pt>
                <c:pt idx="444">
                  <c:v>2477</c:v>
                </c:pt>
                <c:pt idx="445">
                  <c:v>2613</c:v>
                </c:pt>
                <c:pt idx="446">
                  <c:v>2613</c:v>
                </c:pt>
                <c:pt idx="447">
                  <c:v>2877</c:v>
                </c:pt>
                <c:pt idx="448">
                  <c:v>2880</c:v>
                </c:pt>
                <c:pt idx="449">
                  <c:v>2949.5</c:v>
                </c:pt>
                <c:pt idx="450">
                  <c:v>2971</c:v>
                </c:pt>
                <c:pt idx="451">
                  <c:v>3313</c:v>
                </c:pt>
                <c:pt idx="452">
                  <c:v>3320</c:v>
                </c:pt>
                <c:pt idx="453">
                  <c:v>3329</c:v>
                </c:pt>
                <c:pt idx="454">
                  <c:v>3366</c:v>
                </c:pt>
                <c:pt idx="455">
                  <c:v>3661</c:v>
                </c:pt>
                <c:pt idx="456">
                  <c:v>3696</c:v>
                </c:pt>
                <c:pt idx="457">
                  <c:v>3753</c:v>
                </c:pt>
                <c:pt idx="458">
                  <c:v>4025</c:v>
                </c:pt>
                <c:pt idx="459">
                  <c:v>4109</c:v>
                </c:pt>
                <c:pt idx="460">
                  <c:v>4139</c:v>
                </c:pt>
                <c:pt idx="461">
                  <c:v>4156</c:v>
                </c:pt>
                <c:pt idx="462">
                  <c:v>4193</c:v>
                </c:pt>
                <c:pt idx="463">
                  <c:v>4587</c:v>
                </c:pt>
                <c:pt idx="464">
                  <c:v>4618</c:v>
                </c:pt>
                <c:pt idx="465">
                  <c:v>4862</c:v>
                </c:pt>
                <c:pt idx="466">
                  <c:v>4885.5</c:v>
                </c:pt>
                <c:pt idx="467">
                  <c:v>4975</c:v>
                </c:pt>
                <c:pt idx="468">
                  <c:v>5002</c:v>
                </c:pt>
                <c:pt idx="469">
                  <c:v>5032</c:v>
                </c:pt>
                <c:pt idx="470">
                  <c:v>5057</c:v>
                </c:pt>
                <c:pt idx="471">
                  <c:v>5303</c:v>
                </c:pt>
                <c:pt idx="472">
                  <c:v>5320.5</c:v>
                </c:pt>
                <c:pt idx="473">
                  <c:v>5334.5</c:v>
                </c:pt>
                <c:pt idx="474">
                  <c:v>5360</c:v>
                </c:pt>
                <c:pt idx="475">
                  <c:v>5399</c:v>
                </c:pt>
                <c:pt idx="476">
                  <c:v>5746</c:v>
                </c:pt>
                <c:pt idx="477">
                  <c:v>5802</c:v>
                </c:pt>
                <c:pt idx="478">
                  <c:v>5849</c:v>
                </c:pt>
                <c:pt idx="479">
                  <c:v>6217</c:v>
                </c:pt>
                <c:pt idx="480">
                  <c:v>6317</c:v>
                </c:pt>
                <c:pt idx="481">
                  <c:v>6526</c:v>
                </c:pt>
              </c:numCache>
            </c:numRef>
          </c:xVal>
          <c:yVal>
            <c:numRef>
              <c:f>Active!$S$21:$S$999</c:f>
              <c:numCache>
                <c:formatCode>General</c:formatCode>
                <c:ptCount val="979"/>
                <c:pt idx="362">
                  <c:v>3.5754249998717569E-2</c:v>
                </c:pt>
                <c:pt idx="473">
                  <c:v>-0.10707485500461189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90-4CC6-AD25-8CFFFEC9F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79192"/>
        <c:axId val="1"/>
      </c:scatterChart>
      <c:valAx>
        <c:axId val="793379192"/>
        <c:scaling>
          <c:orientation val="minMax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04228537176798"/>
              <c:y val="0.858027283626583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2427412836371233E-2"/>
              <c:y val="0.354939243705647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791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1955591563916258E-2"/>
          <c:y val="0.91975308641975306"/>
          <c:w val="0.87081331071558177"/>
          <c:h val="6.172839506172833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85725</xdr:colOff>
      <xdr:row>18</xdr:row>
      <xdr:rowOff>9525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6D2AE39E-A855-E918-367C-A1380FB91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190500</xdr:colOff>
      <xdr:row>0</xdr:row>
      <xdr:rowOff>28574</xdr:rowOff>
    </xdr:from>
    <xdr:to>
      <xdr:col>25</xdr:col>
      <xdr:colOff>523875</xdr:colOff>
      <xdr:row>18</xdr:row>
      <xdr:rowOff>19049</xdr:rowOff>
    </xdr:to>
    <xdr:graphicFrame macro="">
      <xdr:nvGraphicFramePr>
        <xdr:cNvPr id="1034" name="Chart 4">
          <a:extLst>
            <a:ext uri="{FF2B5EF4-FFF2-40B4-BE49-F238E27FC236}">
              <a16:creationId xmlns:a16="http://schemas.microsoft.com/office/drawing/2014/main" id="{4574AB7D-24F4-52D4-DDC3-9F9B598AC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577" TargetMode="External"/><Relationship Id="rId18" Type="http://schemas.openxmlformats.org/officeDocument/2006/relationships/hyperlink" Target="http://www.konkoly.hu/cgi-bin/IBVS?5577" TargetMode="External"/><Relationship Id="rId26" Type="http://schemas.openxmlformats.org/officeDocument/2006/relationships/hyperlink" Target="http://www.konkoly.hu/cgi-bin/IBVS?5741" TargetMode="External"/><Relationship Id="rId39" Type="http://schemas.openxmlformats.org/officeDocument/2006/relationships/hyperlink" Target="http://www.bav-astro.de/sfs/BAVM_link.php?BAVMnr=209" TargetMode="External"/><Relationship Id="rId21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www.konkoly.hu/cgi-bin/IBVS?5910" TargetMode="External"/><Relationship Id="rId42" Type="http://schemas.openxmlformats.org/officeDocument/2006/relationships/hyperlink" Target="http://www.bav-astro.de/sfs/BAVM_link.php?BAVMnr=212" TargetMode="External"/><Relationship Id="rId47" Type="http://schemas.openxmlformats.org/officeDocument/2006/relationships/hyperlink" Target="http://www.konkoly.hu/cgi-bin/IBVS?5972" TargetMode="External"/><Relationship Id="rId50" Type="http://schemas.openxmlformats.org/officeDocument/2006/relationships/hyperlink" Target="http://www.konkoly.hu/cgi-bin/IBVS?5972" TargetMode="External"/><Relationship Id="rId55" Type="http://schemas.openxmlformats.org/officeDocument/2006/relationships/hyperlink" Target="http://www.konkoly.hu/cgi-bin/IBVS?5972" TargetMode="External"/><Relationship Id="rId63" Type="http://schemas.openxmlformats.org/officeDocument/2006/relationships/hyperlink" Target="http://vsolj.cetus-net.org/vsoljno55.pdf" TargetMode="External"/><Relationship Id="rId68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www.bav-astro.de/sfs/BAVM_link.php?BAVMnr=93" TargetMode="External"/><Relationship Id="rId16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vsolj.cetus-net.org/no44.pdf" TargetMode="External"/><Relationship Id="rId1" Type="http://schemas.openxmlformats.org/officeDocument/2006/relationships/hyperlink" Target="http://www.konkoly.hu/cgi-bin/IBVS?328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konkoly.hu/cgi-bin/IBVS?5676" TargetMode="External"/><Relationship Id="rId24" Type="http://schemas.openxmlformats.org/officeDocument/2006/relationships/hyperlink" Target="http://www.konkoly.hu/cgi-bin/IBVS?5670" TargetMode="External"/><Relationship Id="rId32" Type="http://schemas.openxmlformats.org/officeDocument/2006/relationships/hyperlink" Target="http://www.konkoly.hu/cgi-bin/IBVS?5764" TargetMode="External"/><Relationship Id="rId37" Type="http://schemas.openxmlformats.org/officeDocument/2006/relationships/hyperlink" Target="http://www.aavso.org/sites/default/files/jaavso/v36n2/186.pdf" TargetMode="External"/><Relationship Id="rId40" Type="http://schemas.openxmlformats.org/officeDocument/2006/relationships/hyperlink" Target="http://www.bav-astro.de/sfs/BAVM_link.php?BAVMnr=203" TargetMode="External"/><Relationship Id="rId45" Type="http://schemas.openxmlformats.org/officeDocument/2006/relationships/hyperlink" Target="http://www.konkoly.hu/cgi-bin/IBVS?5972" TargetMode="External"/><Relationship Id="rId53" Type="http://schemas.openxmlformats.org/officeDocument/2006/relationships/hyperlink" Target="http://www.konkoly.hu/cgi-bin/IBVS?5972" TargetMode="External"/><Relationship Id="rId58" Type="http://schemas.openxmlformats.org/officeDocument/2006/relationships/hyperlink" Target="http://www.konkoly.hu/cgi-bin/IBVS?5972" TargetMode="External"/><Relationship Id="rId66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5595" TargetMode="External"/><Relationship Id="rId15" Type="http://schemas.openxmlformats.org/officeDocument/2006/relationships/hyperlink" Target="http://www.konkoly.hu/cgi-bin/IBVS?5577" TargetMode="External"/><Relationship Id="rId23" Type="http://schemas.openxmlformats.org/officeDocument/2006/relationships/hyperlink" Target="http://www.konkoly.hu/cgi-bin/IBVS?5670" TargetMode="External"/><Relationship Id="rId28" Type="http://schemas.openxmlformats.org/officeDocument/2006/relationships/hyperlink" Target="http://www.konkoly.hu/cgi-bin/IBVS?5670" TargetMode="External"/><Relationship Id="rId36" Type="http://schemas.openxmlformats.org/officeDocument/2006/relationships/hyperlink" Target="http://www.konkoly.hu/cgi-bin/IBVS?5910" TargetMode="External"/><Relationship Id="rId49" Type="http://schemas.openxmlformats.org/officeDocument/2006/relationships/hyperlink" Target="http://www.konkoly.hu/cgi-bin/IBVS?5972" TargetMode="External"/><Relationship Id="rId57" Type="http://schemas.openxmlformats.org/officeDocument/2006/relationships/hyperlink" Target="http://www.konkoly.hu/cgi-bin/IBVS?5972" TargetMode="External"/><Relationship Id="rId61" Type="http://schemas.openxmlformats.org/officeDocument/2006/relationships/hyperlink" Target="http://www.konkoly.hu/cgi-bin/IBVS?5972" TargetMode="External"/><Relationship Id="rId10" Type="http://schemas.openxmlformats.org/officeDocument/2006/relationships/hyperlink" Target="http://www.bav-astro.de/sfs/BAVM_link.php?BAVMnr=172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var.astro.cz/oejv/issues/oejv0074.pdf" TargetMode="External"/><Relationship Id="rId44" Type="http://schemas.openxmlformats.org/officeDocument/2006/relationships/hyperlink" Target="http://www.konkoly.hu/cgi-bin/IBVS?5972" TargetMode="External"/><Relationship Id="rId52" Type="http://schemas.openxmlformats.org/officeDocument/2006/relationships/hyperlink" Target="http://www.konkoly.hu/cgi-bin/IBVS?5972" TargetMode="External"/><Relationship Id="rId60" Type="http://schemas.openxmlformats.org/officeDocument/2006/relationships/hyperlink" Target="http://www.konkoly.hu/cgi-bin/IBVS?5972" TargetMode="External"/><Relationship Id="rId65" Type="http://schemas.openxmlformats.org/officeDocument/2006/relationships/hyperlink" Target="http://www.konkoly.hu/cgi-bin/IBVS?6094" TargetMode="External"/><Relationship Id="rId4" Type="http://schemas.openxmlformats.org/officeDocument/2006/relationships/hyperlink" Target="http://vsolj.cetus-net.org/no47.pdf" TargetMode="External"/><Relationship Id="rId9" Type="http://schemas.openxmlformats.org/officeDocument/2006/relationships/hyperlink" Target="http://www.konkoly.hu/cgi-bin/IBVS?5676" TargetMode="External"/><Relationship Id="rId14" Type="http://schemas.openxmlformats.org/officeDocument/2006/relationships/hyperlink" Target="http://www.konkoly.hu/cgi-bin/IBVS?5577" TargetMode="External"/><Relationship Id="rId22" Type="http://schemas.openxmlformats.org/officeDocument/2006/relationships/hyperlink" Target="http://www.konkoly.hu/cgi-bin/IBVS?5670" TargetMode="External"/><Relationship Id="rId27" Type="http://schemas.openxmlformats.org/officeDocument/2006/relationships/hyperlink" Target="http://www.konkoly.hu/cgi-bin/IBVS?5670" TargetMode="External"/><Relationship Id="rId30" Type="http://schemas.openxmlformats.org/officeDocument/2006/relationships/hyperlink" Target="http://www.konkoly.hu/cgi-bin/IBVS?5764" TargetMode="External"/><Relationship Id="rId35" Type="http://schemas.openxmlformats.org/officeDocument/2006/relationships/hyperlink" Target="http://www.konkoly.hu/cgi-bin/IBVS?5910" TargetMode="External"/><Relationship Id="rId43" Type="http://schemas.openxmlformats.org/officeDocument/2006/relationships/hyperlink" Target="http://www.konkoly.hu/cgi-bin/IBVS?5972" TargetMode="External"/><Relationship Id="rId48" Type="http://schemas.openxmlformats.org/officeDocument/2006/relationships/hyperlink" Target="http://www.konkoly.hu/cgi-bin/IBVS?5972" TargetMode="External"/><Relationship Id="rId56" Type="http://schemas.openxmlformats.org/officeDocument/2006/relationships/hyperlink" Target="http://www.bav-astro.de/sfs/BAVM_link.php?BAVMnr=215" TargetMode="External"/><Relationship Id="rId64" Type="http://schemas.openxmlformats.org/officeDocument/2006/relationships/hyperlink" Target="http://var.astro.cz/oejv/issues/oejv0160.pdf" TargetMode="External"/><Relationship Id="rId69" Type="http://schemas.openxmlformats.org/officeDocument/2006/relationships/hyperlink" Target="http://www.bav-astro.de/sfs/BAVM_link.php?BAVMnr=238" TargetMode="External"/><Relationship Id="rId8" Type="http://schemas.openxmlformats.org/officeDocument/2006/relationships/hyperlink" Target="http://www.konkoly.hu/cgi-bin/IBVS?5220" TargetMode="External"/><Relationship Id="rId51" Type="http://schemas.openxmlformats.org/officeDocument/2006/relationships/hyperlink" Target="http://www.konkoly.hu/cgi-bin/IBVS?5972" TargetMode="External"/><Relationship Id="rId3" Type="http://schemas.openxmlformats.org/officeDocument/2006/relationships/hyperlink" Target="http://www.konkoly.hu/cgi-bin/IBVS?4108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www.konkoly.hu/cgi-bin/IBVS?5670" TargetMode="External"/><Relationship Id="rId33" Type="http://schemas.openxmlformats.org/officeDocument/2006/relationships/hyperlink" Target="http://www.konkoly.hu/cgi-bin/IBVS?5746" TargetMode="External"/><Relationship Id="rId38" Type="http://schemas.openxmlformats.org/officeDocument/2006/relationships/hyperlink" Target="http://www.konkoly.hu/cgi-bin/IBVS?5870" TargetMode="External"/><Relationship Id="rId46" Type="http://schemas.openxmlformats.org/officeDocument/2006/relationships/hyperlink" Target="http://www.konkoly.hu/cgi-bin/IBVS?5972" TargetMode="External"/><Relationship Id="rId59" Type="http://schemas.openxmlformats.org/officeDocument/2006/relationships/hyperlink" Target="http://www.konkoly.hu/cgi-bin/IBVS?5972" TargetMode="External"/><Relationship Id="rId67" Type="http://schemas.openxmlformats.org/officeDocument/2006/relationships/hyperlink" Target="http://www.bav-astro.de/sfs/BAVM_link.php?BAVMnr=232" TargetMode="External"/><Relationship Id="rId20" Type="http://schemas.openxmlformats.org/officeDocument/2006/relationships/hyperlink" Target="http://var.astro.cz/oejv/issues/oejv0074.pdf" TargetMode="External"/><Relationship Id="rId41" Type="http://schemas.openxmlformats.org/officeDocument/2006/relationships/hyperlink" Target="http://www.bav-astro.de/sfs/BAVM_link.php?BAVMnr=203" TargetMode="External"/><Relationship Id="rId54" Type="http://schemas.openxmlformats.org/officeDocument/2006/relationships/hyperlink" Target="http://www.konkoly.hu/cgi-bin/IBVS?5972" TargetMode="External"/><Relationship Id="rId62" Type="http://schemas.openxmlformats.org/officeDocument/2006/relationships/hyperlink" Target="http://www.konkoly.hu/cgi-bin/IBVS?5972" TargetMode="External"/><Relationship Id="rId70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14"/>
  <sheetViews>
    <sheetView tabSelected="1" workbookViewId="0">
      <pane xSplit="12" ySplit="22" topLeftCell="M487" activePane="bottomRight" state="frozen"/>
      <selection pane="topRight" activeCell="M1" sqref="M1"/>
      <selection pane="bottomLeft" activeCell="A23" sqref="A23"/>
      <selection pane="bottomRight" activeCell="F8" sqref="F8"/>
    </sheetView>
  </sheetViews>
  <sheetFormatPr defaultRowHeight="12.95" customHeight="1"/>
  <cols>
    <col min="1" max="1" width="17" style="45" customWidth="1"/>
    <col min="2" max="2" width="4.5703125" style="44" customWidth="1"/>
    <col min="3" max="3" width="13.28515625" style="45" customWidth="1"/>
    <col min="4" max="4" width="11.42578125" style="45" customWidth="1"/>
    <col min="5" max="5" width="12.85546875" style="45" customWidth="1"/>
    <col min="6" max="6" width="16.85546875" style="46" customWidth="1"/>
    <col min="7" max="7" width="9.5703125" style="46" customWidth="1"/>
    <col min="8" max="8" width="11.85546875" style="45" customWidth="1"/>
    <col min="9" max="9" width="9.140625" style="45"/>
    <col min="10" max="10" width="13" style="45" customWidth="1"/>
    <col min="11" max="15" width="9.140625" style="45"/>
    <col min="16" max="16" width="8.7109375" style="45" customWidth="1"/>
    <col min="17" max="17" width="10.7109375" style="45" customWidth="1"/>
    <col min="18" max="16384" width="9.140625" style="45"/>
  </cols>
  <sheetData>
    <row r="1" spans="1:7" s="1" customFormat="1" ht="20.25">
      <c r="A1" s="5" t="s">
        <v>209</v>
      </c>
      <c r="B1" s="6"/>
      <c r="F1" s="31"/>
      <c r="G1" s="31"/>
    </row>
    <row r="2" spans="1:7" ht="12.95" customHeight="1">
      <c r="A2" s="43" t="s">
        <v>28</v>
      </c>
      <c r="B2" s="44" t="s">
        <v>6</v>
      </c>
      <c r="D2" s="45" t="s">
        <v>12</v>
      </c>
    </row>
    <row r="3" spans="1:7" ht="12.95" customHeight="1" thickBot="1">
      <c r="A3" s="43"/>
      <c r="C3" s="47"/>
      <c r="D3" s="47"/>
    </row>
    <row r="4" spans="1:7" ht="12.95" customHeight="1" thickBot="1">
      <c r="A4" s="48" t="s">
        <v>29</v>
      </c>
      <c r="B4" s="49"/>
      <c r="C4" s="50">
        <v>44911.353000000003</v>
      </c>
      <c r="D4" s="51">
        <v>0.89119219999999999</v>
      </c>
      <c r="E4" s="52"/>
    </row>
    <row r="5" spans="1:7" ht="12.95" customHeight="1">
      <c r="A5" s="53" t="s">
        <v>156</v>
      </c>
      <c r="B5" s="43"/>
      <c r="C5" s="54">
        <v>-9.5</v>
      </c>
      <c r="D5" s="43" t="s">
        <v>157</v>
      </c>
    </row>
    <row r="6" spans="1:7" ht="12.95" customHeight="1">
      <c r="A6" s="48" t="s">
        <v>30</v>
      </c>
      <c r="E6" s="151" t="s">
        <v>1196</v>
      </c>
    </row>
    <row r="7" spans="1:7" ht="12.95" customHeight="1">
      <c r="A7" s="43" t="s">
        <v>7</v>
      </c>
      <c r="C7" s="45">
        <v>54637.869100000004</v>
      </c>
      <c r="D7" s="46" t="s">
        <v>1576</v>
      </c>
      <c r="E7" s="44">
        <v>43690.417350000003</v>
      </c>
    </row>
    <row r="8" spans="1:7" ht="12.95" customHeight="1">
      <c r="A8" s="43" t="s">
        <v>18</v>
      </c>
      <c r="C8" s="45">
        <v>0.89119559000000004</v>
      </c>
      <c r="D8" s="46" t="s">
        <v>1576</v>
      </c>
      <c r="E8" s="44">
        <v>0.89119276999999997</v>
      </c>
    </row>
    <row r="9" spans="1:7" ht="12.95" customHeight="1">
      <c r="A9" s="55" t="s">
        <v>164</v>
      </c>
      <c r="B9" s="56">
        <v>460</v>
      </c>
      <c r="C9" s="57" t="str">
        <f>"F"&amp;B9</f>
        <v>F460</v>
      </c>
      <c r="D9" s="58" t="str">
        <f>"G"&amp;B9</f>
        <v>G460</v>
      </c>
      <c r="F9" s="59"/>
      <c r="G9" s="59"/>
    </row>
    <row r="10" spans="1:7" ht="12.95" customHeight="1" thickBot="1">
      <c r="A10" s="43"/>
      <c r="B10" s="43"/>
      <c r="C10" s="60" t="s">
        <v>35</v>
      </c>
      <c r="D10" s="60" t="s">
        <v>36</v>
      </c>
      <c r="E10" s="43"/>
      <c r="F10" s="59"/>
      <c r="G10" s="59"/>
    </row>
    <row r="11" spans="1:7" ht="12.95" customHeight="1">
      <c r="A11" s="43" t="s">
        <v>31</v>
      </c>
      <c r="B11" s="43"/>
      <c r="C11" s="58">
        <f ca="1">INTERCEPT(INDIRECT($D$9):G962,INDIRECT($C$9):F962)</f>
        <v>5.8669131316171977E-3</v>
      </c>
      <c r="D11" s="61"/>
      <c r="E11" s="43"/>
      <c r="F11" s="135"/>
    </row>
    <row r="12" spans="1:7" ht="12.95" customHeight="1">
      <c r="A12" s="43" t="s">
        <v>32</v>
      </c>
      <c r="B12" s="43"/>
      <c r="C12" s="58">
        <f ca="1">SLOPE(INDIRECT($D$9):G962,INDIRECT($C$9):F962)</f>
        <v>-3.4148483531359211E-6</v>
      </c>
      <c r="D12" s="61"/>
      <c r="E12" s="139" t="s">
        <v>1575</v>
      </c>
      <c r="F12" s="140" t="s">
        <v>1574</v>
      </c>
      <c r="G12" s="59"/>
    </row>
    <row r="13" spans="1:7" ht="12.95" customHeight="1">
      <c r="A13" s="43" t="s">
        <v>33</v>
      </c>
      <c r="B13" s="43"/>
      <c r="C13" s="61" t="s">
        <v>158</v>
      </c>
      <c r="D13" s="133"/>
      <c r="E13" s="136" t="s">
        <v>196</v>
      </c>
      <c r="F13" s="141">
        <v>1</v>
      </c>
      <c r="G13" s="59"/>
    </row>
    <row r="14" spans="1:7" ht="12.95" customHeight="1">
      <c r="A14" s="43"/>
      <c r="B14" s="43"/>
      <c r="C14" s="43"/>
      <c r="D14" s="133"/>
      <c r="E14" s="136" t="s">
        <v>159</v>
      </c>
      <c r="F14" s="142">
        <f ca="1">NOW()+15018.5+$C$5/24</f>
        <v>60680.69315486111</v>
      </c>
      <c r="G14" s="59"/>
    </row>
    <row r="15" spans="1:7" ht="12.95" customHeight="1">
      <c r="A15" s="62" t="s">
        <v>34</v>
      </c>
      <c r="B15" s="43"/>
      <c r="C15" s="63">
        <f ca="1">(C7+C11)+(C8+C12)*INT(MAX(F21:F3503))</f>
        <v>60453.795101952783</v>
      </c>
      <c r="D15" s="133"/>
      <c r="E15" s="137" t="s">
        <v>197</v>
      </c>
      <c r="F15" s="142">
        <f ca="1">ROUND(2*($F$14-$C$7)/$C$8,0)/2+$F$13</f>
        <v>6781.5</v>
      </c>
      <c r="G15" s="59"/>
    </row>
    <row r="16" spans="1:7" ht="12.95" customHeight="1">
      <c r="A16" s="48" t="s">
        <v>16</v>
      </c>
      <c r="B16" s="43"/>
      <c r="C16" s="65">
        <f ca="1">+C8+C12</f>
        <v>0.89119217515164695</v>
      </c>
      <c r="D16" s="133"/>
      <c r="E16" s="137" t="s">
        <v>160</v>
      </c>
      <c r="F16" s="142">
        <f ca="1">ROUND(2*($F$14-$C$15)/$C$16,0)/2+$F$13</f>
        <v>255.5</v>
      </c>
      <c r="G16" s="59"/>
    </row>
    <row r="17" spans="1:19" ht="12.95" customHeight="1" thickBot="1">
      <c r="A17" s="64" t="s">
        <v>161</v>
      </c>
      <c r="B17" s="43"/>
      <c r="C17" s="43">
        <f>COUNT(C21:C2161)</f>
        <v>482</v>
      </c>
      <c r="D17" s="133"/>
      <c r="E17" s="137" t="s">
        <v>1572</v>
      </c>
      <c r="F17" s="143">
        <f ca="1">+$C$15+$C$16*$F$16-15018.5-$C$5/24</f>
        <v>45663.390536037361</v>
      </c>
      <c r="G17" s="59"/>
    </row>
    <row r="18" spans="1:19" ht="12.95" customHeight="1" thickTop="1" thickBot="1">
      <c r="A18" s="48" t="s">
        <v>15</v>
      </c>
      <c r="B18" s="43"/>
      <c r="C18" s="66">
        <f ca="1">+C15</f>
        <v>60453.795101952783</v>
      </c>
      <c r="D18" s="134">
        <f ca="1">+C16</f>
        <v>0.89119217515164695</v>
      </c>
      <c r="E18" s="138" t="s">
        <v>1573</v>
      </c>
      <c r="F18" s="144">
        <f ca="1">+($C$15+$C$16*$F$16)-($C$16/2)-15018.5-$C$5/24</f>
        <v>45662.944939949783</v>
      </c>
      <c r="G18" s="59"/>
    </row>
    <row r="19" spans="1:19" ht="12.95" customHeight="1" thickTop="1">
      <c r="E19" s="64"/>
      <c r="F19" s="67"/>
      <c r="G19" s="59"/>
      <c r="H19" s="45" t="s">
        <v>22</v>
      </c>
      <c r="I19" s="45" t="s">
        <v>23</v>
      </c>
      <c r="J19" s="45" t="s">
        <v>24</v>
      </c>
    </row>
    <row r="20" spans="1:19" ht="12.95" customHeight="1" thickBot="1">
      <c r="A20" s="68" t="s">
        <v>19</v>
      </c>
      <c r="B20" s="68" t="s">
        <v>21</v>
      </c>
      <c r="C20" s="68" t="s">
        <v>20</v>
      </c>
      <c r="D20" s="68" t="s">
        <v>8</v>
      </c>
      <c r="E20" s="68" t="s">
        <v>14</v>
      </c>
      <c r="F20" s="69" t="s">
        <v>13</v>
      </c>
      <c r="G20" s="69" t="s">
        <v>17</v>
      </c>
      <c r="H20" s="70" t="s">
        <v>224</v>
      </c>
      <c r="I20" s="70" t="s">
        <v>168</v>
      </c>
      <c r="J20" s="70" t="s">
        <v>222</v>
      </c>
      <c r="K20" s="70" t="s">
        <v>220</v>
      </c>
      <c r="L20" s="71" t="s">
        <v>1550</v>
      </c>
      <c r="M20" s="71" t="s">
        <v>1551</v>
      </c>
      <c r="N20" s="71" t="s">
        <v>143</v>
      </c>
      <c r="O20" s="70" t="s">
        <v>26</v>
      </c>
      <c r="P20" s="68" t="s">
        <v>27</v>
      </c>
      <c r="Q20" s="68" t="s">
        <v>5</v>
      </c>
      <c r="S20" s="129" t="s">
        <v>1570</v>
      </c>
    </row>
    <row r="21" spans="1:19" ht="12.95" customHeight="1">
      <c r="A21" s="72" t="s">
        <v>234</v>
      </c>
      <c r="B21" s="73" t="s">
        <v>146</v>
      </c>
      <c r="C21" s="72">
        <v>26915.525000000001</v>
      </c>
      <c r="D21" s="72" t="s">
        <v>168</v>
      </c>
      <c r="E21" s="74">
        <f t="shared" ref="E21:E84" si="0">(C21-C$7)/C$8</f>
        <v>-31106.913466661117</v>
      </c>
      <c r="F21" s="75">
        <f t="shared" ref="F21:F84" si="1">ROUND(2*E21,0)/2</f>
        <v>-31107</v>
      </c>
      <c r="G21" s="75">
        <f t="shared" ref="G21:G52" si="2">C21-(C$7+C$8*F21)</f>
        <v>7.7118130000599194E-2</v>
      </c>
      <c r="H21" s="74"/>
      <c r="I21" s="74">
        <f t="shared" ref="I21:I46" si="3">+G21</f>
        <v>7.7118130000599194E-2</v>
      </c>
      <c r="J21" s="74"/>
      <c r="K21" s="74"/>
      <c r="L21" s="74"/>
      <c r="M21" s="74"/>
      <c r="N21" s="74"/>
      <c r="O21" s="74"/>
      <c r="P21" s="74"/>
      <c r="Q21" s="76">
        <f t="shared" ref="Q21:Q84" si="4">C21-15018.5</f>
        <v>11897.025000000001</v>
      </c>
    </row>
    <row r="22" spans="1:19" ht="12.95" customHeight="1">
      <c r="A22" s="77" t="s">
        <v>234</v>
      </c>
      <c r="B22" s="78" t="s">
        <v>146</v>
      </c>
      <c r="C22" s="77">
        <v>26949.376</v>
      </c>
      <c r="D22" s="77" t="s">
        <v>168</v>
      </c>
      <c r="E22" s="45">
        <f t="shared" si="0"/>
        <v>-31068.929661108403</v>
      </c>
      <c r="F22" s="75">
        <f t="shared" si="1"/>
        <v>-31069</v>
      </c>
      <c r="G22" s="46">
        <f t="shared" si="2"/>
        <v>6.2685709999641404E-2</v>
      </c>
      <c r="I22" s="45">
        <f t="shared" si="3"/>
        <v>6.2685709999641404E-2</v>
      </c>
      <c r="Q22" s="79">
        <f t="shared" si="4"/>
        <v>11930.876</v>
      </c>
    </row>
    <row r="23" spans="1:19" ht="12.95" customHeight="1">
      <c r="A23" s="77" t="s">
        <v>242</v>
      </c>
      <c r="B23" s="78" t="s">
        <v>146</v>
      </c>
      <c r="C23" s="77">
        <v>27660.537</v>
      </c>
      <c r="D23" s="77" t="s">
        <v>168</v>
      </c>
      <c r="E23" s="45">
        <f t="shared" si="0"/>
        <v>-30270.944338941357</v>
      </c>
      <c r="F23" s="75">
        <f t="shared" si="1"/>
        <v>-30271</v>
      </c>
      <c r="G23" s="46">
        <f t="shared" si="2"/>
        <v>4.9604889998590806E-2</v>
      </c>
      <c r="I23" s="45">
        <f t="shared" si="3"/>
        <v>4.9604889998590806E-2</v>
      </c>
      <c r="Q23" s="79">
        <f t="shared" si="4"/>
        <v>12642.037</v>
      </c>
    </row>
    <row r="24" spans="1:19" ht="12.95" customHeight="1">
      <c r="A24" s="77" t="s">
        <v>242</v>
      </c>
      <c r="B24" s="78" t="s">
        <v>146</v>
      </c>
      <c r="C24" s="77">
        <v>27694.423999999999</v>
      </c>
      <c r="D24" s="77" t="s">
        <v>168</v>
      </c>
      <c r="E24" s="45">
        <f t="shared" si="0"/>
        <v>-30232.920138215679</v>
      </c>
      <c r="F24" s="75">
        <f t="shared" si="1"/>
        <v>-30233</v>
      </c>
      <c r="G24" s="46">
        <f t="shared" si="2"/>
        <v>7.1172469997691223E-2</v>
      </c>
      <c r="I24" s="45">
        <f t="shared" si="3"/>
        <v>7.1172469997691223E-2</v>
      </c>
      <c r="Q24" s="79">
        <f t="shared" si="4"/>
        <v>12675.923999999999</v>
      </c>
    </row>
    <row r="25" spans="1:19" ht="12.95" customHeight="1">
      <c r="A25" s="77" t="s">
        <v>251</v>
      </c>
      <c r="B25" s="78" t="s">
        <v>146</v>
      </c>
      <c r="C25" s="77">
        <v>28022.399000000001</v>
      </c>
      <c r="D25" s="77" t="s">
        <v>168</v>
      </c>
      <c r="E25" s="45">
        <f t="shared" si="0"/>
        <v>-29864.903281220231</v>
      </c>
      <c r="F25" s="75">
        <f t="shared" si="1"/>
        <v>-29865</v>
      </c>
      <c r="G25" s="46">
        <f t="shared" si="2"/>
        <v>8.619534999888856E-2</v>
      </c>
      <c r="I25" s="45">
        <f t="shared" si="3"/>
        <v>8.619534999888856E-2</v>
      </c>
      <c r="Q25" s="79">
        <f t="shared" si="4"/>
        <v>13003.899000000001</v>
      </c>
    </row>
    <row r="26" spans="1:19" ht="12.95" customHeight="1">
      <c r="A26" s="77" t="s">
        <v>256</v>
      </c>
      <c r="B26" s="78" t="s">
        <v>146</v>
      </c>
      <c r="C26" s="77">
        <v>29098.921999999999</v>
      </c>
      <c r="D26" s="77" t="s">
        <v>168</v>
      </c>
      <c r="E26" s="45">
        <f t="shared" si="0"/>
        <v>-28656.949592849764</v>
      </c>
      <c r="F26" s="75">
        <f t="shared" si="1"/>
        <v>-28657</v>
      </c>
      <c r="G26" s="46">
        <f t="shared" si="2"/>
        <v>4.4922629997017793E-2</v>
      </c>
      <c r="I26" s="45">
        <f t="shared" si="3"/>
        <v>4.4922629997017793E-2</v>
      </c>
      <c r="Q26" s="79">
        <f t="shared" si="4"/>
        <v>14080.421999999999</v>
      </c>
    </row>
    <row r="27" spans="1:19" ht="12.95" customHeight="1">
      <c r="A27" s="77" t="s">
        <v>261</v>
      </c>
      <c r="B27" s="78" t="s">
        <v>146</v>
      </c>
      <c r="C27" s="77">
        <v>30604.16</v>
      </c>
      <c r="D27" s="77" t="s">
        <v>168</v>
      </c>
      <c r="E27" s="45">
        <f t="shared" si="0"/>
        <v>-26967.939888481724</v>
      </c>
      <c r="F27" s="75">
        <f t="shared" si="1"/>
        <v>-26968</v>
      </c>
      <c r="G27" s="46">
        <f t="shared" si="2"/>
        <v>5.3571119999105576E-2</v>
      </c>
      <c r="I27" s="45">
        <f t="shared" si="3"/>
        <v>5.3571119999105576E-2</v>
      </c>
      <c r="Q27" s="79">
        <f t="shared" si="4"/>
        <v>15585.66</v>
      </c>
    </row>
    <row r="28" spans="1:19" ht="12.95" customHeight="1">
      <c r="A28" s="77" t="s">
        <v>261</v>
      </c>
      <c r="B28" s="78" t="s">
        <v>146</v>
      </c>
      <c r="C28" s="77">
        <v>30956.18</v>
      </c>
      <c r="D28" s="77" t="s">
        <v>168</v>
      </c>
      <c r="E28" s="45">
        <f t="shared" si="0"/>
        <v>-26572.94242221284</v>
      </c>
      <c r="F28" s="75">
        <f t="shared" si="1"/>
        <v>-26573</v>
      </c>
      <c r="G28" s="46">
        <f t="shared" si="2"/>
        <v>5.1313069998286664E-2</v>
      </c>
      <c r="I28" s="45">
        <f t="shared" si="3"/>
        <v>5.1313069998286664E-2</v>
      </c>
      <c r="Q28" s="79">
        <f t="shared" si="4"/>
        <v>15937.68</v>
      </c>
    </row>
    <row r="29" spans="1:19" ht="12.95" customHeight="1">
      <c r="A29" s="77" t="s">
        <v>251</v>
      </c>
      <c r="B29" s="78" t="s">
        <v>146</v>
      </c>
      <c r="C29" s="77">
        <v>30962.42</v>
      </c>
      <c r="D29" s="77" t="s">
        <v>168</v>
      </c>
      <c r="E29" s="45">
        <f t="shared" si="0"/>
        <v>-26565.940592232961</v>
      </c>
      <c r="F29" s="75">
        <f t="shared" si="1"/>
        <v>-26566</v>
      </c>
      <c r="G29" s="46">
        <f t="shared" si="2"/>
        <v>5.2943939994293032E-2</v>
      </c>
      <c r="I29" s="45">
        <f t="shared" si="3"/>
        <v>5.2943939994293032E-2</v>
      </c>
      <c r="Q29" s="79">
        <f t="shared" si="4"/>
        <v>15943.919999999998</v>
      </c>
    </row>
    <row r="30" spans="1:19" ht="12.95" customHeight="1">
      <c r="A30" s="77" t="s">
        <v>251</v>
      </c>
      <c r="B30" s="78" t="s">
        <v>146</v>
      </c>
      <c r="C30" s="77">
        <v>30970.428</v>
      </c>
      <c r="D30" s="77" t="s">
        <v>168</v>
      </c>
      <c r="E30" s="45">
        <f t="shared" si="0"/>
        <v>-26556.954910425447</v>
      </c>
      <c r="F30" s="75">
        <f t="shared" si="1"/>
        <v>-26557</v>
      </c>
      <c r="G30" s="46">
        <f t="shared" si="2"/>
        <v>4.01836299970455E-2</v>
      </c>
      <c r="I30" s="45">
        <f t="shared" si="3"/>
        <v>4.01836299970455E-2</v>
      </c>
      <c r="Q30" s="79">
        <f t="shared" si="4"/>
        <v>15951.928</v>
      </c>
    </row>
    <row r="31" spans="1:19" ht="12.95" customHeight="1">
      <c r="A31" s="77" t="s">
        <v>251</v>
      </c>
      <c r="B31" s="78" t="s">
        <v>146</v>
      </c>
      <c r="C31" s="77">
        <v>30971.34</v>
      </c>
      <c r="D31" s="77" t="s">
        <v>168</v>
      </c>
      <c r="E31" s="45">
        <f t="shared" si="0"/>
        <v>-26555.931566043771</v>
      </c>
      <c r="F31" s="75">
        <f t="shared" si="1"/>
        <v>-26556</v>
      </c>
      <c r="G31" s="46">
        <f t="shared" si="2"/>
        <v>6.0988039997027954E-2</v>
      </c>
      <c r="I31" s="45">
        <f t="shared" si="3"/>
        <v>6.0988039997027954E-2</v>
      </c>
      <c r="Q31" s="79">
        <f t="shared" si="4"/>
        <v>15952.84</v>
      </c>
    </row>
    <row r="32" spans="1:19" ht="12.95" customHeight="1">
      <c r="A32" s="77" t="s">
        <v>251</v>
      </c>
      <c r="B32" s="78" t="s">
        <v>146</v>
      </c>
      <c r="C32" s="80">
        <v>30995.38</v>
      </c>
      <c r="D32" s="77" t="s">
        <v>168</v>
      </c>
      <c r="E32" s="45">
        <f t="shared" si="0"/>
        <v>-26528.956567211022</v>
      </c>
      <c r="F32" s="75">
        <f t="shared" si="1"/>
        <v>-26529</v>
      </c>
      <c r="G32" s="46">
        <f t="shared" si="2"/>
        <v>3.8707109997631051E-2</v>
      </c>
      <c r="I32" s="45">
        <f t="shared" si="3"/>
        <v>3.8707109997631051E-2</v>
      </c>
      <c r="Q32" s="79">
        <f t="shared" si="4"/>
        <v>15976.880000000001</v>
      </c>
    </row>
    <row r="33" spans="1:17" ht="12.95" customHeight="1">
      <c r="A33" s="77" t="s">
        <v>251</v>
      </c>
      <c r="B33" s="78" t="s">
        <v>146</v>
      </c>
      <c r="C33" s="80">
        <v>30996.273000000001</v>
      </c>
      <c r="D33" s="77" t="s">
        <v>168</v>
      </c>
      <c r="E33" s="45">
        <f t="shared" si="0"/>
        <v>-26527.954542503965</v>
      </c>
      <c r="F33" s="75">
        <f t="shared" si="1"/>
        <v>-26528</v>
      </c>
      <c r="G33" s="46">
        <f t="shared" si="2"/>
        <v>4.0511519997380674E-2</v>
      </c>
      <c r="I33" s="45">
        <f t="shared" si="3"/>
        <v>4.0511519997380674E-2</v>
      </c>
      <c r="Q33" s="79">
        <f t="shared" si="4"/>
        <v>15977.773000000001</v>
      </c>
    </row>
    <row r="34" spans="1:17" ht="12.95" customHeight="1">
      <c r="A34" s="77" t="s">
        <v>251</v>
      </c>
      <c r="B34" s="78" t="s">
        <v>146</v>
      </c>
      <c r="C34" s="80">
        <v>31021.226999999999</v>
      </c>
      <c r="D34" s="77" t="s">
        <v>168</v>
      </c>
      <c r="E34" s="45">
        <f t="shared" si="0"/>
        <v>-26499.953955113269</v>
      </c>
      <c r="F34" s="75">
        <f t="shared" si="1"/>
        <v>-26500</v>
      </c>
      <c r="G34" s="46">
        <f t="shared" si="2"/>
        <v>4.1034999994735699E-2</v>
      </c>
      <c r="I34" s="45">
        <f t="shared" si="3"/>
        <v>4.1034999994735699E-2</v>
      </c>
      <c r="Q34" s="79">
        <f t="shared" si="4"/>
        <v>16002.726999999999</v>
      </c>
    </row>
    <row r="35" spans="1:17" ht="12.95" customHeight="1">
      <c r="A35" s="77" t="s">
        <v>251</v>
      </c>
      <c r="B35" s="78" t="s">
        <v>146</v>
      </c>
      <c r="C35" s="80">
        <v>31174.51</v>
      </c>
      <c r="D35" s="77" t="s">
        <v>168</v>
      </c>
      <c r="E35" s="45">
        <f t="shared" si="0"/>
        <v>-26327.956919086646</v>
      </c>
      <c r="F35" s="75">
        <f t="shared" si="1"/>
        <v>-26328</v>
      </c>
      <c r="G35" s="46">
        <f t="shared" si="2"/>
        <v>3.8393519997043768E-2</v>
      </c>
      <c r="I35" s="45">
        <f t="shared" si="3"/>
        <v>3.8393519997043768E-2</v>
      </c>
      <c r="Q35" s="79">
        <f t="shared" si="4"/>
        <v>16156.009999999998</v>
      </c>
    </row>
    <row r="36" spans="1:17" ht="12.95" customHeight="1">
      <c r="A36" s="77" t="s">
        <v>251</v>
      </c>
      <c r="B36" s="78" t="s">
        <v>146</v>
      </c>
      <c r="C36" s="80">
        <v>31225.334999999999</v>
      </c>
      <c r="D36" s="77" t="s">
        <v>168</v>
      </c>
      <c r="E36" s="45">
        <f t="shared" si="0"/>
        <v>-26270.926789482884</v>
      </c>
      <c r="F36" s="75">
        <f t="shared" si="1"/>
        <v>-26271</v>
      </c>
      <c r="G36" s="46">
        <f t="shared" si="2"/>
        <v>6.5244889996392885E-2</v>
      </c>
      <c r="I36" s="45">
        <f t="shared" si="3"/>
        <v>6.5244889996392885E-2</v>
      </c>
      <c r="Q36" s="79">
        <f t="shared" si="4"/>
        <v>16206.834999999999</v>
      </c>
    </row>
    <row r="37" spans="1:17" ht="12.95" customHeight="1">
      <c r="A37" s="77" t="s">
        <v>251</v>
      </c>
      <c r="B37" s="78" t="s">
        <v>146</v>
      </c>
      <c r="C37" s="80">
        <v>31258.28</v>
      </c>
      <c r="D37" s="77" t="s">
        <v>168</v>
      </c>
      <c r="E37" s="45">
        <f t="shared" si="0"/>
        <v>-26233.959595783013</v>
      </c>
      <c r="F37" s="75">
        <f t="shared" si="1"/>
        <v>-26234</v>
      </c>
      <c r="G37" s="46">
        <f t="shared" si="2"/>
        <v>3.6008059996675001E-2</v>
      </c>
      <c r="I37" s="45">
        <f t="shared" si="3"/>
        <v>3.6008059996675001E-2</v>
      </c>
      <c r="Q37" s="79">
        <f t="shared" si="4"/>
        <v>16239.779999999999</v>
      </c>
    </row>
    <row r="38" spans="1:17" ht="12.95" customHeight="1">
      <c r="A38" s="77" t="s">
        <v>251</v>
      </c>
      <c r="B38" s="78" t="s">
        <v>146</v>
      </c>
      <c r="C38" s="80">
        <v>31259.19</v>
      </c>
      <c r="D38" s="77" t="s">
        <v>168</v>
      </c>
      <c r="E38" s="45">
        <f t="shared" si="0"/>
        <v>-26232.938495577615</v>
      </c>
      <c r="F38" s="75">
        <f t="shared" si="1"/>
        <v>-26233</v>
      </c>
      <c r="G38" s="46">
        <f t="shared" si="2"/>
        <v>5.4812469996250002E-2</v>
      </c>
      <c r="I38" s="45">
        <f t="shared" si="3"/>
        <v>5.4812469996250002E-2</v>
      </c>
      <c r="Q38" s="79">
        <f t="shared" si="4"/>
        <v>16240.689999999999</v>
      </c>
    </row>
    <row r="39" spans="1:17" ht="12.95" customHeight="1">
      <c r="A39" s="77" t="s">
        <v>261</v>
      </c>
      <c r="B39" s="78" t="s">
        <v>145</v>
      </c>
      <c r="C39" s="80">
        <v>31262.25</v>
      </c>
      <c r="D39" s="77" t="s">
        <v>168</v>
      </c>
      <c r="E39" s="45">
        <f t="shared" si="0"/>
        <v>-26229.50490587594</v>
      </c>
      <c r="F39" s="75">
        <f t="shared" si="1"/>
        <v>-26229.5</v>
      </c>
      <c r="G39" s="46">
        <f t="shared" si="2"/>
        <v>-4.3720950015995186E-3</v>
      </c>
      <c r="I39" s="45">
        <f t="shared" si="3"/>
        <v>-4.3720950015995186E-3</v>
      </c>
      <c r="Q39" s="79">
        <f t="shared" si="4"/>
        <v>16243.75</v>
      </c>
    </row>
    <row r="40" spans="1:17" ht="12.95" customHeight="1">
      <c r="A40" s="77" t="s">
        <v>251</v>
      </c>
      <c r="B40" s="78" t="s">
        <v>146</v>
      </c>
      <c r="C40" s="80">
        <v>31274.31</v>
      </c>
      <c r="D40" s="77" t="s">
        <v>168</v>
      </c>
      <c r="E40" s="45">
        <f t="shared" si="0"/>
        <v>-26215.972522934051</v>
      </c>
      <c r="F40" s="75">
        <f t="shared" si="1"/>
        <v>-26216</v>
      </c>
      <c r="G40" s="46">
        <f t="shared" si="2"/>
        <v>2.4487439997756155E-2</v>
      </c>
      <c r="I40" s="45">
        <f t="shared" si="3"/>
        <v>2.4487439997756155E-2</v>
      </c>
      <c r="Q40" s="79">
        <f t="shared" si="4"/>
        <v>16255.810000000001</v>
      </c>
    </row>
    <row r="41" spans="1:17" ht="12.95" customHeight="1">
      <c r="A41" s="77" t="s">
        <v>251</v>
      </c>
      <c r="B41" s="78" t="s">
        <v>146</v>
      </c>
      <c r="C41" s="80">
        <v>31275.22</v>
      </c>
      <c r="D41" s="77" t="s">
        <v>168</v>
      </c>
      <c r="E41" s="45">
        <f t="shared" si="0"/>
        <v>-26214.951422728653</v>
      </c>
      <c r="F41" s="75">
        <f t="shared" si="1"/>
        <v>-26215</v>
      </c>
      <c r="G41" s="46">
        <f t="shared" si="2"/>
        <v>4.3291849997331155E-2</v>
      </c>
      <c r="I41" s="45">
        <f t="shared" si="3"/>
        <v>4.3291849997331155E-2</v>
      </c>
      <c r="Q41" s="79">
        <f t="shared" si="4"/>
        <v>16256.720000000001</v>
      </c>
    </row>
    <row r="42" spans="1:17" ht="12.95" customHeight="1">
      <c r="A42" s="77" t="s">
        <v>261</v>
      </c>
      <c r="B42" s="78" t="s">
        <v>145</v>
      </c>
      <c r="C42" s="80">
        <v>31287.27</v>
      </c>
      <c r="D42" s="77" t="s">
        <v>168</v>
      </c>
      <c r="E42" s="45">
        <f t="shared" si="0"/>
        <v>-26201.430260668145</v>
      </c>
      <c r="F42" s="75">
        <f t="shared" si="1"/>
        <v>-26201.5</v>
      </c>
      <c r="G42" s="46">
        <f t="shared" si="2"/>
        <v>6.215138499828754E-2</v>
      </c>
      <c r="I42" s="45">
        <f t="shared" si="3"/>
        <v>6.215138499828754E-2</v>
      </c>
      <c r="Q42" s="79">
        <f t="shared" si="4"/>
        <v>16268.77</v>
      </c>
    </row>
    <row r="43" spans="1:17" ht="12.95" customHeight="1">
      <c r="A43" s="77" t="s">
        <v>304</v>
      </c>
      <c r="B43" s="78" t="s">
        <v>146</v>
      </c>
      <c r="C43" s="80">
        <v>32327.736000000001</v>
      </c>
      <c r="D43" s="77" t="s">
        <v>168</v>
      </c>
      <c r="E43" s="45">
        <f t="shared" si="0"/>
        <v>-25033.935704282379</v>
      </c>
      <c r="F43" s="75">
        <f t="shared" si="1"/>
        <v>-25034</v>
      </c>
      <c r="G43" s="46">
        <f t="shared" si="2"/>
        <v>5.7300059997942299E-2</v>
      </c>
      <c r="I43" s="45">
        <f t="shared" si="3"/>
        <v>5.7300059997942299E-2</v>
      </c>
      <c r="Q43" s="79">
        <f t="shared" si="4"/>
        <v>17309.236000000001</v>
      </c>
    </row>
    <row r="44" spans="1:17" ht="12.95" customHeight="1">
      <c r="A44" s="77" t="s">
        <v>308</v>
      </c>
      <c r="B44" s="78" t="s">
        <v>146</v>
      </c>
      <c r="C44" s="80">
        <v>32407.919999999998</v>
      </c>
      <c r="D44" s="77" t="s">
        <v>168</v>
      </c>
      <c r="E44" s="45">
        <f t="shared" si="0"/>
        <v>-24943.962189040907</v>
      </c>
      <c r="F44" s="75">
        <f t="shared" si="1"/>
        <v>-24944</v>
      </c>
      <c r="G44" s="46">
        <f t="shared" si="2"/>
        <v>3.3696959995722864E-2</v>
      </c>
      <c r="I44" s="45">
        <f t="shared" si="3"/>
        <v>3.3696959995722864E-2</v>
      </c>
      <c r="Q44" s="79">
        <f t="shared" si="4"/>
        <v>17389.419999999998</v>
      </c>
    </row>
    <row r="45" spans="1:17" ht="12.95" customHeight="1">
      <c r="A45" s="77" t="s">
        <v>308</v>
      </c>
      <c r="B45" s="78" t="s">
        <v>146</v>
      </c>
      <c r="C45" s="80">
        <v>32786.682000000001</v>
      </c>
      <c r="D45" s="77" t="s">
        <v>168</v>
      </c>
      <c r="E45" s="45">
        <f t="shared" si="0"/>
        <v>-24518.95784179094</v>
      </c>
      <c r="F45" s="75">
        <f t="shared" si="1"/>
        <v>-24519</v>
      </c>
      <c r="G45" s="46">
        <f t="shared" si="2"/>
        <v>3.7571209999441635E-2</v>
      </c>
      <c r="I45" s="45">
        <f t="shared" si="3"/>
        <v>3.7571209999441635E-2</v>
      </c>
      <c r="Q45" s="79">
        <f t="shared" si="4"/>
        <v>17768.182000000001</v>
      </c>
    </row>
    <row r="46" spans="1:17" ht="12.95" customHeight="1">
      <c r="A46" s="77" t="s">
        <v>308</v>
      </c>
      <c r="B46" s="78" t="s">
        <v>146</v>
      </c>
      <c r="C46" s="80">
        <v>33113.745999999999</v>
      </c>
      <c r="D46" s="77" t="s">
        <v>168</v>
      </c>
      <c r="E46" s="45">
        <f t="shared" si="0"/>
        <v>-24151.963207089033</v>
      </c>
      <c r="F46" s="75">
        <f t="shared" si="1"/>
        <v>-24152</v>
      </c>
      <c r="G46" s="46">
        <f t="shared" si="2"/>
        <v>3.2789680000860244E-2</v>
      </c>
      <c r="I46" s="45">
        <f t="shared" si="3"/>
        <v>3.2789680000860244E-2</v>
      </c>
      <c r="Q46" s="79">
        <f t="shared" si="4"/>
        <v>18095.245999999999</v>
      </c>
    </row>
    <row r="47" spans="1:17" ht="12.95" customHeight="1">
      <c r="A47" s="45" t="s">
        <v>37</v>
      </c>
      <c r="C47" s="81">
        <v>33283.075969999998</v>
      </c>
      <c r="D47" s="82"/>
      <c r="E47" s="45">
        <f t="shared" si="0"/>
        <v>-23961.960056377753</v>
      </c>
      <c r="F47" s="75">
        <f t="shared" si="1"/>
        <v>-23962</v>
      </c>
      <c r="G47" s="46">
        <f t="shared" si="2"/>
        <v>3.559757999755675E-2</v>
      </c>
      <c r="K47" s="45">
        <f>+G47</f>
        <v>3.559757999755675E-2</v>
      </c>
      <c r="Q47" s="79">
        <f t="shared" si="4"/>
        <v>18264.575969999998</v>
      </c>
    </row>
    <row r="48" spans="1:17" ht="12.95" customHeight="1">
      <c r="A48" s="77" t="s">
        <v>308</v>
      </c>
      <c r="B48" s="78" t="s">
        <v>146</v>
      </c>
      <c r="C48" s="77">
        <v>33564.697</v>
      </c>
      <c r="D48" s="77" t="s">
        <v>168</v>
      </c>
      <c r="E48" s="45">
        <f t="shared" si="0"/>
        <v>-23645.956439259313</v>
      </c>
      <c r="F48" s="75">
        <f t="shared" si="1"/>
        <v>-23646</v>
      </c>
      <c r="G48" s="46">
        <f t="shared" si="2"/>
        <v>3.8821139998617582E-2</v>
      </c>
      <c r="I48" s="45">
        <f t="shared" ref="I48:I83" si="5">+G48</f>
        <v>3.8821139998617582E-2</v>
      </c>
      <c r="Q48" s="79">
        <f t="shared" si="4"/>
        <v>18546.197</v>
      </c>
    </row>
    <row r="49" spans="1:17" ht="12.95" customHeight="1">
      <c r="A49" s="77" t="s">
        <v>321</v>
      </c>
      <c r="B49" s="78" t="s">
        <v>146</v>
      </c>
      <c r="C49" s="77">
        <v>33894.44</v>
      </c>
      <c r="D49" s="77" t="s">
        <v>168</v>
      </c>
      <c r="E49" s="45">
        <f t="shared" si="0"/>
        <v>-23275.955730436235</v>
      </c>
      <c r="F49" s="75">
        <f t="shared" si="1"/>
        <v>-23276</v>
      </c>
      <c r="G49" s="46">
        <f t="shared" si="2"/>
        <v>3.9452839999285061E-2</v>
      </c>
      <c r="I49" s="45">
        <f t="shared" si="5"/>
        <v>3.9452839999285061E-2</v>
      </c>
      <c r="Q49" s="79">
        <f t="shared" si="4"/>
        <v>18875.940000000002</v>
      </c>
    </row>
    <row r="50" spans="1:17" ht="12.95" customHeight="1">
      <c r="A50" s="77" t="s">
        <v>308</v>
      </c>
      <c r="B50" s="78" t="s">
        <v>146</v>
      </c>
      <c r="C50" s="77">
        <v>34161.79</v>
      </c>
      <c r="D50" s="77" t="s">
        <v>168</v>
      </c>
      <c r="E50" s="45">
        <f t="shared" si="0"/>
        <v>-22975.965466795005</v>
      </c>
      <c r="F50" s="75">
        <f t="shared" si="1"/>
        <v>-22976</v>
      </c>
      <c r="G50" s="46">
        <f t="shared" si="2"/>
        <v>3.0775839994021226E-2</v>
      </c>
      <c r="I50" s="45">
        <f t="shared" si="5"/>
        <v>3.0775839994021226E-2</v>
      </c>
      <c r="Q50" s="79">
        <f t="shared" si="4"/>
        <v>19143.29</v>
      </c>
    </row>
    <row r="51" spans="1:17" ht="12.95" customHeight="1">
      <c r="A51" s="77" t="s">
        <v>321</v>
      </c>
      <c r="B51" s="78" t="s">
        <v>146</v>
      </c>
      <c r="C51" s="77">
        <v>34279.419000000002</v>
      </c>
      <c r="D51" s="77" t="s">
        <v>168</v>
      </c>
      <c r="E51" s="45">
        <f t="shared" si="0"/>
        <v>-22843.975361233555</v>
      </c>
      <c r="F51" s="75">
        <f t="shared" si="1"/>
        <v>-22844</v>
      </c>
      <c r="G51" s="46">
        <f t="shared" si="2"/>
        <v>2.1957960001600441E-2</v>
      </c>
      <c r="I51" s="45">
        <f t="shared" si="5"/>
        <v>2.1957960001600441E-2</v>
      </c>
      <c r="Q51" s="79">
        <f t="shared" si="4"/>
        <v>19260.919000000002</v>
      </c>
    </row>
    <row r="52" spans="1:17" ht="12.95" customHeight="1">
      <c r="A52" s="77" t="s">
        <v>321</v>
      </c>
      <c r="B52" s="78" t="s">
        <v>146</v>
      </c>
      <c r="C52" s="77">
        <v>34549.453000000001</v>
      </c>
      <c r="D52" s="77" t="s">
        <v>168</v>
      </c>
      <c r="E52" s="45">
        <f t="shared" si="0"/>
        <v>-22540.973413030468</v>
      </c>
      <c r="F52" s="75">
        <f t="shared" si="1"/>
        <v>-22541</v>
      </c>
      <c r="G52" s="46">
        <f t="shared" si="2"/>
        <v>2.3694190000242088E-2</v>
      </c>
      <c r="I52" s="45">
        <f t="shared" si="5"/>
        <v>2.3694190000242088E-2</v>
      </c>
      <c r="Q52" s="79">
        <f t="shared" si="4"/>
        <v>19530.953000000001</v>
      </c>
    </row>
    <row r="53" spans="1:17" ht="12.95" customHeight="1">
      <c r="A53" s="77" t="s">
        <v>321</v>
      </c>
      <c r="B53" s="78" t="s">
        <v>146</v>
      </c>
      <c r="C53" s="77">
        <v>34590.464</v>
      </c>
      <c r="D53" s="77" t="s">
        <v>168</v>
      </c>
      <c r="E53" s="45">
        <f t="shared" si="0"/>
        <v>-22494.955456411091</v>
      </c>
      <c r="F53" s="75">
        <f t="shared" si="1"/>
        <v>-22495</v>
      </c>
      <c r="G53" s="46">
        <f t="shared" ref="G53:G84" si="6">C53-(C$7+C$8*F53)</f>
        <v>3.9697049993264955E-2</v>
      </c>
      <c r="I53" s="45">
        <f t="shared" si="5"/>
        <v>3.9697049993264955E-2</v>
      </c>
      <c r="Q53" s="79">
        <f t="shared" si="4"/>
        <v>19571.964</v>
      </c>
    </row>
    <row r="54" spans="1:17" ht="12.95" customHeight="1">
      <c r="A54" s="77" t="s">
        <v>308</v>
      </c>
      <c r="B54" s="78" t="s">
        <v>146</v>
      </c>
      <c r="C54" s="77">
        <v>34596.696000000004</v>
      </c>
      <c r="D54" s="77" t="s">
        <v>168</v>
      </c>
      <c r="E54" s="45">
        <f t="shared" si="0"/>
        <v>-22487.962603136308</v>
      </c>
      <c r="F54" s="75">
        <f t="shared" si="1"/>
        <v>-22488</v>
      </c>
      <c r="G54" s="46">
        <f t="shared" si="6"/>
        <v>3.3327920005831402E-2</v>
      </c>
      <c r="I54" s="45">
        <f t="shared" si="5"/>
        <v>3.3327920005831402E-2</v>
      </c>
      <c r="Q54" s="79">
        <f t="shared" si="4"/>
        <v>19578.196000000004</v>
      </c>
    </row>
    <row r="55" spans="1:17" ht="12.95" customHeight="1">
      <c r="A55" s="77" t="s">
        <v>321</v>
      </c>
      <c r="B55" s="78" t="s">
        <v>146</v>
      </c>
      <c r="C55" s="77">
        <v>34975.455999999998</v>
      </c>
      <c r="D55" s="77" t="s">
        <v>168</v>
      </c>
      <c r="E55" s="45">
        <f t="shared" si="0"/>
        <v>-22062.960500062622</v>
      </c>
      <c r="F55" s="75">
        <f t="shared" si="1"/>
        <v>-22063</v>
      </c>
      <c r="G55" s="46">
        <f t="shared" si="6"/>
        <v>3.5202169994590804E-2</v>
      </c>
      <c r="I55" s="45">
        <f t="shared" si="5"/>
        <v>3.5202169994590804E-2</v>
      </c>
      <c r="Q55" s="79">
        <f t="shared" si="4"/>
        <v>19956.955999999998</v>
      </c>
    </row>
    <row r="56" spans="1:17" ht="12.95" customHeight="1">
      <c r="A56" s="77" t="s">
        <v>308</v>
      </c>
      <c r="B56" s="78" t="s">
        <v>146</v>
      </c>
      <c r="C56" s="77">
        <v>35089.519999999997</v>
      </c>
      <c r="D56" s="77" t="s">
        <v>168</v>
      </c>
      <c r="E56" s="45">
        <f t="shared" si="0"/>
        <v>-21934.970638712435</v>
      </c>
      <c r="F56" s="75">
        <f t="shared" si="1"/>
        <v>-21935</v>
      </c>
      <c r="G56" s="46">
        <f t="shared" si="6"/>
        <v>2.6166649993683677E-2</v>
      </c>
      <c r="I56" s="45">
        <f t="shared" si="5"/>
        <v>2.6166649993683677E-2</v>
      </c>
      <c r="Q56" s="79">
        <f t="shared" si="4"/>
        <v>20071.019999999997</v>
      </c>
    </row>
    <row r="57" spans="1:17" ht="12.95" customHeight="1">
      <c r="A57" s="77" t="s">
        <v>308</v>
      </c>
      <c r="B57" s="78" t="s">
        <v>146</v>
      </c>
      <c r="C57" s="77">
        <v>36070.722000000002</v>
      </c>
      <c r="D57" s="77" t="s">
        <v>168</v>
      </c>
      <c r="E57" s="45">
        <f t="shared" si="0"/>
        <v>-20833.975513725334</v>
      </c>
      <c r="F57" s="75">
        <f t="shared" si="1"/>
        <v>-20834</v>
      </c>
      <c r="G57" s="46">
        <f t="shared" si="6"/>
        <v>2.1822059999976773E-2</v>
      </c>
      <c r="I57" s="45">
        <f t="shared" si="5"/>
        <v>2.1822059999976773E-2</v>
      </c>
      <c r="Q57" s="79">
        <f t="shared" si="4"/>
        <v>21052.222000000002</v>
      </c>
    </row>
    <row r="58" spans="1:17" ht="12.95" customHeight="1">
      <c r="A58" s="77" t="s">
        <v>344</v>
      </c>
      <c r="B58" s="78" t="s">
        <v>146</v>
      </c>
      <c r="C58" s="77">
        <v>36817.546000000002</v>
      </c>
      <c r="D58" s="77" t="s">
        <v>168</v>
      </c>
      <c r="E58" s="45">
        <f t="shared" si="0"/>
        <v>-19995.973162299873</v>
      </c>
      <c r="F58" s="75">
        <f t="shared" si="1"/>
        <v>-19996</v>
      </c>
      <c r="G58" s="46">
        <f t="shared" si="6"/>
        <v>2.391763999912655E-2</v>
      </c>
      <c r="I58" s="45">
        <f t="shared" si="5"/>
        <v>2.391763999912655E-2</v>
      </c>
      <c r="Q58" s="79">
        <f t="shared" si="4"/>
        <v>21799.046000000002</v>
      </c>
    </row>
    <row r="59" spans="1:17" ht="12.95" customHeight="1">
      <c r="A59" s="77" t="s">
        <v>344</v>
      </c>
      <c r="B59" s="78" t="s">
        <v>146</v>
      </c>
      <c r="C59" s="77">
        <v>36868.341999999997</v>
      </c>
      <c r="D59" s="77" t="s">
        <v>168</v>
      </c>
      <c r="E59" s="45">
        <f t="shared" si="0"/>
        <v>-19938.975573252115</v>
      </c>
      <c r="F59" s="75">
        <f t="shared" si="1"/>
        <v>-19939</v>
      </c>
      <c r="G59" s="46">
        <f t="shared" si="6"/>
        <v>2.1769009988929611E-2</v>
      </c>
      <c r="I59" s="45">
        <f t="shared" si="5"/>
        <v>2.1769009988929611E-2</v>
      </c>
      <c r="Q59" s="79">
        <f t="shared" si="4"/>
        <v>21849.841999999997</v>
      </c>
    </row>
    <row r="60" spans="1:17" ht="12.95" customHeight="1">
      <c r="A60" s="77" t="s">
        <v>321</v>
      </c>
      <c r="B60" s="78" t="s">
        <v>146</v>
      </c>
      <c r="C60" s="77">
        <v>37112.514999999999</v>
      </c>
      <c r="D60" s="77" t="s">
        <v>168</v>
      </c>
      <c r="E60" s="45">
        <f t="shared" si="0"/>
        <v>-19664.991946380709</v>
      </c>
      <c r="F60" s="75">
        <f t="shared" si="1"/>
        <v>-19665</v>
      </c>
      <c r="G60" s="46">
        <f t="shared" si="6"/>
        <v>7.1773499948903918E-3</v>
      </c>
      <c r="I60" s="45">
        <f t="shared" si="5"/>
        <v>7.1773499948903918E-3</v>
      </c>
      <c r="Q60" s="79">
        <f t="shared" si="4"/>
        <v>22094.014999999999</v>
      </c>
    </row>
    <row r="61" spans="1:17" ht="12.95" customHeight="1">
      <c r="A61" s="77" t="s">
        <v>354</v>
      </c>
      <c r="B61" s="78" t="s">
        <v>146</v>
      </c>
      <c r="C61" s="77">
        <v>37196.288999999997</v>
      </c>
      <c r="D61" s="77" t="s">
        <v>168</v>
      </c>
      <c r="E61" s="45">
        <f t="shared" si="0"/>
        <v>-19570.990134724529</v>
      </c>
      <c r="F61" s="75">
        <f t="shared" si="1"/>
        <v>-19571</v>
      </c>
      <c r="G61" s="46">
        <f t="shared" si="6"/>
        <v>8.7918899953365326E-3</v>
      </c>
      <c r="I61" s="45">
        <f t="shared" si="5"/>
        <v>8.7918899953365326E-3</v>
      </c>
      <c r="Q61" s="79">
        <f t="shared" si="4"/>
        <v>22177.788999999997</v>
      </c>
    </row>
    <row r="62" spans="1:17" ht="12.95" customHeight="1">
      <c r="A62" s="77" t="s">
        <v>359</v>
      </c>
      <c r="B62" s="78" t="s">
        <v>146</v>
      </c>
      <c r="C62" s="77">
        <v>37196.294999999998</v>
      </c>
      <c r="D62" s="77" t="s">
        <v>168</v>
      </c>
      <c r="E62" s="45">
        <f t="shared" si="0"/>
        <v>-19570.983402195699</v>
      </c>
      <c r="F62" s="75">
        <f t="shared" si="1"/>
        <v>-19571</v>
      </c>
      <c r="G62" s="46">
        <f t="shared" si="6"/>
        <v>1.4791889996558893E-2</v>
      </c>
      <c r="I62" s="45">
        <f t="shared" si="5"/>
        <v>1.4791889996558893E-2</v>
      </c>
      <c r="Q62" s="79">
        <f t="shared" si="4"/>
        <v>22177.794999999998</v>
      </c>
    </row>
    <row r="63" spans="1:17" ht="12.95" customHeight="1">
      <c r="A63" s="77" t="s">
        <v>344</v>
      </c>
      <c r="B63" s="78" t="s">
        <v>145</v>
      </c>
      <c r="C63" s="77">
        <v>37199.445</v>
      </c>
      <c r="D63" s="77" t="s">
        <v>168</v>
      </c>
      <c r="E63" s="45">
        <f t="shared" si="0"/>
        <v>-19567.448824561623</v>
      </c>
      <c r="F63" s="75">
        <f t="shared" si="1"/>
        <v>-19567.5</v>
      </c>
      <c r="G63" s="46">
        <f t="shared" si="6"/>
        <v>4.5607324995216914E-2</v>
      </c>
      <c r="I63" s="45">
        <f t="shared" si="5"/>
        <v>4.5607324995216914E-2</v>
      </c>
      <c r="Q63" s="79">
        <f t="shared" si="4"/>
        <v>22180.945</v>
      </c>
    </row>
    <row r="64" spans="1:17" ht="12.95" customHeight="1">
      <c r="A64" s="77" t="s">
        <v>321</v>
      </c>
      <c r="B64" s="78" t="s">
        <v>146</v>
      </c>
      <c r="C64" s="77">
        <v>37229.279000000002</v>
      </c>
      <c r="D64" s="77" t="s">
        <v>168</v>
      </c>
      <c r="E64" s="45">
        <f t="shared" si="0"/>
        <v>-19533.972447058452</v>
      </c>
      <c r="F64" s="75">
        <f t="shared" si="1"/>
        <v>-19534</v>
      </c>
      <c r="G64" s="46">
        <f t="shared" si="6"/>
        <v>2.4555060001148377E-2</v>
      </c>
      <c r="I64" s="45">
        <f t="shared" si="5"/>
        <v>2.4555060001148377E-2</v>
      </c>
      <c r="Q64" s="79">
        <f t="shared" si="4"/>
        <v>22210.779000000002</v>
      </c>
    </row>
    <row r="65" spans="1:17" ht="12.95" customHeight="1">
      <c r="A65" s="77" t="s">
        <v>321</v>
      </c>
      <c r="B65" s="78" t="s">
        <v>146</v>
      </c>
      <c r="C65" s="77">
        <v>37497.523000000001</v>
      </c>
      <c r="D65" s="77" t="s">
        <v>168</v>
      </c>
      <c r="E65" s="45">
        <f t="shared" si="0"/>
        <v>-19232.97903662203</v>
      </c>
      <c r="F65" s="75">
        <f t="shared" si="1"/>
        <v>-19233</v>
      </c>
      <c r="G65" s="46">
        <f t="shared" si="6"/>
        <v>1.868246999947587E-2</v>
      </c>
      <c r="I65" s="45">
        <f t="shared" si="5"/>
        <v>1.868246999947587E-2</v>
      </c>
      <c r="Q65" s="79">
        <f t="shared" si="4"/>
        <v>22479.023000000001</v>
      </c>
    </row>
    <row r="66" spans="1:17" ht="12.95" customHeight="1">
      <c r="A66" s="77" t="s">
        <v>372</v>
      </c>
      <c r="B66" s="78" t="s">
        <v>146</v>
      </c>
      <c r="C66" s="77">
        <v>37522.451000000001</v>
      </c>
      <c r="D66" s="77" t="s">
        <v>168</v>
      </c>
      <c r="E66" s="45">
        <f t="shared" si="0"/>
        <v>-19205.007623522913</v>
      </c>
      <c r="F66" s="75">
        <f t="shared" si="1"/>
        <v>-19205</v>
      </c>
      <c r="G66" s="46">
        <f t="shared" si="6"/>
        <v>-6.794050001190044E-3</v>
      </c>
      <c r="I66" s="45">
        <f t="shared" si="5"/>
        <v>-6.794050001190044E-3</v>
      </c>
      <c r="Q66" s="79">
        <f t="shared" si="4"/>
        <v>22503.951000000001</v>
      </c>
    </row>
    <row r="67" spans="1:17" ht="12.95" customHeight="1">
      <c r="A67" s="77" t="s">
        <v>321</v>
      </c>
      <c r="B67" s="78" t="s">
        <v>146</v>
      </c>
      <c r="C67" s="77">
        <v>37522.459000000003</v>
      </c>
      <c r="D67" s="77" t="s">
        <v>168</v>
      </c>
      <c r="E67" s="45">
        <f t="shared" si="0"/>
        <v>-19204.99864681781</v>
      </c>
      <c r="F67" s="75">
        <f t="shared" si="1"/>
        <v>-19205</v>
      </c>
      <c r="G67" s="46">
        <f t="shared" si="6"/>
        <v>1.2059500004397705E-3</v>
      </c>
      <c r="I67" s="45">
        <f t="shared" si="5"/>
        <v>1.2059500004397705E-3</v>
      </c>
      <c r="Q67" s="79">
        <f t="shared" si="4"/>
        <v>22503.959000000003</v>
      </c>
    </row>
    <row r="68" spans="1:17" ht="12.95" customHeight="1">
      <c r="A68" s="77" t="s">
        <v>372</v>
      </c>
      <c r="B68" s="78" t="s">
        <v>146</v>
      </c>
      <c r="C68" s="77">
        <v>37522.464</v>
      </c>
      <c r="D68" s="77" t="s">
        <v>168</v>
      </c>
      <c r="E68" s="45">
        <f t="shared" si="0"/>
        <v>-19204.993036377124</v>
      </c>
      <c r="F68" s="75">
        <f t="shared" si="1"/>
        <v>-19205</v>
      </c>
      <c r="G68" s="46">
        <f t="shared" si="6"/>
        <v>6.2059499978204258E-3</v>
      </c>
      <c r="I68" s="45">
        <f t="shared" si="5"/>
        <v>6.2059499978204258E-3</v>
      </c>
      <c r="Q68" s="79">
        <f t="shared" si="4"/>
        <v>22503.964</v>
      </c>
    </row>
    <row r="69" spans="1:17" ht="12.95" customHeight="1">
      <c r="A69" s="77" t="s">
        <v>321</v>
      </c>
      <c r="B69" s="78" t="s">
        <v>146</v>
      </c>
      <c r="C69" s="77">
        <v>37530.480000000003</v>
      </c>
      <c r="D69" s="77" t="s">
        <v>168</v>
      </c>
      <c r="E69" s="45">
        <f t="shared" si="0"/>
        <v>-19195.998377864504</v>
      </c>
      <c r="F69" s="75">
        <f t="shared" si="1"/>
        <v>-19196</v>
      </c>
      <c r="G69" s="46">
        <f t="shared" si="6"/>
        <v>1.4456400022027083E-3</v>
      </c>
      <c r="I69" s="45">
        <f t="shared" si="5"/>
        <v>1.4456400022027083E-3</v>
      </c>
      <c r="Q69" s="79">
        <f t="shared" si="4"/>
        <v>22511.980000000003</v>
      </c>
    </row>
    <row r="70" spans="1:17" ht="12.95" customHeight="1">
      <c r="A70" s="77" t="s">
        <v>321</v>
      </c>
      <c r="B70" s="78" t="s">
        <v>146</v>
      </c>
      <c r="C70" s="77">
        <v>37547.411</v>
      </c>
      <c r="D70" s="77" t="s">
        <v>168</v>
      </c>
      <c r="E70" s="45">
        <f t="shared" si="0"/>
        <v>-19177.000303603392</v>
      </c>
      <c r="F70" s="75">
        <f t="shared" si="1"/>
        <v>-19177</v>
      </c>
      <c r="G70" s="46">
        <f t="shared" si="6"/>
        <v>-2.7057000261265785E-4</v>
      </c>
      <c r="I70" s="45">
        <f t="shared" si="5"/>
        <v>-2.7057000261265785E-4</v>
      </c>
      <c r="Q70" s="79">
        <f t="shared" si="4"/>
        <v>22528.911</v>
      </c>
    </row>
    <row r="71" spans="1:17" ht="12.95" customHeight="1">
      <c r="A71" s="77" t="s">
        <v>372</v>
      </c>
      <c r="B71" s="78" t="s">
        <v>146</v>
      </c>
      <c r="C71" s="77">
        <v>37556.345000000001</v>
      </c>
      <c r="D71" s="77" t="s">
        <v>168</v>
      </c>
      <c r="E71" s="45">
        <f t="shared" si="0"/>
        <v>-19166.975568180271</v>
      </c>
      <c r="F71" s="75">
        <f t="shared" si="1"/>
        <v>-19167</v>
      </c>
      <c r="G71" s="46">
        <f t="shared" si="6"/>
        <v>2.1773529995698482E-2</v>
      </c>
      <c r="I71" s="45">
        <f t="shared" si="5"/>
        <v>2.1773529995698482E-2</v>
      </c>
      <c r="Q71" s="79">
        <f t="shared" si="4"/>
        <v>22537.845000000001</v>
      </c>
    </row>
    <row r="72" spans="1:17" ht="12.95" customHeight="1">
      <c r="A72" s="77" t="s">
        <v>372</v>
      </c>
      <c r="B72" s="78" t="s">
        <v>146</v>
      </c>
      <c r="C72" s="77">
        <v>37899.445</v>
      </c>
      <c r="D72" s="77" t="s">
        <v>168</v>
      </c>
      <c r="E72" s="45">
        <f t="shared" si="0"/>
        <v>-18781.98712810058</v>
      </c>
      <c r="F72" s="75">
        <f t="shared" si="1"/>
        <v>-18782</v>
      </c>
      <c r="G72" s="46">
        <f t="shared" si="6"/>
        <v>1.1471379992144648E-2</v>
      </c>
      <c r="I72" s="45">
        <f t="shared" si="5"/>
        <v>1.1471379992144648E-2</v>
      </c>
      <c r="Q72" s="79">
        <f t="shared" si="4"/>
        <v>22880.945</v>
      </c>
    </row>
    <row r="73" spans="1:17" ht="12.95" customHeight="1">
      <c r="A73" s="77" t="s">
        <v>372</v>
      </c>
      <c r="B73" s="78" t="s">
        <v>146</v>
      </c>
      <c r="C73" s="77">
        <v>37899.446000000004</v>
      </c>
      <c r="D73" s="77" t="s">
        <v>168</v>
      </c>
      <c r="E73" s="45">
        <f t="shared" si="0"/>
        <v>-18781.986006012437</v>
      </c>
      <c r="F73" s="75">
        <f t="shared" si="1"/>
        <v>-18782</v>
      </c>
      <c r="G73" s="46">
        <f t="shared" si="6"/>
        <v>1.2471379995986354E-2</v>
      </c>
      <c r="I73" s="45">
        <f t="shared" si="5"/>
        <v>1.2471379995986354E-2</v>
      </c>
      <c r="Q73" s="79">
        <f t="shared" si="4"/>
        <v>22880.946000000004</v>
      </c>
    </row>
    <row r="74" spans="1:17" ht="12.95" customHeight="1">
      <c r="A74" s="77" t="s">
        <v>344</v>
      </c>
      <c r="B74" s="78" t="s">
        <v>145</v>
      </c>
      <c r="C74" s="77">
        <v>38255.498</v>
      </c>
      <c r="D74" s="77" t="s">
        <v>168</v>
      </c>
      <c r="E74" s="45">
        <f t="shared" si="0"/>
        <v>-18382.464280371947</v>
      </c>
      <c r="F74" s="75">
        <f t="shared" si="1"/>
        <v>-18382.5</v>
      </c>
      <c r="G74" s="46">
        <f t="shared" si="6"/>
        <v>3.1833174994972069E-2</v>
      </c>
      <c r="I74" s="45">
        <f t="shared" si="5"/>
        <v>3.1833174994972069E-2</v>
      </c>
      <c r="Q74" s="79">
        <f t="shared" si="4"/>
        <v>23236.998</v>
      </c>
    </row>
    <row r="75" spans="1:17" ht="12.95" customHeight="1">
      <c r="A75" s="77" t="s">
        <v>344</v>
      </c>
      <c r="B75" s="78" t="s">
        <v>145</v>
      </c>
      <c r="C75" s="77">
        <v>38288.464</v>
      </c>
      <c r="D75" s="77" t="s">
        <v>168</v>
      </c>
      <c r="E75" s="45">
        <f t="shared" si="0"/>
        <v>-18345.473522821183</v>
      </c>
      <c r="F75" s="75">
        <f t="shared" si="1"/>
        <v>-18345.5</v>
      </c>
      <c r="G75" s="46">
        <f t="shared" si="6"/>
        <v>2.3596344995894469E-2</v>
      </c>
      <c r="I75" s="45">
        <f t="shared" si="5"/>
        <v>2.3596344995894469E-2</v>
      </c>
      <c r="Q75" s="79">
        <f t="shared" si="4"/>
        <v>23269.964</v>
      </c>
    </row>
    <row r="76" spans="1:17" ht="12.95" customHeight="1">
      <c r="A76" s="77" t="s">
        <v>344</v>
      </c>
      <c r="B76" s="78" t="s">
        <v>146</v>
      </c>
      <c r="C76" s="77">
        <v>38351.275999999998</v>
      </c>
      <c r="D76" s="77" t="s">
        <v>168</v>
      </c>
      <c r="E76" s="45">
        <f t="shared" si="0"/>
        <v>-18274.9929227096</v>
      </c>
      <c r="F76" s="75">
        <f t="shared" si="1"/>
        <v>-18275</v>
      </c>
      <c r="G76" s="46">
        <f t="shared" si="6"/>
        <v>6.3072499906411394E-3</v>
      </c>
      <c r="I76" s="45">
        <f t="shared" si="5"/>
        <v>6.3072499906411394E-3</v>
      </c>
      <c r="Q76" s="79">
        <f t="shared" si="4"/>
        <v>23332.775999999998</v>
      </c>
    </row>
    <row r="77" spans="1:17" ht="12.95" customHeight="1">
      <c r="A77" s="77" t="s">
        <v>372</v>
      </c>
      <c r="B77" s="78" t="s">
        <v>146</v>
      </c>
      <c r="C77" s="77">
        <v>38595.466</v>
      </c>
      <c r="D77" s="77" t="s">
        <v>168</v>
      </c>
      <c r="E77" s="45">
        <f t="shared" si="0"/>
        <v>-18000.990220339849</v>
      </c>
      <c r="F77" s="75">
        <f t="shared" si="1"/>
        <v>-18001</v>
      </c>
      <c r="G77" s="46">
        <f t="shared" si="6"/>
        <v>8.7155899964272976E-3</v>
      </c>
      <c r="I77" s="45">
        <f t="shared" si="5"/>
        <v>8.7155899964272976E-3</v>
      </c>
      <c r="Q77" s="79">
        <f t="shared" si="4"/>
        <v>23576.966</v>
      </c>
    </row>
    <row r="78" spans="1:17" ht="12.95" customHeight="1">
      <c r="A78" s="77" t="s">
        <v>354</v>
      </c>
      <c r="B78" s="78" t="s">
        <v>146</v>
      </c>
      <c r="C78" s="77">
        <v>39316.444000000003</v>
      </c>
      <c r="D78" s="77" t="s">
        <v>168</v>
      </c>
      <c r="E78" s="45">
        <f t="shared" si="0"/>
        <v>-17191.989358924006</v>
      </c>
      <c r="F78" s="75">
        <f t="shared" si="1"/>
        <v>-17192</v>
      </c>
      <c r="G78" s="46">
        <f t="shared" si="6"/>
        <v>9.4832800023141317E-3</v>
      </c>
      <c r="I78" s="45">
        <f t="shared" si="5"/>
        <v>9.4832800023141317E-3</v>
      </c>
      <c r="Q78" s="79">
        <f t="shared" si="4"/>
        <v>24297.944000000003</v>
      </c>
    </row>
    <row r="79" spans="1:17" ht="12.95" customHeight="1">
      <c r="A79" s="77" t="s">
        <v>354</v>
      </c>
      <c r="B79" s="78" t="s">
        <v>146</v>
      </c>
      <c r="C79" s="77">
        <v>39316.449999999997</v>
      </c>
      <c r="D79" s="77" t="s">
        <v>168</v>
      </c>
      <c r="E79" s="45">
        <f t="shared" si="0"/>
        <v>-17191.982626395184</v>
      </c>
      <c r="F79" s="75">
        <f t="shared" si="1"/>
        <v>-17192</v>
      </c>
      <c r="G79" s="46">
        <f t="shared" si="6"/>
        <v>1.5483279996260535E-2</v>
      </c>
      <c r="I79" s="45">
        <f t="shared" si="5"/>
        <v>1.5483279996260535E-2</v>
      </c>
      <c r="Q79" s="79">
        <f t="shared" si="4"/>
        <v>24297.949999999997</v>
      </c>
    </row>
    <row r="80" spans="1:17" ht="12.95" customHeight="1">
      <c r="A80" s="77" t="s">
        <v>354</v>
      </c>
      <c r="B80" s="78" t="s">
        <v>146</v>
      </c>
      <c r="C80" s="77">
        <v>39701.440999999999</v>
      </c>
      <c r="D80" s="77" t="s">
        <v>168</v>
      </c>
      <c r="E80" s="45">
        <f t="shared" si="0"/>
        <v>-16759.988792134849</v>
      </c>
      <c r="F80" s="75">
        <f t="shared" si="1"/>
        <v>-16760</v>
      </c>
      <c r="G80" s="46">
        <f t="shared" si="6"/>
        <v>9.9883999937446788E-3</v>
      </c>
      <c r="I80" s="45">
        <f t="shared" si="5"/>
        <v>9.9883999937446788E-3</v>
      </c>
      <c r="Q80" s="79">
        <f t="shared" si="4"/>
        <v>24682.940999999999</v>
      </c>
    </row>
    <row r="81" spans="1:35" ht="12.95" customHeight="1">
      <c r="A81" s="77" t="s">
        <v>354</v>
      </c>
      <c r="B81" s="78" t="s">
        <v>146</v>
      </c>
      <c r="C81" s="77">
        <v>39710.347000000002</v>
      </c>
      <c r="D81" s="77" t="s">
        <v>168</v>
      </c>
      <c r="E81" s="45">
        <f t="shared" si="0"/>
        <v>-16749.995475179585</v>
      </c>
      <c r="F81" s="75">
        <f t="shared" si="1"/>
        <v>-16750</v>
      </c>
      <c r="G81" s="46">
        <f t="shared" si="6"/>
        <v>4.0325000009033829E-3</v>
      </c>
      <c r="I81" s="45">
        <f t="shared" si="5"/>
        <v>4.0325000009033829E-3</v>
      </c>
      <c r="Q81" s="79">
        <f t="shared" si="4"/>
        <v>24691.847000000002</v>
      </c>
    </row>
    <row r="82" spans="1:35" ht="12.95" customHeight="1">
      <c r="A82" s="77" t="s">
        <v>321</v>
      </c>
      <c r="B82" s="78" t="s">
        <v>146</v>
      </c>
      <c r="C82" s="77">
        <v>39791.438999999998</v>
      </c>
      <c r="D82" s="77" t="s">
        <v>168</v>
      </c>
      <c r="E82" s="45">
        <f t="shared" si="0"/>
        <v>-16659.003103908992</v>
      </c>
      <c r="F82" s="75">
        <f t="shared" si="1"/>
        <v>-16659</v>
      </c>
      <c r="G82" s="46">
        <f t="shared" si="6"/>
        <v>-2.7661900021485053E-3</v>
      </c>
      <c r="I82" s="45">
        <f t="shared" si="5"/>
        <v>-2.7661900021485053E-3</v>
      </c>
      <c r="Q82" s="79">
        <f t="shared" si="4"/>
        <v>24772.938999999998</v>
      </c>
    </row>
    <row r="83" spans="1:35" ht="12.95" customHeight="1">
      <c r="A83" s="77" t="s">
        <v>321</v>
      </c>
      <c r="B83" s="78" t="s">
        <v>146</v>
      </c>
      <c r="C83" s="77">
        <v>40119.42</v>
      </c>
      <c r="D83" s="77" t="s">
        <v>168</v>
      </c>
      <c r="E83" s="45">
        <f t="shared" si="0"/>
        <v>-16290.97951438472</v>
      </c>
      <c r="F83" s="75">
        <f t="shared" si="1"/>
        <v>-16291</v>
      </c>
      <c r="G83" s="46">
        <f t="shared" si="6"/>
        <v>1.8256689996633213E-2</v>
      </c>
      <c r="I83" s="45">
        <f t="shared" si="5"/>
        <v>1.8256689996633213E-2</v>
      </c>
      <c r="Q83" s="79">
        <f t="shared" si="4"/>
        <v>25100.92</v>
      </c>
    </row>
    <row r="84" spans="1:35" ht="12.95" customHeight="1">
      <c r="A84" s="7" t="s">
        <v>151</v>
      </c>
      <c r="B84" s="8"/>
      <c r="C84" s="11">
        <v>40127.428999999996</v>
      </c>
      <c r="D84" s="11">
        <v>6.0000000000000001E-3</v>
      </c>
      <c r="E84" s="45">
        <f t="shared" si="0"/>
        <v>-16281.99271048907</v>
      </c>
      <c r="F84" s="75">
        <f t="shared" si="1"/>
        <v>-16282</v>
      </c>
      <c r="G84" s="46">
        <f t="shared" si="6"/>
        <v>6.496379995951429E-3</v>
      </c>
      <c r="H84" s="83"/>
      <c r="J84" s="45">
        <f>+G84</f>
        <v>6.496379995951429E-3</v>
      </c>
      <c r="Q84" s="79">
        <f t="shared" si="4"/>
        <v>25108.928999999996</v>
      </c>
    </row>
    <row r="85" spans="1:35" ht="12.95" customHeight="1">
      <c r="A85" s="77" t="s">
        <v>424</v>
      </c>
      <c r="B85" s="78" t="s">
        <v>146</v>
      </c>
      <c r="C85" s="77">
        <v>40470.531000000003</v>
      </c>
      <c r="D85" s="77" t="s">
        <v>168</v>
      </c>
      <c r="E85" s="45">
        <f t="shared" ref="E85:E148" si="7">(C85-C$7)/C$8</f>
        <v>-15897.002026233096</v>
      </c>
      <c r="F85" s="75">
        <f t="shared" ref="F85:F148" si="8">ROUND(2*E85,0)/2</f>
        <v>-15897</v>
      </c>
      <c r="G85" s="46">
        <f t="shared" ref="G85:G116" si="9">C85-(C$7+C$8*F85)</f>
        <v>-1.8057699999189936E-3</v>
      </c>
      <c r="I85" s="45">
        <f t="shared" ref="I85:I90" si="10">+G85</f>
        <v>-1.8057699999189936E-3</v>
      </c>
      <c r="Q85" s="79">
        <f t="shared" ref="Q85:Q148" si="11">C85-15018.5</f>
        <v>25452.031000000003</v>
      </c>
    </row>
    <row r="86" spans="1:35" ht="12.95" customHeight="1">
      <c r="A86" s="77" t="s">
        <v>424</v>
      </c>
      <c r="B86" s="78" t="s">
        <v>146</v>
      </c>
      <c r="C86" s="77">
        <v>40470.534</v>
      </c>
      <c r="D86" s="77" t="s">
        <v>168</v>
      </c>
      <c r="E86" s="45">
        <f t="shared" si="7"/>
        <v>-15896.998659968687</v>
      </c>
      <c r="F86" s="75">
        <f t="shared" si="8"/>
        <v>-15897</v>
      </c>
      <c r="G86" s="46">
        <f t="shared" si="9"/>
        <v>1.1942299970542081E-3</v>
      </c>
      <c r="I86" s="45">
        <f t="shared" si="10"/>
        <v>1.1942299970542081E-3</v>
      </c>
      <c r="Q86" s="79">
        <f t="shared" si="11"/>
        <v>25452.034</v>
      </c>
    </row>
    <row r="87" spans="1:35" ht="12.95" customHeight="1">
      <c r="A87" s="77" t="s">
        <v>424</v>
      </c>
      <c r="B87" s="78" t="s">
        <v>146</v>
      </c>
      <c r="C87" s="77">
        <v>40470.535000000003</v>
      </c>
      <c r="D87" s="77" t="s">
        <v>168</v>
      </c>
      <c r="E87" s="45">
        <f t="shared" si="7"/>
        <v>-15896.997537880545</v>
      </c>
      <c r="F87" s="75">
        <f t="shared" si="8"/>
        <v>-15897</v>
      </c>
      <c r="G87" s="46">
        <f t="shared" si="9"/>
        <v>2.1942300008959137E-3</v>
      </c>
      <c r="I87" s="45">
        <f t="shared" si="10"/>
        <v>2.1942300008959137E-3</v>
      </c>
      <c r="Q87" s="79">
        <f t="shared" si="11"/>
        <v>25452.035000000003</v>
      </c>
    </row>
    <row r="88" spans="1:35" ht="12.95" customHeight="1">
      <c r="A88" s="77" t="s">
        <v>424</v>
      </c>
      <c r="B88" s="78" t="s">
        <v>146</v>
      </c>
      <c r="C88" s="77">
        <v>40522.233</v>
      </c>
      <c r="D88" s="77" t="s">
        <v>168</v>
      </c>
      <c r="E88" s="45">
        <f t="shared" si="7"/>
        <v>-15838.987825332488</v>
      </c>
      <c r="F88" s="75">
        <f t="shared" si="8"/>
        <v>-15839</v>
      </c>
      <c r="G88" s="46">
        <f t="shared" si="9"/>
        <v>1.0850009995920118E-2</v>
      </c>
      <c r="I88" s="45">
        <f t="shared" si="10"/>
        <v>1.0850009995920118E-2</v>
      </c>
      <c r="Q88" s="79">
        <f t="shared" si="11"/>
        <v>25503.733</v>
      </c>
    </row>
    <row r="89" spans="1:35" ht="12.95" customHeight="1">
      <c r="A89" s="77" t="s">
        <v>424</v>
      </c>
      <c r="B89" s="78" t="s">
        <v>146</v>
      </c>
      <c r="C89" s="77">
        <v>40522.248</v>
      </c>
      <c r="D89" s="77" t="s">
        <v>168</v>
      </c>
      <c r="E89" s="45">
        <f t="shared" si="7"/>
        <v>-15838.97099401042</v>
      </c>
      <c r="F89" s="75">
        <f t="shared" si="8"/>
        <v>-15839</v>
      </c>
      <c r="G89" s="46">
        <f t="shared" si="9"/>
        <v>2.5850009995338041E-2</v>
      </c>
      <c r="I89" s="45">
        <f t="shared" si="10"/>
        <v>2.5850009995338041E-2</v>
      </c>
      <c r="Q89" s="79">
        <f t="shared" si="11"/>
        <v>25503.748</v>
      </c>
    </row>
    <row r="90" spans="1:35" ht="12.95" customHeight="1">
      <c r="A90" s="77" t="s">
        <v>424</v>
      </c>
      <c r="B90" s="78" t="s">
        <v>146</v>
      </c>
      <c r="C90" s="77">
        <v>40528.468999999997</v>
      </c>
      <c r="D90" s="77" t="s">
        <v>168</v>
      </c>
      <c r="E90" s="45">
        <f t="shared" si="7"/>
        <v>-15831.99048370516</v>
      </c>
      <c r="F90" s="75">
        <f t="shared" si="8"/>
        <v>-15832</v>
      </c>
      <c r="G90" s="46">
        <f t="shared" si="9"/>
        <v>8.4808799947495572E-3</v>
      </c>
      <c r="I90" s="45">
        <f t="shared" si="10"/>
        <v>8.4808799947495572E-3</v>
      </c>
      <c r="Q90" s="79">
        <f t="shared" si="11"/>
        <v>25509.968999999997</v>
      </c>
    </row>
    <row r="91" spans="1:35" ht="12.95" customHeight="1">
      <c r="A91" s="45" t="s">
        <v>40</v>
      </c>
      <c r="B91" s="44" t="s">
        <v>145</v>
      </c>
      <c r="C91" s="82">
        <v>40753.487999999998</v>
      </c>
      <c r="D91" s="82"/>
      <c r="E91" s="45">
        <f t="shared" si="7"/>
        <v>-15579.499333025207</v>
      </c>
      <c r="F91" s="75">
        <f t="shared" si="8"/>
        <v>-15579.5</v>
      </c>
      <c r="G91" s="46">
        <f t="shared" si="9"/>
        <v>5.9440499171614647E-4</v>
      </c>
      <c r="I91" s="45">
        <f>G91</f>
        <v>5.9440499171614647E-4</v>
      </c>
      <c r="Q91" s="79">
        <f t="shared" si="11"/>
        <v>25734.987999999998</v>
      </c>
      <c r="AE91" s="45">
        <v>10</v>
      </c>
      <c r="AG91" s="45" t="s">
        <v>39</v>
      </c>
      <c r="AI91" s="45" t="s">
        <v>41</v>
      </c>
    </row>
    <row r="92" spans="1:35" ht="12.95" customHeight="1">
      <c r="A92" s="77" t="s">
        <v>445</v>
      </c>
      <c r="B92" s="78" t="s">
        <v>146</v>
      </c>
      <c r="C92" s="77">
        <v>40757.506999999998</v>
      </c>
      <c r="D92" s="77" t="s">
        <v>168</v>
      </c>
      <c r="E92" s="45">
        <f t="shared" si="7"/>
        <v>-15574.989660799381</v>
      </c>
      <c r="F92" s="75">
        <f t="shared" si="8"/>
        <v>-15575</v>
      </c>
      <c r="G92" s="46">
        <f t="shared" si="9"/>
        <v>9.2142499925103039E-3</v>
      </c>
      <c r="I92" s="45">
        <f>+G92</f>
        <v>9.2142499925103039E-3</v>
      </c>
      <c r="Q92" s="79">
        <f t="shared" si="11"/>
        <v>25739.006999999998</v>
      </c>
    </row>
    <row r="93" spans="1:35" ht="12.95" customHeight="1">
      <c r="A93" s="77" t="s">
        <v>445</v>
      </c>
      <c r="B93" s="78" t="s">
        <v>146</v>
      </c>
      <c r="C93" s="77">
        <v>40757.510999999999</v>
      </c>
      <c r="D93" s="77" t="s">
        <v>168</v>
      </c>
      <c r="E93" s="45">
        <f t="shared" si="7"/>
        <v>-15574.98517244683</v>
      </c>
      <c r="F93" s="75">
        <f t="shared" si="8"/>
        <v>-15575</v>
      </c>
      <c r="G93" s="46">
        <f t="shared" si="9"/>
        <v>1.3214249993325211E-2</v>
      </c>
      <c r="I93" s="45">
        <f>+G93</f>
        <v>1.3214249993325211E-2</v>
      </c>
      <c r="Q93" s="79">
        <f t="shared" si="11"/>
        <v>25739.010999999999</v>
      </c>
    </row>
    <row r="94" spans="1:35" ht="12.95" customHeight="1">
      <c r="A94" s="45" t="s">
        <v>40</v>
      </c>
      <c r="C94" s="82">
        <v>40774.436999999998</v>
      </c>
      <c r="D94" s="82"/>
      <c r="E94" s="45">
        <f t="shared" si="7"/>
        <v>-15555.992708626403</v>
      </c>
      <c r="F94" s="75">
        <f t="shared" si="8"/>
        <v>-15556</v>
      </c>
      <c r="G94" s="46">
        <f t="shared" si="9"/>
        <v>6.4980399984051473E-3</v>
      </c>
      <c r="I94" s="45">
        <f t="shared" ref="I94:I111" si="12">G94</f>
        <v>6.4980399984051473E-3</v>
      </c>
      <c r="Q94" s="79">
        <f t="shared" si="11"/>
        <v>25755.936999999998</v>
      </c>
      <c r="AE94" s="45">
        <v>12</v>
      </c>
      <c r="AG94" s="45" t="s">
        <v>39</v>
      </c>
      <c r="AI94" s="45" t="s">
        <v>41</v>
      </c>
    </row>
    <row r="95" spans="1:35" ht="12.95" customHeight="1">
      <c r="A95" s="45" t="s">
        <v>42</v>
      </c>
      <c r="C95" s="82">
        <v>40839.487999999998</v>
      </c>
      <c r="D95" s="82"/>
      <c r="E95" s="45">
        <f t="shared" si="7"/>
        <v>-15482.999753174279</v>
      </c>
      <c r="F95" s="75">
        <f t="shared" si="8"/>
        <v>-15483</v>
      </c>
      <c r="G95" s="46">
        <f t="shared" si="9"/>
        <v>2.1996999566908926E-4</v>
      </c>
      <c r="I95" s="45">
        <f t="shared" si="12"/>
        <v>2.1996999566908926E-4</v>
      </c>
      <c r="Q95" s="79">
        <f t="shared" si="11"/>
        <v>25820.987999999998</v>
      </c>
      <c r="AE95" s="45">
        <v>9</v>
      </c>
      <c r="AG95" s="45" t="s">
        <v>39</v>
      </c>
      <c r="AI95" s="45" t="s">
        <v>41</v>
      </c>
    </row>
    <row r="96" spans="1:35" ht="12.95" customHeight="1">
      <c r="A96" s="45" t="s">
        <v>42</v>
      </c>
      <c r="C96" s="82">
        <v>40848.406999999999</v>
      </c>
      <c r="D96" s="82"/>
      <c r="E96" s="45">
        <f t="shared" si="7"/>
        <v>-15472.991849073225</v>
      </c>
      <c r="F96" s="75">
        <f t="shared" si="8"/>
        <v>-15473</v>
      </c>
      <c r="G96" s="46">
        <f t="shared" si="9"/>
        <v>7.2640699945623055E-3</v>
      </c>
      <c r="I96" s="45">
        <f t="shared" si="12"/>
        <v>7.2640699945623055E-3</v>
      </c>
      <c r="Q96" s="79">
        <f t="shared" si="11"/>
        <v>25829.906999999999</v>
      </c>
      <c r="AE96" s="45">
        <v>7</v>
      </c>
      <c r="AG96" s="45" t="s">
        <v>39</v>
      </c>
      <c r="AI96" s="45" t="s">
        <v>41</v>
      </c>
    </row>
    <row r="97" spans="1:35" ht="12.95" customHeight="1">
      <c r="A97" s="45" t="s">
        <v>43</v>
      </c>
      <c r="C97" s="82">
        <v>40890.294999999998</v>
      </c>
      <c r="D97" s="82"/>
      <c r="E97" s="45">
        <f t="shared" si="7"/>
        <v>-15425.989821156998</v>
      </c>
      <c r="F97" s="75">
        <f t="shared" si="8"/>
        <v>-15426</v>
      </c>
      <c r="G97" s="46">
        <f t="shared" si="9"/>
        <v>9.0713399986270815E-3</v>
      </c>
      <c r="I97" s="45">
        <f t="shared" si="12"/>
        <v>9.0713399986270815E-3</v>
      </c>
      <c r="Q97" s="79">
        <f t="shared" si="11"/>
        <v>25871.794999999998</v>
      </c>
      <c r="AE97" s="45">
        <v>12</v>
      </c>
      <c r="AG97" s="45" t="s">
        <v>39</v>
      </c>
      <c r="AI97" s="45" t="s">
        <v>41</v>
      </c>
    </row>
    <row r="98" spans="1:35" ht="12.95" customHeight="1">
      <c r="A98" s="45" t="s">
        <v>45</v>
      </c>
      <c r="B98" s="44" t="s">
        <v>145</v>
      </c>
      <c r="C98" s="82">
        <v>41056.510999999999</v>
      </c>
      <c r="D98" s="82"/>
      <c r="E98" s="45">
        <f t="shared" si="7"/>
        <v>-15239.480819244185</v>
      </c>
      <c r="F98" s="75">
        <f t="shared" si="8"/>
        <v>-15239.5</v>
      </c>
      <c r="G98" s="46">
        <f t="shared" si="9"/>
        <v>1.709380499960389E-2</v>
      </c>
      <c r="I98" s="45">
        <f t="shared" si="12"/>
        <v>1.709380499960389E-2</v>
      </c>
      <c r="Q98" s="79">
        <f t="shared" si="11"/>
        <v>26038.010999999999</v>
      </c>
      <c r="AE98" s="45">
        <v>21</v>
      </c>
      <c r="AG98" s="45" t="s">
        <v>44</v>
      </c>
      <c r="AI98" s="45" t="s">
        <v>41</v>
      </c>
    </row>
    <row r="99" spans="1:35" ht="12.95" customHeight="1">
      <c r="A99" s="45" t="s">
        <v>45</v>
      </c>
      <c r="B99" s="44" t="s">
        <v>145</v>
      </c>
      <c r="C99" s="82">
        <v>41080.563000000002</v>
      </c>
      <c r="D99" s="82"/>
      <c r="E99" s="45">
        <f t="shared" si="7"/>
        <v>-15212.492355353779</v>
      </c>
      <c r="F99" s="75">
        <f t="shared" si="8"/>
        <v>-15212.5</v>
      </c>
      <c r="G99" s="46">
        <f t="shared" si="9"/>
        <v>6.8128749990137294E-3</v>
      </c>
      <c r="I99" s="45">
        <f t="shared" si="12"/>
        <v>6.8128749990137294E-3</v>
      </c>
      <c r="Q99" s="79">
        <f t="shared" si="11"/>
        <v>26062.063000000002</v>
      </c>
      <c r="AE99" s="45">
        <v>8</v>
      </c>
      <c r="AG99" s="45" t="s">
        <v>39</v>
      </c>
      <c r="AI99" s="45" t="s">
        <v>41</v>
      </c>
    </row>
    <row r="100" spans="1:35" ht="12.95" customHeight="1">
      <c r="A100" s="45" t="s">
        <v>45</v>
      </c>
      <c r="C100" s="82">
        <v>41126.461000000003</v>
      </c>
      <c r="D100" s="82"/>
      <c r="E100" s="45">
        <f t="shared" si="7"/>
        <v>-15160.990754004966</v>
      </c>
      <c r="F100" s="75">
        <f t="shared" si="8"/>
        <v>-15161</v>
      </c>
      <c r="G100" s="46">
        <f t="shared" si="9"/>
        <v>8.2399899984011427E-3</v>
      </c>
      <c r="I100" s="45">
        <f t="shared" si="12"/>
        <v>8.2399899984011427E-3</v>
      </c>
      <c r="Q100" s="79">
        <f t="shared" si="11"/>
        <v>26107.961000000003</v>
      </c>
      <c r="AE100" s="45">
        <v>8</v>
      </c>
      <c r="AG100" s="45" t="s">
        <v>46</v>
      </c>
      <c r="AI100" s="45" t="s">
        <v>41</v>
      </c>
    </row>
    <row r="101" spans="1:35" ht="12.95" customHeight="1">
      <c r="A101" s="45" t="s">
        <v>47</v>
      </c>
      <c r="C101" s="82">
        <v>41126.462</v>
      </c>
      <c r="D101" s="82"/>
      <c r="E101" s="45">
        <f t="shared" si="7"/>
        <v>-15160.989631916831</v>
      </c>
      <c r="F101" s="75">
        <f t="shared" si="8"/>
        <v>-15161</v>
      </c>
      <c r="G101" s="46">
        <f t="shared" si="9"/>
        <v>9.2399899949668907E-3</v>
      </c>
      <c r="I101" s="45">
        <f t="shared" si="12"/>
        <v>9.2399899949668907E-3</v>
      </c>
      <c r="Q101" s="79">
        <f t="shared" si="11"/>
        <v>26107.962</v>
      </c>
      <c r="AE101" s="45">
        <v>8</v>
      </c>
      <c r="AG101" s="45" t="s">
        <v>39</v>
      </c>
      <c r="AI101" s="45" t="s">
        <v>41</v>
      </c>
    </row>
    <row r="102" spans="1:35" ht="12.95" customHeight="1">
      <c r="A102" s="45" t="s">
        <v>47</v>
      </c>
      <c r="B102" s="44" t="s">
        <v>145</v>
      </c>
      <c r="C102" s="82">
        <v>41130.466999999997</v>
      </c>
      <c r="D102" s="82"/>
      <c r="E102" s="45">
        <f t="shared" si="7"/>
        <v>-15156.495668924939</v>
      </c>
      <c r="F102" s="75">
        <f t="shared" si="8"/>
        <v>-15156.5</v>
      </c>
      <c r="G102" s="46">
        <f t="shared" si="9"/>
        <v>3.8598349929088727E-3</v>
      </c>
      <c r="I102" s="45">
        <f t="shared" si="12"/>
        <v>3.8598349929088727E-3</v>
      </c>
      <c r="Q102" s="79">
        <f t="shared" si="11"/>
        <v>26111.966999999997</v>
      </c>
      <c r="AE102" s="45">
        <v>10</v>
      </c>
      <c r="AG102" s="45" t="s">
        <v>46</v>
      </c>
      <c r="AI102" s="45" t="s">
        <v>41</v>
      </c>
    </row>
    <row r="103" spans="1:35" ht="12.95" customHeight="1">
      <c r="A103" s="45" t="s">
        <v>47</v>
      </c>
      <c r="C103" s="82">
        <v>41143.402999999998</v>
      </c>
      <c r="D103" s="82"/>
      <c r="E103" s="45">
        <f t="shared" si="7"/>
        <v>-15141.980336774337</v>
      </c>
      <c r="F103" s="75">
        <f t="shared" si="8"/>
        <v>-15142</v>
      </c>
      <c r="G103" s="46">
        <f t="shared" si="9"/>
        <v>1.7523779992188793E-2</v>
      </c>
      <c r="I103" s="45">
        <f t="shared" si="12"/>
        <v>1.7523779992188793E-2</v>
      </c>
      <c r="Q103" s="79">
        <f t="shared" si="11"/>
        <v>26124.902999999998</v>
      </c>
      <c r="AE103" s="45">
        <v>7</v>
      </c>
      <c r="AG103" s="45" t="s">
        <v>48</v>
      </c>
      <c r="AI103" s="45" t="s">
        <v>41</v>
      </c>
    </row>
    <row r="104" spans="1:35" ht="12.95" customHeight="1">
      <c r="A104" s="45" t="s">
        <v>47</v>
      </c>
      <c r="B104" s="44" t="s">
        <v>145</v>
      </c>
      <c r="C104" s="82">
        <v>41147.396999999997</v>
      </c>
      <c r="D104" s="82"/>
      <c r="E104" s="45">
        <f t="shared" si="7"/>
        <v>-15137.498716751959</v>
      </c>
      <c r="F104" s="75">
        <f t="shared" si="8"/>
        <v>-15137.5</v>
      </c>
      <c r="G104" s="46">
        <f t="shared" si="9"/>
        <v>1.1436249915277585E-3</v>
      </c>
      <c r="I104" s="45">
        <f t="shared" si="12"/>
        <v>1.1436249915277585E-3</v>
      </c>
      <c r="Q104" s="79">
        <f t="shared" si="11"/>
        <v>26128.896999999997</v>
      </c>
      <c r="AE104" s="45">
        <v>6</v>
      </c>
      <c r="AG104" s="45" t="s">
        <v>39</v>
      </c>
      <c r="AI104" s="45" t="s">
        <v>41</v>
      </c>
    </row>
    <row r="105" spans="1:35" ht="12.95" customHeight="1">
      <c r="A105" s="45" t="s">
        <v>47</v>
      </c>
      <c r="B105" s="44" t="s">
        <v>145</v>
      </c>
      <c r="C105" s="82">
        <v>41154.519999999997</v>
      </c>
      <c r="D105" s="82"/>
      <c r="E105" s="45">
        <f t="shared" si="7"/>
        <v>-15129.5060829464</v>
      </c>
      <c r="F105" s="75">
        <f t="shared" si="8"/>
        <v>-15129.5</v>
      </c>
      <c r="G105" s="46">
        <f t="shared" si="9"/>
        <v>-5.4210950038395822E-3</v>
      </c>
      <c r="I105" s="45">
        <f t="shared" si="12"/>
        <v>-5.4210950038395822E-3</v>
      </c>
      <c r="Q105" s="79">
        <f t="shared" si="11"/>
        <v>26136.019999999997</v>
      </c>
      <c r="AE105" s="45">
        <v>7</v>
      </c>
      <c r="AG105" s="45" t="s">
        <v>39</v>
      </c>
      <c r="AI105" s="45" t="s">
        <v>41</v>
      </c>
    </row>
    <row r="106" spans="1:35" ht="12.95" customHeight="1">
      <c r="A106" s="45" t="s">
        <v>47</v>
      </c>
      <c r="C106" s="82">
        <v>41176.364000000001</v>
      </c>
      <c r="D106" s="82"/>
      <c r="E106" s="45">
        <f t="shared" si="7"/>
        <v>-15104.99518966426</v>
      </c>
      <c r="F106" s="75">
        <f t="shared" si="8"/>
        <v>-15105</v>
      </c>
      <c r="G106" s="46">
        <f t="shared" si="9"/>
        <v>4.2869499957305379E-3</v>
      </c>
      <c r="I106" s="45">
        <f t="shared" si="12"/>
        <v>4.2869499957305379E-3</v>
      </c>
      <c r="Q106" s="79">
        <f t="shared" si="11"/>
        <v>26157.864000000001</v>
      </c>
      <c r="AE106" s="45">
        <v>9</v>
      </c>
      <c r="AG106" s="45" t="s">
        <v>39</v>
      </c>
      <c r="AI106" s="45" t="s">
        <v>41</v>
      </c>
    </row>
    <row r="107" spans="1:35" ht="12.95" customHeight="1">
      <c r="A107" s="45" t="s">
        <v>49</v>
      </c>
      <c r="B107" s="44" t="s">
        <v>145</v>
      </c>
      <c r="C107" s="82">
        <v>41213.351000000002</v>
      </c>
      <c r="D107" s="82"/>
      <c r="E107" s="45">
        <f t="shared" si="7"/>
        <v>-15063.492515711394</v>
      </c>
      <c r="F107" s="75">
        <f t="shared" si="8"/>
        <v>-15063.5</v>
      </c>
      <c r="G107" s="46">
        <f t="shared" si="9"/>
        <v>6.6699649978545494E-3</v>
      </c>
      <c r="I107" s="45">
        <f t="shared" si="12"/>
        <v>6.6699649978545494E-3</v>
      </c>
      <c r="Q107" s="79">
        <f t="shared" si="11"/>
        <v>26194.851000000002</v>
      </c>
      <c r="AE107" s="45">
        <v>11</v>
      </c>
      <c r="AG107" s="45" t="s">
        <v>44</v>
      </c>
      <c r="AI107" s="45" t="s">
        <v>41</v>
      </c>
    </row>
    <row r="108" spans="1:35" ht="12.95" customHeight="1">
      <c r="A108" s="45" t="s">
        <v>50</v>
      </c>
      <c r="C108" s="82">
        <v>41215.569000000003</v>
      </c>
      <c r="D108" s="82"/>
      <c r="E108" s="45">
        <f t="shared" si="7"/>
        <v>-15061.00372422175</v>
      </c>
      <c r="F108" s="75">
        <f t="shared" si="8"/>
        <v>-15061</v>
      </c>
      <c r="G108" s="46">
        <f t="shared" si="9"/>
        <v>-3.319010000268463E-3</v>
      </c>
      <c r="I108" s="45">
        <f t="shared" si="12"/>
        <v>-3.319010000268463E-3</v>
      </c>
      <c r="Q108" s="79">
        <f t="shared" si="11"/>
        <v>26197.069000000003</v>
      </c>
      <c r="AE108" s="45">
        <v>7</v>
      </c>
      <c r="AG108" s="45" t="s">
        <v>39</v>
      </c>
      <c r="AI108" s="45" t="s">
        <v>41</v>
      </c>
    </row>
    <row r="109" spans="1:35" ht="12.95" customHeight="1">
      <c r="A109" s="45" t="s">
        <v>51</v>
      </c>
      <c r="C109" s="82">
        <v>41291.341</v>
      </c>
      <c r="D109" s="82"/>
      <c r="E109" s="45">
        <f t="shared" si="7"/>
        <v>-14975.980861844258</v>
      </c>
      <c r="F109" s="75">
        <f t="shared" si="8"/>
        <v>-14976</v>
      </c>
      <c r="G109" s="46">
        <f t="shared" si="9"/>
        <v>1.7055839998647571E-2</v>
      </c>
      <c r="I109" s="45">
        <f t="shared" si="12"/>
        <v>1.7055839998647571E-2</v>
      </c>
      <c r="Q109" s="79">
        <f t="shared" si="11"/>
        <v>26272.841</v>
      </c>
      <c r="AE109" s="45">
        <v>10</v>
      </c>
      <c r="AG109" s="45" t="s">
        <v>44</v>
      </c>
      <c r="AI109" s="45" t="s">
        <v>41</v>
      </c>
    </row>
    <row r="110" spans="1:35" ht="12.95" customHeight="1">
      <c r="A110" s="45" t="s">
        <v>52</v>
      </c>
      <c r="B110" s="44" t="s">
        <v>145</v>
      </c>
      <c r="C110" s="82">
        <v>41482.470999999998</v>
      </c>
      <c r="D110" s="82"/>
      <c r="E110" s="45">
        <f t="shared" si="7"/>
        <v>-14761.516156066264</v>
      </c>
      <c r="F110" s="75">
        <f t="shared" si="8"/>
        <v>-14761.5</v>
      </c>
      <c r="G110" s="46">
        <f t="shared" si="9"/>
        <v>-1.4398215003893711E-2</v>
      </c>
      <c r="I110" s="45">
        <f t="shared" si="12"/>
        <v>-1.4398215003893711E-2</v>
      </c>
      <c r="Q110" s="79">
        <f t="shared" si="11"/>
        <v>26463.970999999998</v>
      </c>
      <c r="AE110" s="45">
        <v>13</v>
      </c>
      <c r="AG110" s="45" t="s">
        <v>44</v>
      </c>
      <c r="AI110" s="45" t="s">
        <v>41</v>
      </c>
    </row>
    <row r="111" spans="1:35" ht="12.95" customHeight="1">
      <c r="A111" s="45" t="s">
        <v>52</v>
      </c>
      <c r="C111" s="82">
        <v>41487.391000000003</v>
      </c>
      <c r="D111" s="82"/>
      <c r="E111" s="45">
        <f t="shared" si="7"/>
        <v>-14755.995482428274</v>
      </c>
      <c r="F111" s="75">
        <f t="shared" si="8"/>
        <v>-14756</v>
      </c>
      <c r="G111" s="46">
        <f t="shared" si="9"/>
        <v>4.0260399982798845E-3</v>
      </c>
      <c r="I111" s="45">
        <f t="shared" si="12"/>
        <v>4.0260399982798845E-3</v>
      </c>
      <c r="Q111" s="79">
        <f t="shared" si="11"/>
        <v>26468.891000000003</v>
      </c>
      <c r="AE111" s="45">
        <v>11</v>
      </c>
      <c r="AG111" s="45" t="s">
        <v>46</v>
      </c>
      <c r="AI111" s="45" t="s">
        <v>41</v>
      </c>
    </row>
    <row r="112" spans="1:35" ht="12.95" customHeight="1">
      <c r="A112" s="45" t="s">
        <v>11</v>
      </c>
      <c r="C112" s="82">
        <v>41498.983500000002</v>
      </c>
      <c r="D112" s="82">
        <v>7.2999999999999996E-4</v>
      </c>
      <c r="E112" s="45">
        <f t="shared" si="7"/>
        <v>-14742.987675690811</v>
      </c>
      <c r="F112" s="75">
        <f t="shared" si="8"/>
        <v>-14743</v>
      </c>
      <c r="G112" s="84">
        <f t="shared" si="9"/>
        <v>1.0983369997120462E-2</v>
      </c>
      <c r="J112" s="45">
        <f>G112</f>
        <v>1.0983369997120462E-2</v>
      </c>
      <c r="Q112" s="79">
        <f t="shared" si="11"/>
        <v>26480.483500000002</v>
      </c>
    </row>
    <row r="113" spans="1:35" ht="12.95" customHeight="1">
      <c r="A113" s="45" t="s">
        <v>53</v>
      </c>
      <c r="B113" s="44" t="s">
        <v>145</v>
      </c>
      <c r="C113" s="82">
        <v>41507.434000000001</v>
      </c>
      <c r="D113" s="82"/>
      <c r="E113" s="45">
        <f t="shared" si="7"/>
        <v>-14733.505469882321</v>
      </c>
      <c r="F113" s="75">
        <f t="shared" si="8"/>
        <v>-14733.5</v>
      </c>
      <c r="G113" s="46">
        <f t="shared" si="9"/>
        <v>-4.8747350010671653E-3</v>
      </c>
      <c r="I113" s="45">
        <f t="shared" ref="I113:I124" si="13">G113</f>
        <v>-4.8747350010671653E-3</v>
      </c>
      <c r="Q113" s="79">
        <f t="shared" si="11"/>
        <v>26488.934000000001</v>
      </c>
      <c r="AE113" s="45">
        <v>7</v>
      </c>
      <c r="AG113" s="45" t="s">
        <v>39</v>
      </c>
      <c r="AI113" s="45" t="s">
        <v>41</v>
      </c>
    </row>
    <row r="114" spans="1:35" ht="12.95" customHeight="1">
      <c r="A114" s="45" t="s">
        <v>53</v>
      </c>
      <c r="C114" s="82">
        <v>41511.478000000003</v>
      </c>
      <c r="D114" s="82"/>
      <c r="E114" s="45">
        <f t="shared" si="7"/>
        <v>-14728.96774545305</v>
      </c>
      <c r="F114" s="75">
        <f t="shared" si="8"/>
        <v>-14729</v>
      </c>
      <c r="G114" s="46">
        <f t="shared" si="9"/>
        <v>2.8745110001182184E-2</v>
      </c>
      <c r="I114" s="45">
        <f t="shared" si="13"/>
        <v>2.8745110001182184E-2</v>
      </c>
      <c r="Q114" s="79">
        <f t="shared" si="11"/>
        <v>26492.978000000003</v>
      </c>
      <c r="AE114" s="45">
        <v>6</v>
      </c>
      <c r="AG114" s="45" t="s">
        <v>46</v>
      </c>
      <c r="AI114" s="45" t="s">
        <v>41</v>
      </c>
    </row>
    <row r="115" spans="1:35" ht="12.95" customHeight="1">
      <c r="A115" s="45" t="s">
        <v>53</v>
      </c>
      <c r="C115" s="82">
        <v>41528.381000000001</v>
      </c>
      <c r="D115" s="82"/>
      <c r="E115" s="45">
        <f t="shared" si="7"/>
        <v>-14710.001089659792</v>
      </c>
      <c r="F115" s="75">
        <f t="shared" si="8"/>
        <v>-14710</v>
      </c>
      <c r="G115" s="46">
        <f t="shared" si="9"/>
        <v>-9.7110000206157565E-4</v>
      </c>
      <c r="I115" s="45">
        <f t="shared" si="13"/>
        <v>-9.7110000206157565E-4</v>
      </c>
      <c r="Q115" s="79">
        <f t="shared" si="11"/>
        <v>26509.881000000001</v>
      </c>
      <c r="AE115" s="45">
        <v>5</v>
      </c>
      <c r="AG115" s="45" t="s">
        <v>39</v>
      </c>
      <c r="AI115" s="45" t="s">
        <v>41</v>
      </c>
    </row>
    <row r="116" spans="1:35" ht="12.95" customHeight="1">
      <c r="A116" s="45" t="s">
        <v>53</v>
      </c>
      <c r="C116" s="82">
        <v>41528.389000000003</v>
      </c>
      <c r="D116" s="82"/>
      <c r="E116" s="45">
        <f t="shared" si="7"/>
        <v>-14709.992112954689</v>
      </c>
      <c r="F116" s="75">
        <f t="shared" si="8"/>
        <v>-14710</v>
      </c>
      <c r="G116" s="46">
        <f t="shared" si="9"/>
        <v>7.0288999995682389E-3</v>
      </c>
      <c r="I116" s="45">
        <f t="shared" si="13"/>
        <v>7.0288999995682389E-3</v>
      </c>
      <c r="Q116" s="79">
        <f t="shared" si="11"/>
        <v>26509.889000000003</v>
      </c>
      <c r="AE116" s="45">
        <v>9</v>
      </c>
      <c r="AG116" s="45" t="s">
        <v>46</v>
      </c>
      <c r="AI116" s="45" t="s">
        <v>41</v>
      </c>
    </row>
    <row r="117" spans="1:35" ht="12.95" customHeight="1">
      <c r="A117" s="45" t="s">
        <v>54</v>
      </c>
      <c r="B117" s="44" t="s">
        <v>145</v>
      </c>
      <c r="C117" s="82">
        <v>41540.423000000003</v>
      </c>
      <c r="D117" s="82"/>
      <c r="E117" s="45">
        <f t="shared" si="7"/>
        <v>-14696.488904304386</v>
      </c>
      <c r="F117" s="75">
        <f t="shared" si="8"/>
        <v>-14696.5</v>
      </c>
      <c r="G117" s="46">
        <f t="shared" ref="G117:G148" si="14">C117-(C$7+C$8*F117)</f>
        <v>9.8884350009029731E-3</v>
      </c>
      <c r="I117" s="45">
        <f t="shared" si="13"/>
        <v>9.8884350009029731E-3</v>
      </c>
      <c r="Q117" s="79">
        <f t="shared" si="11"/>
        <v>26521.923000000003</v>
      </c>
      <c r="AE117" s="45">
        <v>13</v>
      </c>
      <c r="AG117" s="45" t="s">
        <v>44</v>
      </c>
      <c r="AI117" s="45" t="s">
        <v>41</v>
      </c>
    </row>
    <row r="118" spans="1:35" ht="12.95" customHeight="1">
      <c r="A118" s="45" t="s">
        <v>54</v>
      </c>
      <c r="B118" s="44" t="s">
        <v>145</v>
      </c>
      <c r="C118" s="82">
        <v>41556.464</v>
      </c>
      <c r="D118" s="82"/>
      <c r="E118" s="45">
        <f t="shared" si="7"/>
        <v>-14678.489488485915</v>
      </c>
      <c r="F118" s="75">
        <f t="shared" si="8"/>
        <v>-14678.5</v>
      </c>
      <c r="G118" s="46">
        <f t="shared" si="14"/>
        <v>9.3678149933111854E-3</v>
      </c>
      <c r="I118" s="45">
        <f t="shared" si="13"/>
        <v>9.3678149933111854E-3</v>
      </c>
      <c r="Q118" s="79">
        <f t="shared" si="11"/>
        <v>26537.964</v>
      </c>
      <c r="AE118" s="45">
        <v>12</v>
      </c>
      <c r="AG118" s="45" t="s">
        <v>44</v>
      </c>
      <c r="AI118" s="45" t="s">
        <v>41</v>
      </c>
    </row>
    <row r="119" spans="1:35" ht="12.95" customHeight="1">
      <c r="A119" s="45" t="s">
        <v>54</v>
      </c>
      <c r="C119" s="82">
        <v>41561.351999999999</v>
      </c>
      <c r="D119" s="82"/>
      <c r="E119" s="45">
        <f t="shared" si="7"/>
        <v>-14673.004721668342</v>
      </c>
      <c r="F119" s="75">
        <f t="shared" si="8"/>
        <v>-14673</v>
      </c>
      <c r="G119" s="46">
        <f t="shared" si="14"/>
        <v>-4.2079300037585199E-3</v>
      </c>
      <c r="I119" s="45">
        <f t="shared" si="13"/>
        <v>-4.2079300037585199E-3</v>
      </c>
      <c r="Q119" s="79">
        <f t="shared" si="11"/>
        <v>26542.851999999999</v>
      </c>
      <c r="AE119" s="45">
        <v>6</v>
      </c>
      <c r="AG119" s="45" t="s">
        <v>46</v>
      </c>
      <c r="AI119" s="45" t="s">
        <v>41</v>
      </c>
    </row>
    <row r="120" spans="1:35" ht="12.95" customHeight="1">
      <c r="A120" s="45" t="s">
        <v>54</v>
      </c>
      <c r="C120" s="82">
        <v>41585.428999999996</v>
      </c>
      <c r="D120" s="82"/>
      <c r="E120" s="45">
        <f t="shared" si="7"/>
        <v>-14645.988205574498</v>
      </c>
      <c r="F120" s="75">
        <f t="shared" si="8"/>
        <v>-14646</v>
      </c>
      <c r="G120" s="46">
        <f t="shared" si="14"/>
        <v>1.0511139997106511E-2</v>
      </c>
      <c r="I120" s="45">
        <f t="shared" si="13"/>
        <v>1.0511139997106511E-2</v>
      </c>
      <c r="Q120" s="79">
        <f t="shared" si="11"/>
        <v>26566.928999999996</v>
      </c>
      <c r="AE120" s="45">
        <v>13</v>
      </c>
      <c r="AG120" s="45" t="s">
        <v>44</v>
      </c>
      <c r="AI120" s="45" t="s">
        <v>41</v>
      </c>
    </row>
    <row r="121" spans="1:35" ht="12.95" customHeight="1">
      <c r="A121" s="45" t="s">
        <v>55</v>
      </c>
      <c r="B121" s="44" t="s">
        <v>145</v>
      </c>
      <c r="C121" s="82">
        <v>41598.345999999998</v>
      </c>
      <c r="D121" s="82"/>
      <c r="E121" s="45">
        <f t="shared" si="7"/>
        <v>-14631.494193098515</v>
      </c>
      <c r="F121" s="75">
        <f t="shared" si="8"/>
        <v>-14631.5</v>
      </c>
      <c r="G121" s="46">
        <f t="shared" si="14"/>
        <v>5.1750849961536005E-3</v>
      </c>
      <c r="I121" s="45">
        <f t="shared" si="13"/>
        <v>5.1750849961536005E-3</v>
      </c>
      <c r="Q121" s="79">
        <f t="shared" si="11"/>
        <v>26579.845999999998</v>
      </c>
      <c r="AE121" s="45">
        <v>14</v>
      </c>
      <c r="AG121" s="45" t="s">
        <v>44</v>
      </c>
      <c r="AI121" s="45" t="s">
        <v>41</v>
      </c>
    </row>
    <row r="122" spans="1:35" ht="12.95" customHeight="1">
      <c r="A122" s="45" t="s">
        <v>55</v>
      </c>
      <c r="B122" s="44" t="s">
        <v>145</v>
      </c>
      <c r="C122" s="82">
        <v>41605.476000000002</v>
      </c>
      <c r="D122" s="82"/>
      <c r="E122" s="45">
        <f t="shared" si="7"/>
        <v>-14623.493704675986</v>
      </c>
      <c r="F122" s="75">
        <f t="shared" si="8"/>
        <v>-14623.5</v>
      </c>
      <c r="G122" s="46">
        <f t="shared" si="14"/>
        <v>5.6103649985743687E-3</v>
      </c>
      <c r="I122" s="45">
        <f t="shared" si="13"/>
        <v>5.6103649985743687E-3</v>
      </c>
      <c r="Q122" s="79">
        <f t="shared" si="11"/>
        <v>26586.976000000002</v>
      </c>
      <c r="AE122" s="45">
        <v>10</v>
      </c>
      <c r="AG122" s="45" t="s">
        <v>44</v>
      </c>
      <c r="AI122" s="45" t="s">
        <v>41</v>
      </c>
    </row>
    <row r="123" spans="1:35" ht="12.95" customHeight="1">
      <c r="A123" s="45" t="s">
        <v>55</v>
      </c>
      <c r="B123" s="44" t="s">
        <v>145</v>
      </c>
      <c r="C123" s="82">
        <v>41623.296000000002</v>
      </c>
      <c r="D123" s="82"/>
      <c r="E123" s="45">
        <f t="shared" si="7"/>
        <v>-14603.498094060364</v>
      </c>
      <c r="F123" s="75">
        <f t="shared" si="8"/>
        <v>-14603.5</v>
      </c>
      <c r="G123" s="46">
        <f t="shared" si="14"/>
        <v>1.6985649999696761E-3</v>
      </c>
      <c r="I123" s="45">
        <f t="shared" si="13"/>
        <v>1.6985649999696761E-3</v>
      </c>
      <c r="Q123" s="79">
        <f t="shared" si="11"/>
        <v>26604.796000000002</v>
      </c>
      <c r="AE123" s="45">
        <v>14</v>
      </c>
      <c r="AG123" s="45" t="s">
        <v>44</v>
      </c>
      <c r="AI123" s="45" t="s">
        <v>41</v>
      </c>
    </row>
    <row r="124" spans="1:35" ht="12.95" customHeight="1">
      <c r="A124" s="45" t="s">
        <v>56</v>
      </c>
      <c r="B124" s="44" t="s">
        <v>145</v>
      </c>
      <c r="C124" s="82">
        <v>41751.625</v>
      </c>
      <c r="D124" s="82"/>
      <c r="E124" s="45">
        <f t="shared" si="7"/>
        <v>-14459.501645424438</v>
      </c>
      <c r="F124" s="75">
        <f t="shared" si="8"/>
        <v>-14459.5</v>
      </c>
      <c r="G124" s="46">
        <f t="shared" si="14"/>
        <v>-1.4663949987152591E-3</v>
      </c>
      <c r="I124" s="45">
        <f t="shared" si="13"/>
        <v>-1.4663949987152591E-3</v>
      </c>
      <c r="Q124" s="79">
        <f t="shared" si="11"/>
        <v>26733.125</v>
      </c>
      <c r="AE124" s="45">
        <v>7</v>
      </c>
      <c r="AG124" s="45" t="s">
        <v>39</v>
      </c>
      <c r="AI124" s="45" t="s">
        <v>41</v>
      </c>
    </row>
    <row r="125" spans="1:35" ht="12.95" customHeight="1">
      <c r="A125" s="45" t="s">
        <v>11</v>
      </c>
      <c r="C125" s="82">
        <v>41864.361599999997</v>
      </c>
      <c r="D125" s="82">
        <v>7.2999999999999996E-4</v>
      </c>
      <c r="E125" s="45">
        <f t="shared" si="7"/>
        <v>-14333.00124386837</v>
      </c>
      <c r="F125" s="75">
        <f t="shared" si="8"/>
        <v>-14333</v>
      </c>
      <c r="G125" s="84">
        <f t="shared" si="14"/>
        <v>-1.1085300066042691E-3</v>
      </c>
      <c r="J125" s="45">
        <f>G125</f>
        <v>-1.1085300066042691E-3</v>
      </c>
      <c r="Q125" s="79">
        <f t="shared" si="11"/>
        <v>26845.861599999997</v>
      </c>
    </row>
    <row r="126" spans="1:35" ht="12.95" customHeight="1">
      <c r="A126" s="45" t="s">
        <v>57</v>
      </c>
      <c r="C126" s="82">
        <v>41938.330999999998</v>
      </c>
      <c r="D126" s="82"/>
      <c r="E126" s="45">
        <f t="shared" si="7"/>
        <v>-14250.001057568075</v>
      </c>
      <c r="F126" s="75">
        <f t="shared" si="8"/>
        <v>-14250</v>
      </c>
      <c r="G126" s="46">
        <f t="shared" si="14"/>
        <v>-9.4250000256579369E-4</v>
      </c>
      <c r="I126" s="45">
        <f>G126</f>
        <v>-9.4250000256579369E-4</v>
      </c>
      <c r="Q126" s="79">
        <f t="shared" si="11"/>
        <v>26919.830999999998</v>
      </c>
      <c r="AE126" s="45">
        <v>9</v>
      </c>
      <c r="AG126" s="45" t="s">
        <v>39</v>
      </c>
      <c r="AI126" s="45" t="s">
        <v>41</v>
      </c>
    </row>
    <row r="127" spans="1:35" ht="12.95" customHeight="1">
      <c r="A127" s="45" t="s">
        <v>58</v>
      </c>
      <c r="B127" s="44" t="s">
        <v>145</v>
      </c>
      <c r="C127" s="82">
        <v>42144.635000000002</v>
      </c>
      <c r="D127" s="82"/>
      <c r="E127" s="45">
        <f t="shared" si="7"/>
        <v>-14018.509786387072</v>
      </c>
      <c r="F127" s="75">
        <f t="shared" si="8"/>
        <v>-14018.5</v>
      </c>
      <c r="G127" s="46">
        <f t="shared" si="14"/>
        <v>-8.7215849998756312E-3</v>
      </c>
      <c r="I127" s="45">
        <f>G127</f>
        <v>-8.7215849998756312E-3</v>
      </c>
      <c r="Q127" s="79">
        <f t="shared" si="11"/>
        <v>27126.135000000002</v>
      </c>
      <c r="AE127" s="45">
        <v>12</v>
      </c>
      <c r="AG127" s="45" t="s">
        <v>46</v>
      </c>
      <c r="AI127" s="45" t="s">
        <v>41</v>
      </c>
    </row>
    <row r="128" spans="1:35" ht="12.95" customHeight="1">
      <c r="A128" s="45" t="s">
        <v>58</v>
      </c>
      <c r="C128" s="82">
        <v>42157.567999999999</v>
      </c>
      <c r="D128" s="82"/>
      <c r="E128" s="45">
        <f t="shared" si="7"/>
        <v>-14003.997820500888</v>
      </c>
      <c r="F128" s="75">
        <f t="shared" si="8"/>
        <v>-14004</v>
      </c>
      <c r="G128" s="46">
        <f t="shared" si="14"/>
        <v>1.9423599951551296E-3</v>
      </c>
      <c r="I128" s="45">
        <f>G128</f>
        <v>1.9423599951551296E-3</v>
      </c>
      <c r="Q128" s="79">
        <f t="shared" si="11"/>
        <v>27139.067999999999</v>
      </c>
      <c r="AE128" s="45">
        <v>10</v>
      </c>
      <c r="AG128" s="45" t="s">
        <v>46</v>
      </c>
      <c r="AI128" s="45" t="s">
        <v>41</v>
      </c>
    </row>
    <row r="129" spans="1:35" ht="12.95" customHeight="1">
      <c r="A129" s="45" t="s">
        <v>59</v>
      </c>
      <c r="C129" s="82">
        <v>42203.438999999998</v>
      </c>
      <c r="D129" s="82"/>
      <c r="E129" s="45">
        <f t="shared" si="7"/>
        <v>-13952.526515531797</v>
      </c>
      <c r="F129" s="75">
        <f t="shared" si="8"/>
        <v>-13952.5</v>
      </c>
      <c r="G129" s="46">
        <f t="shared" si="14"/>
        <v>-2.3630525000044145E-2</v>
      </c>
      <c r="I129" s="45">
        <f>G129</f>
        <v>-2.3630525000044145E-2</v>
      </c>
      <c r="Q129" s="79">
        <f t="shared" si="11"/>
        <v>27184.938999999998</v>
      </c>
      <c r="AE129" s="45">
        <v>10</v>
      </c>
      <c r="AG129" s="45" t="s">
        <v>46</v>
      </c>
      <c r="AI129" s="45" t="s">
        <v>41</v>
      </c>
    </row>
    <row r="130" spans="1:35" ht="12.95" customHeight="1">
      <c r="A130" s="45" t="s">
        <v>11</v>
      </c>
      <c r="C130" s="82">
        <v>42229.746500000001</v>
      </c>
      <c r="D130" s="82">
        <v>7.2999999999999996E-4</v>
      </c>
      <c r="E130" s="45">
        <f t="shared" si="7"/>
        <v>-13923.007181846582</v>
      </c>
      <c r="F130" s="75">
        <f t="shared" si="8"/>
        <v>-13923</v>
      </c>
      <c r="G130" s="84">
        <f t="shared" si="14"/>
        <v>-6.4004300002125092E-3</v>
      </c>
      <c r="J130" s="45">
        <f>G130</f>
        <v>-6.4004300002125092E-3</v>
      </c>
      <c r="Q130" s="79">
        <f t="shared" si="11"/>
        <v>27211.246500000001</v>
      </c>
    </row>
    <row r="131" spans="1:35" ht="12.95" customHeight="1">
      <c r="A131" s="45" t="s">
        <v>60</v>
      </c>
      <c r="C131" s="82">
        <v>42263.618999999999</v>
      </c>
      <c r="D131" s="82"/>
      <c r="E131" s="45">
        <f t="shared" si="7"/>
        <v>-13884.999251398904</v>
      </c>
      <c r="F131" s="75">
        <f t="shared" si="8"/>
        <v>-13885</v>
      </c>
      <c r="G131" s="46">
        <f t="shared" si="14"/>
        <v>6.6714999411487952E-4</v>
      </c>
      <c r="I131" s="45">
        <f>G131</f>
        <v>6.6714999411487952E-4</v>
      </c>
      <c r="Q131" s="79">
        <f t="shared" si="11"/>
        <v>27245.118999999999</v>
      </c>
      <c r="AE131" s="45">
        <v>15</v>
      </c>
      <c r="AG131" s="45" t="s">
        <v>46</v>
      </c>
      <c r="AI131" s="45" t="s">
        <v>41</v>
      </c>
    </row>
    <row r="132" spans="1:35" ht="12.95" customHeight="1">
      <c r="A132" s="45" t="s">
        <v>61</v>
      </c>
      <c r="B132" s="44" t="s">
        <v>145</v>
      </c>
      <c r="C132" s="82">
        <v>42269.226000000002</v>
      </c>
      <c r="D132" s="82"/>
      <c r="E132" s="45">
        <f t="shared" si="7"/>
        <v>-13878.707703210246</v>
      </c>
      <c r="F132" s="75">
        <f t="shared" si="8"/>
        <v>-13878.5</v>
      </c>
      <c r="I132" s="45">
        <f>G132</f>
        <v>0</v>
      </c>
      <c r="M132" s="85"/>
      <c r="Q132" s="79">
        <f t="shared" si="11"/>
        <v>27250.726000000002</v>
      </c>
      <c r="AE132" s="45">
        <v>10</v>
      </c>
      <c r="AG132" s="45" t="s">
        <v>46</v>
      </c>
      <c r="AI132" s="45" t="s">
        <v>41</v>
      </c>
    </row>
    <row r="133" spans="1:35" ht="12.95" customHeight="1">
      <c r="A133" s="45" t="s">
        <v>60</v>
      </c>
      <c r="B133" s="44" t="s">
        <v>145</v>
      </c>
      <c r="C133" s="82">
        <v>42277.415000000001</v>
      </c>
      <c r="D133" s="82"/>
      <c r="E133" s="45">
        <f t="shared" si="7"/>
        <v>-13869.518923449792</v>
      </c>
      <c r="F133" s="75">
        <f t="shared" si="8"/>
        <v>-13869.5</v>
      </c>
      <c r="G133" s="46">
        <f>C133-(C$7+C$8*F133)</f>
        <v>-1.6864495002664626E-2</v>
      </c>
      <c r="I133" s="45">
        <f>G133</f>
        <v>-1.6864495002664626E-2</v>
      </c>
      <c r="Q133" s="79">
        <f t="shared" si="11"/>
        <v>27258.915000000001</v>
      </c>
      <c r="AE133" s="45">
        <v>8</v>
      </c>
      <c r="AG133" s="45" t="s">
        <v>44</v>
      </c>
      <c r="AI133" s="45" t="s">
        <v>41</v>
      </c>
    </row>
    <row r="134" spans="1:35" ht="12.95" customHeight="1">
      <c r="A134" s="77" t="s">
        <v>551</v>
      </c>
      <c r="B134" s="78" t="s">
        <v>146</v>
      </c>
      <c r="C134" s="77">
        <v>42281.455999999998</v>
      </c>
      <c r="D134" s="77" t="s">
        <v>168</v>
      </c>
      <c r="E134" s="45">
        <f t="shared" si="7"/>
        <v>-13864.984565284938</v>
      </c>
      <c r="F134" s="75">
        <f t="shared" si="8"/>
        <v>-13865</v>
      </c>
      <c r="G134" s="46">
        <f>C134-(C$7+C$8*F134)</f>
        <v>1.3755349995335564E-2</v>
      </c>
      <c r="I134" s="45">
        <f>+G134</f>
        <v>1.3755349995335564E-2</v>
      </c>
      <c r="Q134" s="79">
        <f t="shared" si="11"/>
        <v>27262.955999999998</v>
      </c>
    </row>
    <row r="135" spans="1:35" ht="12.95" customHeight="1">
      <c r="A135" s="77" t="s">
        <v>551</v>
      </c>
      <c r="B135" s="78" t="s">
        <v>146</v>
      </c>
      <c r="C135" s="77">
        <v>42281.463000000003</v>
      </c>
      <c r="D135" s="77" t="s">
        <v>168</v>
      </c>
      <c r="E135" s="45">
        <f t="shared" si="7"/>
        <v>-13864.976710667968</v>
      </c>
      <c r="F135" s="75">
        <f t="shared" si="8"/>
        <v>-13865</v>
      </c>
      <c r="G135" s="46">
        <f>C135-(C$7+C$8*F135)</f>
        <v>2.0755350000399631E-2</v>
      </c>
      <c r="I135" s="45">
        <f>+G135</f>
        <v>2.0755350000399631E-2</v>
      </c>
      <c r="Q135" s="79">
        <f t="shared" si="11"/>
        <v>27262.963000000003</v>
      </c>
    </row>
    <row r="136" spans="1:35" ht="12.95" customHeight="1">
      <c r="A136" s="45" t="s">
        <v>60</v>
      </c>
      <c r="B136" s="44" t="s">
        <v>145</v>
      </c>
      <c r="C136" s="82">
        <v>42302.392</v>
      </c>
      <c r="D136" s="82"/>
      <c r="E136" s="45">
        <f t="shared" si="7"/>
        <v>-13841.492528031926</v>
      </c>
      <c r="F136" s="75">
        <f t="shared" si="8"/>
        <v>-13841.5</v>
      </c>
      <c r="G136" s="46">
        <f>C136-(C$7+C$8*F136)</f>
        <v>6.6589849957381375E-3</v>
      </c>
      <c r="I136" s="45">
        <f t="shared" ref="I136:I142" si="15">G136</f>
        <v>6.6589849957381375E-3</v>
      </c>
      <c r="Q136" s="79">
        <f t="shared" si="11"/>
        <v>27283.892</v>
      </c>
      <c r="AE136" s="45">
        <v>11</v>
      </c>
      <c r="AG136" s="45" t="s">
        <v>44</v>
      </c>
      <c r="AI136" s="45" t="s">
        <v>41</v>
      </c>
    </row>
    <row r="137" spans="1:35" ht="12.95" customHeight="1">
      <c r="A137" s="45" t="s">
        <v>60</v>
      </c>
      <c r="B137" s="44" t="s">
        <v>145</v>
      </c>
      <c r="C137" s="82">
        <v>42318.398000000001</v>
      </c>
      <c r="D137" s="82"/>
      <c r="E137" s="45">
        <f t="shared" si="7"/>
        <v>-13823.532385298273</v>
      </c>
      <c r="F137" s="75">
        <f t="shared" si="8"/>
        <v>-13823.5</v>
      </c>
      <c r="I137" s="45">
        <f t="shared" si="15"/>
        <v>0</v>
      </c>
      <c r="M137" s="85"/>
      <c r="Q137" s="79">
        <f t="shared" si="11"/>
        <v>27299.898000000001</v>
      </c>
      <c r="AE137" s="45">
        <v>16</v>
      </c>
      <c r="AG137" s="45" t="s">
        <v>44</v>
      </c>
      <c r="AI137" s="45" t="s">
        <v>41</v>
      </c>
    </row>
    <row r="138" spans="1:35" ht="12.95" customHeight="1">
      <c r="A138" s="45" t="s">
        <v>62</v>
      </c>
      <c r="B138" s="44" t="s">
        <v>148</v>
      </c>
      <c r="C138" s="82">
        <v>42369.226000000002</v>
      </c>
      <c r="D138" s="82"/>
      <c r="E138" s="45">
        <f t="shared" si="7"/>
        <v>-13766.498889430097</v>
      </c>
      <c r="F138" s="75">
        <f t="shared" si="8"/>
        <v>-13766.5</v>
      </c>
      <c r="G138" s="46">
        <f t="shared" ref="G138:G143" si="16">C138-(C$7+C$8*F138)</f>
        <v>9.8973500280408189E-4</v>
      </c>
      <c r="I138" s="45">
        <f t="shared" si="15"/>
        <v>9.8973500280408189E-4</v>
      </c>
      <c r="Q138" s="79">
        <f t="shared" si="11"/>
        <v>27350.726000000002</v>
      </c>
      <c r="AI138" s="45" t="s">
        <v>63</v>
      </c>
    </row>
    <row r="139" spans="1:35" ht="12.95" customHeight="1">
      <c r="A139" s="45" t="s">
        <v>61</v>
      </c>
      <c r="B139" s="44" t="s">
        <v>145</v>
      </c>
      <c r="C139" s="82">
        <v>42377.245999999999</v>
      </c>
      <c r="D139" s="82"/>
      <c r="E139" s="45">
        <f t="shared" si="7"/>
        <v>-13757.499742564933</v>
      </c>
      <c r="F139" s="75">
        <f t="shared" si="8"/>
        <v>-13757.5</v>
      </c>
      <c r="G139" s="46">
        <f t="shared" si="16"/>
        <v>2.2942499344935641E-4</v>
      </c>
      <c r="I139" s="45">
        <f t="shared" si="15"/>
        <v>2.2942499344935641E-4</v>
      </c>
      <c r="Q139" s="79">
        <f t="shared" si="11"/>
        <v>27358.745999999999</v>
      </c>
      <c r="AD139" s="45" t="s">
        <v>64</v>
      </c>
      <c r="AE139" s="45">
        <v>12</v>
      </c>
      <c r="AG139" s="45" t="s">
        <v>46</v>
      </c>
      <c r="AI139" s="45" t="s">
        <v>41</v>
      </c>
    </row>
    <row r="140" spans="1:35" ht="12.95" customHeight="1">
      <c r="A140" s="45" t="s">
        <v>65</v>
      </c>
      <c r="B140" s="44" t="s">
        <v>145</v>
      </c>
      <c r="C140" s="82">
        <v>42426.26</v>
      </c>
      <c r="D140" s="82"/>
      <c r="E140" s="45">
        <f t="shared" si="7"/>
        <v>-13702.501714578728</v>
      </c>
      <c r="F140" s="75">
        <f t="shared" si="8"/>
        <v>-13702.5</v>
      </c>
      <c r="G140" s="46">
        <f t="shared" si="16"/>
        <v>-1.5280250008800067E-3</v>
      </c>
      <c r="I140" s="45">
        <f t="shared" si="15"/>
        <v>-1.5280250008800067E-3</v>
      </c>
      <c r="Q140" s="79">
        <f t="shared" si="11"/>
        <v>27407.760000000002</v>
      </c>
      <c r="AD140" s="45" t="s">
        <v>64</v>
      </c>
      <c r="AE140" s="45">
        <v>6</v>
      </c>
      <c r="AG140" s="45" t="s">
        <v>46</v>
      </c>
      <c r="AI140" s="45" t="s">
        <v>41</v>
      </c>
    </row>
    <row r="141" spans="1:35" ht="12.95" customHeight="1">
      <c r="A141" s="45" t="s">
        <v>66</v>
      </c>
      <c r="B141" s="44" t="s">
        <v>145</v>
      </c>
      <c r="C141" s="82">
        <v>42529.625999999997</v>
      </c>
      <c r="D141" s="82"/>
      <c r="E141" s="45">
        <f t="shared" si="7"/>
        <v>-13586.515952126745</v>
      </c>
      <c r="F141" s="75">
        <f t="shared" si="8"/>
        <v>-13586.5</v>
      </c>
      <c r="G141" s="46">
        <f t="shared" si="16"/>
        <v>-1.4216465009667445E-2</v>
      </c>
      <c r="I141" s="45">
        <f t="shared" si="15"/>
        <v>-1.4216465009667445E-2</v>
      </c>
      <c r="Q141" s="79">
        <f t="shared" si="11"/>
        <v>27511.125999999997</v>
      </c>
      <c r="AD141" s="45" t="s">
        <v>64</v>
      </c>
      <c r="AE141" s="45">
        <v>18</v>
      </c>
      <c r="AG141" s="45" t="s">
        <v>46</v>
      </c>
      <c r="AI141" s="45" t="s">
        <v>41</v>
      </c>
    </row>
    <row r="142" spans="1:35" ht="12.95" customHeight="1">
      <c r="A142" s="45" t="s">
        <v>66</v>
      </c>
      <c r="C142" s="82">
        <v>42551.481</v>
      </c>
      <c r="D142" s="82"/>
      <c r="E142" s="45">
        <f t="shared" si="7"/>
        <v>-13561.992715875091</v>
      </c>
      <c r="F142" s="75">
        <f t="shared" si="8"/>
        <v>-13562</v>
      </c>
      <c r="G142" s="46">
        <f t="shared" si="16"/>
        <v>6.4915799957816489E-3</v>
      </c>
      <c r="I142" s="45">
        <f t="shared" si="15"/>
        <v>6.4915799957816489E-3</v>
      </c>
      <c r="Q142" s="79">
        <f t="shared" si="11"/>
        <v>27532.981</v>
      </c>
      <c r="AD142" s="45" t="s">
        <v>64</v>
      </c>
      <c r="AE142" s="45">
        <v>11</v>
      </c>
      <c r="AG142" s="45" t="s">
        <v>44</v>
      </c>
      <c r="AI142" s="45" t="s">
        <v>41</v>
      </c>
    </row>
    <row r="143" spans="1:35" ht="12.95" customHeight="1">
      <c r="A143" s="45" t="s">
        <v>11</v>
      </c>
      <c r="C143" s="82">
        <v>42594.246200000001</v>
      </c>
      <c r="D143" s="82">
        <v>7.2999999999999996E-4</v>
      </c>
      <c r="E143" s="45">
        <f t="shared" si="7"/>
        <v>-13514.006392244381</v>
      </c>
      <c r="F143" s="75">
        <f t="shared" si="8"/>
        <v>-13514</v>
      </c>
      <c r="G143" s="84">
        <f t="shared" si="16"/>
        <v>-5.6967400014400482E-3</v>
      </c>
      <c r="J143" s="45">
        <f>G143</f>
        <v>-5.6967400014400482E-3</v>
      </c>
      <c r="Q143" s="79">
        <f t="shared" si="11"/>
        <v>27575.746200000001</v>
      </c>
    </row>
    <row r="144" spans="1:35" ht="12.95" customHeight="1">
      <c r="A144" s="45" t="s">
        <v>67</v>
      </c>
      <c r="C144" s="82">
        <v>42607.584999999999</v>
      </c>
      <c r="D144" s="82"/>
      <c r="E144" s="45">
        <f t="shared" si="7"/>
        <v>-13499.039082991876</v>
      </c>
      <c r="F144" s="75">
        <f t="shared" si="8"/>
        <v>-13499</v>
      </c>
      <c r="I144" s="45">
        <f>G144</f>
        <v>0</v>
      </c>
      <c r="M144" s="85"/>
      <c r="Q144" s="79">
        <f t="shared" si="11"/>
        <v>27589.084999999999</v>
      </c>
      <c r="AD144" s="45" t="s">
        <v>64</v>
      </c>
      <c r="AE144" s="45">
        <v>5</v>
      </c>
      <c r="AG144" s="45" t="s">
        <v>39</v>
      </c>
      <c r="AI144" s="45" t="s">
        <v>41</v>
      </c>
    </row>
    <row r="145" spans="1:35" ht="12.95" customHeight="1">
      <c r="A145" s="45" t="s">
        <v>67</v>
      </c>
      <c r="C145" s="82">
        <v>42608.500999999997</v>
      </c>
      <c r="D145" s="82"/>
      <c r="E145" s="45">
        <f t="shared" si="7"/>
        <v>-13498.011250257652</v>
      </c>
      <c r="F145" s="75">
        <f t="shared" si="8"/>
        <v>-13498</v>
      </c>
      <c r="G145" s="46">
        <f t="shared" ref="G145:G166" si="17">C145-(C$7+C$8*F145)</f>
        <v>-1.0026180003478657E-2</v>
      </c>
      <c r="I145" s="45">
        <f>G145</f>
        <v>-1.0026180003478657E-2</v>
      </c>
      <c r="Q145" s="79">
        <f t="shared" si="11"/>
        <v>27590.000999999997</v>
      </c>
      <c r="AD145" s="45" t="s">
        <v>64</v>
      </c>
      <c r="AE145" s="45">
        <v>10</v>
      </c>
      <c r="AG145" s="45" t="s">
        <v>44</v>
      </c>
      <c r="AI145" s="45" t="s">
        <v>41</v>
      </c>
    </row>
    <row r="146" spans="1:35" ht="12.95" customHeight="1">
      <c r="A146" s="45" t="s">
        <v>67</v>
      </c>
      <c r="C146" s="82">
        <v>42617.415000000001</v>
      </c>
      <c r="D146" s="82"/>
      <c r="E146" s="45">
        <f t="shared" si="7"/>
        <v>-13488.008956597285</v>
      </c>
      <c r="F146" s="75">
        <f t="shared" si="8"/>
        <v>-13488</v>
      </c>
      <c r="G146" s="46">
        <f t="shared" si="17"/>
        <v>-7.9820800019660965E-3</v>
      </c>
      <c r="I146" s="45">
        <f>G146</f>
        <v>-7.9820800019660965E-3</v>
      </c>
      <c r="Q146" s="79">
        <f t="shared" si="11"/>
        <v>27598.915000000001</v>
      </c>
      <c r="AD146" s="45" t="s">
        <v>64</v>
      </c>
      <c r="AE146" s="45">
        <v>13</v>
      </c>
      <c r="AG146" s="45" t="s">
        <v>44</v>
      </c>
      <c r="AI146" s="45" t="s">
        <v>41</v>
      </c>
    </row>
    <row r="147" spans="1:35" ht="12.95" customHeight="1">
      <c r="A147" s="45" t="s">
        <v>67</v>
      </c>
      <c r="C147" s="82">
        <v>42617.42</v>
      </c>
      <c r="D147" s="82"/>
      <c r="E147" s="45">
        <f t="shared" si="7"/>
        <v>-13488.0033461566</v>
      </c>
      <c r="F147" s="75">
        <f t="shared" si="8"/>
        <v>-13488</v>
      </c>
      <c r="G147" s="46">
        <f t="shared" si="17"/>
        <v>-2.9820800045854412E-3</v>
      </c>
      <c r="I147" s="45">
        <f>G147</f>
        <v>-2.9820800045854412E-3</v>
      </c>
      <c r="Q147" s="79">
        <f t="shared" si="11"/>
        <v>27598.92</v>
      </c>
      <c r="AD147" s="45" t="s">
        <v>64</v>
      </c>
      <c r="AE147" s="45">
        <v>9</v>
      </c>
      <c r="AG147" s="45" t="s">
        <v>39</v>
      </c>
      <c r="AI147" s="45" t="s">
        <v>41</v>
      </c>
    </row>
    <row r="148" spans="1:35" ht="12.95" customHeight="1">
      <c r="A148" s="77" t="s">
        <v>551</v>
      </c>
      <c r="B148" s="78" t="s">
        <v>146</v>
      </c>
      <c r="C148" s="77">
        <v>42625.438999999998</v>
      </c>
      <c r="D148" s="77" t="s">
        <v>168</v>
      </c>
      <c r="E148" s="45">
        <f t="shared" si="7"/>
        <v>-13479.005321379569</v>
      </c>
      <c r="F148" s="75">
        <f t="shared" si="8"/>
        <v>-13479</v>
      </c>
      <c r="G148" s="46">
        <f t="shared" si="17"/>
        <v>-4.7423900032299571E-3</v>
      </c>
      <c r="I148" s="45">
        <f>+G148</f>
        <v>-4.7423900032299571E-3</v>
      </c>
      <c r="Q148" s="79">
        <f t="shared" si="11"/>
        <v>27606.938999999998</v>
      </c>
    </row>
    <row r="149" spans="1:35" ht="12.95" customHeight="1">
      <c r="A149" s="77" t="s">
        <v>551</v>
      </c>
      <c r="B149" s="78" t="s">
        <v>146</v>
      </c>
      <c r="C149" s="77">
        <v>42625.442000000003</v>
      </c>
      <c r="D149" s="77" t="s">
        <v>168</v>
      </c>
      <c r="E149" s="45">
        <f t="shared" ref="E149:E212" si="18">(C149-C$7)/C$8</f>
        <v>-13479.001955115151</v>
      </c>
      <c r="F149" s="75">
        <f t="shared" ref="F149:F212" si="19">ROUND(2*E149,0)/2</f>
        <v>-13479</v>
      </c>
      <c r="G149" s="46">
        <f t="shared" si="17"/>
        <v>-1.7423899989807978E-3</v>
      </c>
      <c r="I149" s="45">
        <f>+G149</f>
        <v>-1.7423899989807978E-3</v>
      </c>
      <c r="Q149" s="79">
        <f t="shared" ref="Q149:Q212" si="20">C149-15018.5</f>
        <v>27606.942000000003</v>
      </c>
    </row>
    <row r="150" spans="1:35" ht="12.95" customHeight="1">
      <c r="A150" s="77" t="s">
        <v>551</v>
      </c>
      <c r="B150" s="78" t="s">
        <v>146</v>
      </c>
      <c r="C150" s="77">
        <v>42625.442999999999</v>
      </c>
      <c r="D150" s="77" t="s">
        <v>168</v>
      </c>
      <c r="E150" s="45">
        <f t="shared" si="18"/>
        <v>-13479.000833027018</v>
      </c>
      <c r="F150" s="75">
        <f t="shared" si="19"/>
        <v>-13479</v>
      </c>
      <c r="G150" s="46">
        <f t="shared" si="17"/>
        <v>-7.4239000241504982E-4</v>
      </c>
      <c r="I150" s="45">
        <f>+G150</f>
        <v>-7.4239000241504982E-4</v>
      </c>
      <c r="Q150" s="79">
        <f t="shared" si="20"/>
        <v>27606.942999999999</v>
      </c>
    </row>
    <row r="151" spans="1:35" ht="12.95" customHeight="1">
      <c r="A151" s="77" t="s">
        <v>551</v>
      </c>
      <c r="B151" s="78" t="s">
        <v>146</v>
      </c>
      <c r="C151" s="77">
        <v>42625.446000000004</v>
      </c>
      <c r="D151" s="77" t="s">
        <v>168</v>
      </c>
      <c r="E151" s="45">
        <f t="shared" si="18"/>
        <v>-13478.997466762599</v>
      </c>
      <c r="F151" s="75">
        <f t="shared" si="19"/>
        <v>-13479</v>
      </c>
      <c r="G151" s="46">
        <f t="shared" si="17"/>
        <v>2.2576100018341094E-3</v>
      </c>
      <c r="I151" s="45">
        <f>+G151</f>
        <v>2.2576100018341094E-3</v>
      </c>
      <c r="Q151" s="79">
        <f t="shared" si="20"/>
        <v>27606.946000000004</v>
      </c>
    </row>
    <row r="152" spans="1:35" ht="12.95" customHeight="1">
      <c r="A152" s="77" t="s">
        <v>551</v>
      </c>
      <c r="B152" s="78" t="s">
        <v>146</v>
      </c>
      <c r="C152" s="77">
        <v>42625.446000000004</v>
      </c>
      <c r="D152" s="77" t="s">
        <v>168</v>
      </c>
      <c r="E152" s="45">
        <f t="shared" si="18"/>
        <v>-13478.997466762599</v>
      </c>
      <c r="F152" s="75">
        <f t="shared" si="19"/>
        <v>-13479</v>
      </c>
      <c r="G152" s="46">
        <f t="shared" si="17"/>
        <v>2.2576100018341094E-3</v>
      </c>
      <c r="I152" s="45">
        <f>+G152</f>
        <v>2.2576100018341094E-3</v>
      </c>
      <c r="Q152" s="79">
        <f t="shared" si="20"/>
        <v>27606.946000000004</v>
      </c>
    </row>
    <row r="153" spans="1:35" ht="12.95" customHeight="1">
      <c r="A153" s="45" t="s">
        <v>67</v>
      </c>
      <c r="C153" s="82">
        <v>42633.474999999999</v>
      </c>
      <c r="D153" s="82"/>
      <c r="E153" s="45">
        <f t="shared" si="18"/>
        <v>-13469.988221104197</v>
      </c>
      <c r="F153" s="75">
        <f t="shared" si="19"/>
        <v>-13470</v>
      </c>
      <c r="G153" s="46">
        <f t="shared" si="17"/>
        <v>1.0497299997950904E-2</v>
      </c>
      <c r="I153" s="45">
        <f t="shared" ref="I153:I160" si="21">G153</f>
        <v>1.0497299997950904E-2</v>
      </c>
      <c r="Q153" s="79">
        <f t="shared" si="20"/>
        <v>27614.974999999999</v>
      </c>
      <c r="AD153" s="45" t="s">
        <v>64</v>
      </c>
      <c r="AE153" s="45">
        <v>9</v>
      </c>
      <c r="AG153" s="45" t="s">
        <v>39</v>
      </c>
      <c r="AI153" s="45" t="s">
        <v>41</v>
      </c>
    </row>
    <row r="154" spans="1:35" ht="12.95" customHeight="1">
      <c r="A154" s="45" t="s">
        <v>68</v>
      </c>
      <c r="C154" s="82">
        <v>42708.324000000001</v>
      </c>
      <c r="D154" s="82"/>
      <c r="E154" s="45">
        <f t="shared" si="18"/>
        <v>-13386.00104607789</v>
      </c>
      <c r="F154" s="75">
        <f t="shared" si="19"/>
        <v>-13386</v>
      </c>
      <c r="G154" s="46">
        <f t="shared" si="17"/>
        <v>-9.3226000171853229E-4</v>
      </c>
      <c r="I154" s="45">
        <f t="shared" si="21"/>
        <v>-9.3226000171853229E-4</v>
      </c>
      <c r="Q154" s="79">
        <f t="shared" si="20"/>
        <v>27689.824000000001</v>
      </c>
      <c r="AD154" s="45" t="s">
        <v>64</v>
      </c>
      <c r="AE154" s="45">
        <v>6</v>
      </c>
      <c r="AG154" s="45" t="s">
        <v>46</v>
      </c>
      <c r="AI154" s="45" t="s">
        <v>41</v>
      </c>
    </row>
    <row r="155" spans="1:35" ht="12.95" customHeight="1">
      <c r="A155" s="45" t="s">
        <v>68</v>
      </c>
      <c r="B155" s="44" t="s">
        <v>145</v>
      </c>
      <c r="C155" s="82">
        <v>42712.328000000001</v>
      </c>
      <c r="D155" s="82"/>
      <c r="E155" s="45">
        <f t="shared" si="18"/>
        <v>-13381.508205174132</v>
      </c>
      <c r="F155" s="75">
        <f t="shared" si="19"/>
        <v>-13381.5</v>
      </c>
      <c r="G155" s="46">
        <f t="shared" si="17"/>
        <v>-7.3124150003422983E-3</v>
      </c>
      <c r="I155" s="45">
        <f t="shared" si="21"/>
        <v>-7.3124150003422983E-3</v>
      </c>
      <c r="Q155" s="79">
        <f t="shared" si="20"/>
        <v>27693.828000000001</v>
      </c>
      <c r="AD155" s="45" t="s">
        <v>64</v>
      </c>
      <c r="AE155" s="45">
        <v>11</v>
      </c>
      <c r="AG155" s="45" t="s">
        <v>44</v>
      </c>
      <c r="AI155" s="45" t="s">
        <v>41</v>
      </c>
    </row>
    <row r="156" spans="1:35" ht="12.95" customHeight="1">
      <c r="A156" s="45" t="s">
        <v>69</v>
      </c>
      <c r="C156" s="82">
        <v>42758.243000000002</v>
      </c>
      <c r="D156" s="82"/>
      <c r="E156" s="45">
        <f t="shared" si="18"/>
        <v>-13329.987528326976</v>
      </c>
      <c r="F156" s="75">
        <f t="shared" si="19"/>
        <v>-13330</v>
      </c>
      <c r="G156" s="46">
        <f t="shared" si="17"/>
        <v>1.1114699998870492E-2</v>
      </c>
      <c r="I156" s="45">
        <f t="shared" si="21"/>
        <v>1.1114699998870492E-2</v>
      </c>
      <c r="Q156" s="79">
        <f t="shared" si="20"/>
        <v>27739.743000000002</v>
      </c>
      <c r="AD156" s="45" t="s">
        <v>64</v>
      </c>
      <c r="AE156" s="45">
        <v>6</v>
      </c>
      <c r="AG156" s="45" t="s">
        <v>46</v>
      </c>
      <c r="AI156" s="45" t="s">
        <v>41</v>
      </c>
    </row>
    <row r="157" spans="1:35" ht="12.95" customHeight="1">
      <c r="A157" s="45" t="s">
        <v>69</v>
      </c>
      <c r="B157" s="44" t="s">
        <v>148</v>
      </c>
      <c r="C157" s="82">
        <v>42778.271999999997</v>
      </c>
      <c r="D157" s="82"/>
      <c r="E157" s="45">
        <f t="shared" si="18"/>
        <v>-13307.513225014955</v>
      </c>
      <c r="F157" s="75">
        <f t="shared" si="19"/>
        <v>-13307.5</v>
      </c>
      <c r="G157" s="46">
        <f t="shared" si="17"/>
        <v>-1.1786075003328733E-2</v>
      </c>
      <c r="I157" s="45">
        <f t="shared" si="21"/>
        <v>-1.1786075003328733E-2</v>
      </c>
      <c r="Q157" s="79">
        <f t="shared" si="20"/>
        <v>27759.771999999997</v>
      </c>
      <c r="AE157" s="45">
        <v>9</v>
      </c>
      <c r="AG157" s="45" t="s">
        <v>44</v>
      </c>
      <c r="AI157" s="45" t="s">
        <v>41</v>
      </c>
    </row>
    <row r="158" spans="1:35" ht="12.95" customHeight="1">
      <c r="A158" s="45" t="s">
        <v>70</v>
      </c>
      <c r="C158" s="82">
        <v>42928.432999999997</v>
      </c>
      <c r="D158" s="82"/>
      <c r="E158" s="45">
        <f t="shared" si="18"/>
        <v>-13139.019348154547</v>
      </c>
      <c r="F158" s="75">
        <f t="shared" si="19"/>
        <v>-13139</v>
      </c>
      <c r="G158" s="46">
        <f t="shared" si="17"/>
        <v>-1.724299000488827E-2</v>
      </c>
      <c r="I158" s="45">
        <f t="shared" si="21"/>
        <v>-1.724299000488827E-2</v>
      </c>
      <c r="Q158" s="79">
        <f t="shared" si="20"/>
        <v>27909.932999999997</v>
      </c>
      <c r="AD158" s="45" t="s">
        <v>64</v>
      </c>
      <c r="AI158" s="45" t="s">
        <v>63</v>
      </c>
    </row>
    <row r="159" spans="1:35" ht="12.95" customHeight="1">
      <c r="A159" s="45" t="s">
        <v>71</v>
      </c>
      <c r="C159" s="82">
        <v>42936.474000000002</v>
      </c>
      <c r="D159" s="82"/>
      <c r="E159" s="45">
        <f t="shared" si="18"/>
        <v>-13129.996637438479</v>
      </c>
      <c r="F159" s="75">
        <f t="shared" si="19"/>
        <v>-13130</v>
      </c>
      <c r="G159" s="46">
        <f t="shared" si="17"/>
        <v>2.996700000949204E-3</v>
      </c>
      <c r="I159" s="45">
        <f t="shared" si="21"/>
        <v>2.996700000949204E-3</v>
      </c>
      <c r="Q159" s="79">
        <f t="shared" si="20"/>
        <v>27917.974000000002</v>
      </c>
      <c r="AE159" s="45">
        <v>9</v>
      </c>
      <c r="AG159" s="45" t="s">
        <v>44</v>
      </c>
      <c r="AI159" s="45" t="s">
        <v>41</v>
      </c>
    </row>
    <row r="160" spans="1:35" ht="12.95" customHeight="1">
      <c r="A160" s="45" t="s">
        <v>72</v>
      </c>
      <c r="B160" s="44" t="s">
        <v>145</v>
      </c>
      <c r="C160" s="82">
        <v>42957.42</v>
      </c>
      <c r="D160" s="82"/>
      <c r="E160" s="45">
        <f t="shared" si="18"/>
        <v>-13106.493379304093</v>
      </c>
      <c r="F160" s="75">
        <f t="shared" si="19"/>
        <v>-13106.5</v>
      </c>
      <c r="G160" s="46">
        <f t="shared" si="17"/>
        <v>5.900334996113088E-3</v>
      </c>
      <c r="I160" s="45">
        <f t="shared" si="21"/>
        <v>5.900334996113088E-3</v>
      </c>
      <c r="Q160" s="79">
        <f t="shared" si="20"/>
        <v>27938.92</v>
      </c>
      <c r="AE160" s="45">
        <v>10</v>
      </c>
      <c r="AG160" s="45" t="s">
        <v>44</v>
      </c>
      <c r="AI160" s="45" t="s">
        <v>41</v>
      </c>
    </row>
    <row r="161" spans="1:35" ht="12.95" customHeight="1">
      <c r="A161" s="45" t="s">
        <v>11</v>
      </c>
      <c r="C161" s="82">
        <v>42959.6463</v>
      </c>
      <c r="D161" s="82">
        <v>7.2999999999999996E-4</v>
      </c>
      <c r="E161" s="45">
        <f t="shared" si="18"/>
        <v>-13103.995274482902</v>
      </c>
      <c r="F161" s="75">
        <f t="shared" si="19"/>
        <v>-13104</v>
      </c>
      <c r="G161" s="84">
        <f t="shared" si="17"/>
        <v>4.2113599993172102E-3</v>
      </c>
      <c r="J161" s="45">
        <f>G161</f>
        <v>4.2113599993172102E-3</v>
      </c>
      <c r="Q161" s="79">
        <f t="shared" si="20"/>
        <v>27941.1463</v>
      </c>
    </row>
    <row r="162" spans="1:35" ht="12.95" customHeight="1">
      <c r="A162" s="45" t="s">
        <v>70</v>
      </c>
      <c r="C162" s="82">
        <v>42961.417999999998</v>
      </c>
      <c r="D162" s="82"/>
      <c r="E162" s="45">
        <f t="shared" si="18"/>
        <v>-13102.007270929163</v>
      </c>
      <c r="F162" s="75">
        <f t="shared" si="19"/>
        <v>-13102</v>
      </c>
      <c r="G162" s="46">
        <f t="shared" si="17"/>
        <v>-6.4798200037330389E-3</v>
      </c>
      <c r="I162" s="45">
        <f>G162</f>
        <v>-6.4798200037330389E-3</v>
      </c>
      <c r="Q162" s="79">
        <f t="shared" si="20"/>
        <v>27942.917999999998</v>
      </c>
      <c r="AD162" s="45" t="s">
        <v>64</v>
      </c>
      <c r="AI162" s="45" t="s">
        <v>63</v>
      </c>
    </row>
    <row r="163" spans="1:35" ht="12.95" customHeight="1">
      <c r="A163" s="45" t="s">
        <v>72</v>
      </c>
      <c r="C163" s="82">
        <v>42961.43</v>
      </c>
      <c r="D163" s="82"/>
      <c r="E163" s="45">
        <f t="shared" si="18"/>
        <v>-13101.993805871507</v>
      </c>
      <c r="F163" s="75">
        <f t="shared" si="19"/>
        <v>-13102</v>
      </c>
      <c r="G163" s="46">
        <f t="shared" si="17"/>
        <v>5.5201799987116829E-3</v>
      </c>
      <c r="I163" s="45">
        <f>G163</f>
        <v>5.5201799987116829E-3</v>
      </c>
      <c r="Q163" s="79">
        <f t="shared" si="20"/>
        <v>27942.93</v>
      </c>
      <c r="AE163" s="45">
        <v>10</v>
      </c>
      <c r="AG163" s="45" t="s">
        <v>44</v>
      </c>
      <c r="AI163" s="45" t="s">
        <v>41</v>
      </c>
    </row>
    <row r="164" spans="1:35" ht="12.95" customHeight="1">
      <c r="A164" s="45" t="s">
        <v>72</v>
      </c>
      <c r="B164" s="44" t="s">
        <v>145</v>
      </c>
      <c r="C164" s="82">
        <v>42990.404999999999</v>
      </c>
      <c r="D164" s="82"/>
      <c r="E164" s="45">
        <f t="shared" si="18"/>
        <v>-13069.48130207871</v>
      </c>
      <c r="F164" s="75">
        <f t="shared" si="19"/>
        <v>-13069.5</v>
      </c>
      <c r="G164" s="46">
        <f t="shared" si="17"/>
        <v>1.6663504997268319E-2</v>
      </c>
      <c r="I164" s="45">
        <f>G164</f>
        <v>1.6663504997268319E-2</v>
      </c>
      <c r="Q164" s="79">
        <f t="shared" si="20"/>
        <v>27971.904999999999</v>
      </c>
      <c r="AE164" s="45">
        <v>11</v>
      </c>
      <c r="AG164" s="45" t="s">
        <v>44</v>
      </c>
      <c r="AI164" s="45" t="s">
        <v>41</v>
      </c>
    </row>
    <row r="165" spans="1:35" ht="12.95" customHeight="1">
      <c r="A165" s="45" t="s">
        <v>38</v>
      </c>
      <c r="C165" s="82">
        <v>42998.853999999999</v>
      </c>
      <c r="D165" s="82"/>
      <c r="E165" s="45">
        <f t="shared" si="18"/>
        <v>-13060.000779402424</v>
      </c>
      <c r="F165" s="75">
        <f t="shared" si="19"/>
        <v>-13060</v>
      </c>
      <c r="G165" s="46">
        <f t="shared" si="17"/>
        <v>-6.9459999940590933E-4</v>
      </c>
      <c r="I165" s="45">
        <f>+G165</f>
        <v>-6.9459999940590933E-4</v>
      </c>
      <c r="Q165" s="79">
        <f t="shared" si="20"/>
        <v>27980.353999999999</v>
      </c>
    </row>
    <row r="166" spans="1:35" ht="12.95" customHeight="1">
      <c r="A166" s="45" t="s">
        <v>38</v>
      </c>
      <c r="C166" s="82">
        <v>43008.658000000003</v>
      </c>
      <c r="D166" s="82"/>
      <c r="E166" s="45">
        <f t="shared" si="18"/>
        <v>-13048.999827299414</v>
      </c>
      <c r="F166" s="75">
        <f t="shared" si="19"/>
        <v>-13049</v>
      </c>
      <c r="G166" s="46">
        <f t="shared" si="17"/>
        <v>1.5390999760711566E-4</v>
      </c>
      <c r="I166" s="45">
        <f>+G166</f>
        <v>1.5390999760711566E-4</v>
      </c>
      <c r="Q166" s="79">
        <f t="shared" si="20"/>
        <v>27990.158000000003</v>
      </c>
    </row>
    <row r="167" spans="1:35" ht="12.95" customHeight="1">
      <c r="A167" s="45" t="s">
        <v>73</v>
      </c>
      <c r="B167" s="44" t="s">
        <v>145</v>
      </c>
      <c r="C167" s="82">
        <v>43014.413</v>
      </c>
      <c r="D167" s="82"/>
      <c r="E167" s="45">
        <f t="shared" si="18"/>
        <v>-13042.542210066371</v>
      </c>
      <c r="F167" s="75">
        <f t="shared" si="19"/>
        <v>-13042.5</v>
      </c>
      <c r="I167" s="45">
        <f>G167</f>
        <v>0</v>
      </c>
      <c r="M167" s="85"/>
      <c r="Q167" s="79">
        <f t="shared" si="20"/>
        <v>27995.913</v>
      </c>
      <c r="AD167" s="45" t="s">
        <v>64</v>
      </c>
      <c r="AE167" s="45">
        <v>9</v>
      </c>
      <c r="AG167" s="45" t="s">
        <v>44</v>
      </c>
      <c r="AI167" s="45" t="s">
        <v>41</v>
      </c>
    </row>
    <row r="168" spans="1:35" ht="12.95" customHeight="1">
      <c r="A168" s="45" t="s">
        <v>73</v>
      </c>
      <c r="C168" s="82">
        <v>43043.423000000003</v>
      </c>
      <c r="D168" s="82"/>
      <c r="E168" s="45">
        <f t="shared" si="18"/>
        <v>-13009.990433188746</v>
      </c>
      <c r="F168" s="75">
        <f t="shared" si="19"/>
        <v>-13010</v>
      </c>
      <c r="G168" s="46">
        <f t="shared" ref="G168:G196" si="22">C168-(C$7+C$8*F168)</f>
        <v>8.5258999970392324E-3</v>
      </c>
      <c r="I168" s="45">
        <f>G168</f>
        <v>8.5258999970392324E-3</v>
      </c>
      <c r="Q168" s="79">
        <f t="shared" si="20"/>
        <v>28024.923000000003</v>
      </c>
      <c r="AD168" s="45" t="s">
        <v>64</v>
      </c>
      <c r="AE168" s="45">
        <v>13</v>
      </c>
      <c r="AG168" s="45" t="s">
        <v>44</v>
      </c>
      <c r="AI168" s="45" t="s">
        <v>41</v>
      </c>
    </row>
    <row r="169" spans="1:35" ht="12.95" customHeight="1">
      <c r="A169" s="45" t="s">
        <v>73</v>
      </c>
      <c r="C169" s="82">
        <v>43059.451999999997</v>
      </c>
      <c r="D169" s="82"/>
      <c r="E169" s="45">
        <f t="shared" si="18"/>
        <v>-12992.004482427932</v>
      </c>
      <c r="F169" s="75">
        <f t="shared" si="19"/>
        <v>-12992</v>
      </c>
      <c r="G169" s="46">
        <f t="shared" si="22"/>
        <v>-3.9947200057213195E-3</v>
      </c>
      <c r="I169" s="45">
        <f>G169</f>
        <v>-3.9947200057213195E-3</v>
      </c>
      <c r="Q169" s="79">
        <f t="shared" si="20"/>
        <v>28040.951999999997</v>
      </c>
      <c r="AD169" s="45" t="s">
        <v>64</v>
      </c>
      <c r="AE169" s="45">
        <v>11</v>
      </c>
      <c r="AG169" s="45" t="s">
        <v>44</v>
      </c>
      <c r="AI169" s="45" t="s">
        <v>41</v>
      </c>
    </row>
    <row r="170" spans="1:35" ht="12.95" customHeight="1">
      <c r="A170" s="45" t="s">
        <v>74</v>
      </c>
      <c r="C170" s="82">
        <v>43143.203000000001</v>
      </c>
      <c r="D170" s="82"/>
      <c r="E170" s="45">
        <f t="shared" si="18"/>
        <v>-12898.028478798915</v>
      </c>
      <c r="F170" s="75">
        <f t="shared" si="19"/>
        <v>-12898</v>
      </c>
      <c r="G170" s="46">
        <f t="shared" si="22"/>
        <v>-2.5380179999046959E-2</v>
      </c>
      <c r="I170" s="45">
        <f>G170</f>
        <v>-2.5380179999046959E-2</v>
      </c>
      <c r="Q170" s="79">
        <f t="shared" si="20"/>
        <v>28124.703000000001</v>
      </c>
      <c r="AE170" s="45">
        <v>8</v>
      </c>
      <c r="AG170" s="45" t="s">
        <v>46</v>
      </c>
      <c r="AI170" s="45" t="s">
        <v>41</v>
      </c>
    </row>
    <row r="171" spans="1:35" ht="12.95" customHeight="1">
      <c r="A171" s="45" t="s">
        <v>38</v>
      </c>
      <c r="C171" s="82">
        <v>43269.78</v>
      </c>
      <c r="D171" s="82"/>
      <c r="E171" s="45">
        <f t="shared" si="18"/>
        <v>-12755.997928580418</v>
      </c>
      <c r="F171" s="75">
        <f t="shared" si="19"/>
        <v>-12756</v>
      </c>
      <c r="G171" s="46">
        <f t="shared" si="22"/>
        <v>1.8460399951436557E-3</v>
      </c>
      <c r="I171" s="45">
        <f>+G171</f>
        <v>1.8460399951436557E-3</v>
      </c>
      <c r="Q171" s="79">
        <f t="shared" si="20"/>
        <v>28251.279999999999</v>
      </c>
    </row>
    <row r="172" spans="1:35" ht="12.95" customHeight="1">
      <c r="A172" s="45" t="s">
        <v>11</v>
      </c>
      <c r="C172" s="82">
        <v>43325.033799999997</v>
      </c>
      <c r="D172" s="82">
        <v>7.2999999999999996E-4</v>
      </c>
      <c r="E172" s="45">
        <f t="shared" si="18"/>
        <v>-12693.998295031965</v>
      </c>
      <c r="F172" s="75">
        <f t="shared" si="19"/>
        <v>-12694</v>
      </c>
      <c r="G172" s="84">
        <f t="shared" si="22"/>
        <v>1.5194599909591489E-3</v>
      </c>
      <c r="J172" s="45">
        <f>G172</f>
        <v>1.5194599909591489E-3</v>
      </c>
      <c r="Q172" s="79">
        <f t="shared" si="20"/>
        <v>28306.533799999997</v>
      </c>
    </row>
    <row r="173" spans="1:35" ht="12.95" customHeight="1">
      <c r="A173" s="45" t="s">
        <v>38</v>
      </c>
      <c r="C173" s="82">
        <v>43326.82</v>
      </c>
      <c r="D173" s="82"/>
      <c r="E173" s="45">
        <f t="shared" si="18"/>
        <v>-12691.99402120022</v>
      </c>
      <c r="F173" s="75">
        <f t="shared" si="19"/>
        <v>-12692</v>
      </c>
      <c r="G173" s="46">
        <f t="shared" si="22"/>
        <v>5.3282799999578856E-3</v>
      </c>
      <c r="I173" s="45">
        <f>+G173</f>
        <v>5.3282799999578856E-3</v>
      </c>
      <c r="Q173" s="79">
        <f t="shared" si="20"/>
        <v>28308.32</v>
      </c>
    </row>
    <row r="174" spans="1:35" ht="12.95" customHeight="1">
      <c r="A174" s="45" t="s">
        <v>75</v>
      </c>
      <c r="C174" s="82">
        <v>43338.400999999998</v>
      </c>
      <c r="D174" s="82"/>
      <c r="E174" s="45">
        <f t="shared" si="18"/>
        <v>-12678.999118476344</v>
      </c>
      <c r="F174" s="75">
        <f t="shared" si="19"/>
        <v>-12679</v>
      </c>
      <c r="G174" s="46">
        <f t="shared" si="22"/>
        <v>7.8560999827459455E-4</v>
      </c>
      <c r="I174" s="45">
        <f t="shared" ref="I174:I179" si="23">G174</f>
        <v>7.8560999827459455E-4</v>
      </c>
      <c r="Q174" s="79">
        <f t="shared" si="20"/>
        <v>28319.900999999998</v>
      </c>
      <c r="AD174" s="45" t="s">
        <v>64</v>
      </c>
      <c r="AE174" s="45">
        <v>10</v>
      </c>
      <c r="AG174" s="45" t="s">
        <v>46</v>
      </c>
      <c r="AI174" s="45" t="s">
        <v>41</v>
      </c>
    </row>
    <row r="175" spans="1:35" ht="12.95" customHeight="1">
      <c r="A175" s="45" t="s">
        <v>70</v>
      </c>
      <c r="C175" s="82">
        <v>43338.406999999999</v>
      </c>
      <c r="D175" s="82"/>
      <c r="E175" s="45">
        <f t="shared" si="18"/>
        <v>-12678.992385947515</v>
      </c>
      <c r="F175" s="75">
        <f t="shared" si="19"/>
        <v>-12679</v>
      </c>
      <c r="G175" s="46">
        <f t="shared" si="22"/>
        <v>6.7856099994969554E-3</v>
      </c>
      <c r="I175" s="45">
        <f t="shared" si="23"/>
        <v>6.7856099994969554E-3</v>
      </c>
      <c r="Q175" s="79">
        <f t="shared" si="20"/>
        <v>28319.906999999999</v>
      </c>
      <c r="AD175" s="45" t="s">
        <v>64</v>
      </c>
      <c r="AI175" s="45" t="s">
        <v>63</v>
      </c>
    </row>
    <row r="176" spans="1:35" ht="12.95" customHeight="1">
      <c r="A176" s="45" t="s">
        <v>76</v>
      </c>
      <c r="B176" s="44" t="s">
        <v>145</v>
      </c>
      <c r="C176" s="82">
        <v>43417.273000000001</v>
      </c>
      <c r="D176" s="82"/>
      <c r="E176" s="45">
        <f t="shared" si="18"/>
        <v>-12590.497782871662</v>
      </c>
      <c r="F176" s="75">
        <f t="shared" si="19"/>
        <v>-12590.5</v>
      </c>
      <c r="G176" s="46">
        <f t="shared" si="22"/>
        <v>1.9758950002142228E-3</v>
      </c>
      <c r="I176" s="45">
        <f t="shared" si="23"/>
        <v>1.9758950002142228E-3</v>
      </c>
      <c r="Q176" s="79">
        <f t="shared" si="20"/>
        <v>28398.773000000001</v>
      </c>
      <c r="AD176" s="45" t="s">
        <v>64</v>
      </c>
      <c r="AE176" s="45">
        <v>7</v>
      </c>
      <c r="AG176" s="45" t="s">
        <v>46</v>
      </c>
      <c r="AI176" s="45" t="s">
        <v>41</v>
      </c>
    </row>
    <row r="177" spans="1:35" ht="12.95" customHeight="1">
      <c r="A177" s="45" t="s">
        <v>76</v>
      </c>
      <c r="C177" s="82">
        <v>43437.328000000001</v>
      </c>
      <c r="D177" s="82"/>
      <c r="E177" s="45">
        <f t="shared" si="18"/>
        <v>-12567.994305268052</v>
      </c>
      <c r="F177" s="75">
        <f t="shared" si="19"/>
        <v>-12568</v>
      </c>
      <c r="G177" s="46">
        <f t="shared" si="22"/>
        <v>5.0751199960359372E-3</v>
      </c>
      <c r="I177" s="45">
        <f t="shared" si="23"/>
        <v>5.0751199960359372E-3</v>
      </c>
      <c r="Q177" s="79">
        <f t="shared" si="20"/>
        <v>28418.828000000001</v>
      </c>
      <c r="AD177" s="45" t="s">
        <v>64</v>
      </c>
      <c r="AE177" s="45">
        <v>10</v>
      </c>
      <c r="AG177" s="45" t="s">
        <v>44</v>
      </c>
      <c r="AI177" s="45" t="s">
        <v>41</v>
      </c>
    </row>
    <row r="178" spans="1:35" ht="12.95" customHeight="1">
      <c r="A178" s="45" t="s">
        <v>76</v>
      </c>
      <c r="C178" s="82">
        <v>43446.228999999999</v>
      </c>
      <c r="D178" s="82"/>
      <c r="E178" s="45">
        <f t="shared" si="18"/>
        <v>-12558.006598753484</v>
      </c>
      <c r="F178" s="75">
        <f t="shared" si="19"/>
        <v>-12558</v>
      </c>
      <c r="G178" s="46">
        <f t="shared" si="22"/>
        <v>-5.8807800014619716E-3</v>
      </c>
      <c r="I178" s="45">
        <f t="shared" si="23"/>
        <v>-5.8807800014619716E-3</v>
      </c>
      <c r="Q178" s="79">
        <f t="shared" si="20"/>
        <v>28427.728999999999</v>
      </c>
      <c r="AD178" s="45" t="s">
        <v>64</v>
      </c>
      <c r="AE178" s="45">
        <v>8</v>
      </c>
      <c r="AG178" s="45" t="s">
        <v>46</v>
      </c>
      <c r="AI178" s="45" t="s">
        <v>41</v>
      </c>
    </row>
    <row r="179" spans="1:35" ht="12.95" customHeight="1">
      <c r="A179" s="45" t="s">
        <v>76</v>
      </c>
      <c r="C179" s="82">
        <v>43453.37</v>
      </c>
      <c r="D179" s="82"/>
      <c r="E179" s="45">
        <f t="shared" si="18"/>
        <v>-12549.993767361439</v>
      </c>
      <c r="F179" s="75">
        <f t="shared" si="19"/>
        <v>-12550</v>
      </c>
      <c r="G179" s="46">
        <f t="shared" si="22"/>
        <v>5.5544999995618127E-3</v>
      </c>
      <c r="I179" s="45">
        <f t="shared" si="23"/>
        <v>5.5544999995618127E-3</v>
      </c>
      <c r="Q179" s="79">
        <f t="shared" si="20"/>
        <v>28434.870000000003</v>
      </c>
      <c r="AD179" s="45" t="s">
        <v>64</v>
      </c>
      <c r="AE179" s="45">
        <v>9</v>
      </c>
      <c r="AG179" s="45" t="s">
        <v>44</v>
      </c>
      <c r="AI179" s="45" t="s">
        <v>41</v>
      </c>
    </row>
    <row r="180" spans="1:35" ht="12.95" customHeight="1">
      <c r="A180" s="45" t="s">
        <v>38</v>
      </c>
      <c r="C180" s="82">
        <v>43646.748</v>
      </c>
      <c r="D180" s="82"/>
      <c r="E180" s="45">
        <f t="shared" si="18"/>
        <v>-12333.006607449666</v>
      </c>
      <c r="F180" s="75">
        <f t="shared" si="19"/>
        <v>-12333</v>
      </c>
      <c r="G180" s="46">
        <f t="shared" si="22"/>
        <v>-5.8885300022666343E-3</v>
      </c>
      <c r="I180" s="45">
        <f>+G180</f>
        <v>-5.8885300022666343E-3</v>
      </c>
      <c r="Q180" s="79">
        <f t="shared" si="20"/>
        <v>28628.248</v>
      </c>
    </row>
    <row r="181" spans="1:35" ht="12.95" customHeight="1">
      <c r="A181" s="45" t="s">
        <v>77</v>
      </c>
      <c r="B181" s="44" t="s">
        <v>145</v>
      </c>
      <c r="C181" s="82">
        <v>43660.555999999997</v>
      </c>
      <c r="D181" s="82"/>
      <c r="E181" s="45">
        <f t="shared" si="18"/>
        <v>-12317.512814442905</v>
      </c>
      <c r="F181" s="75">
        <f t="shared" si="19"/>
        <v>-12317.5</v>
      </c>
      <c r="G181" s="46">
        <f t="shared" si="22"/>
        <v>-1.1420175003877375E-2</v>
      </c>
      <c r="I181" s="45">
        <f>G181</f>
        <v>-1.1420175003877375E-2</v>
      </c>
      <c r="Q181" s="79">
        <f t="shared" si="20"/>
        <v>28642.055999999997</v>
      </c>
      <c r="AD181" s="45" t="s">
        <v>64</v>
      </c>
      <c r="AE181" s="45">
        <v>6</v>
      </c>
      <c r="AG181" s="45" t="s">
        <v>46</v>
      </c>
      <c r="AI181" s="45" t="s">
        <v>41</v>
      </c>
    </row>
    <row r="182" spans="1:35" ht="12.95" customHeight="1">
      <c r="A182" s="45" t="s">
        <v>78</v>
      </c>
      <c r="C182" s="82">
        <v>43665.463000000003</v>
      </c>
      <c r="D182" s="82"/>
      <c r="E182" s="45">
        <f t="shared" si="18"/>
        <v>-12312.006727950707</v>
      </c>
      <c r="F182" s="75">
        <f t="shared" si="19"/>
        <v>-12312</v>
      </c>
      <c r="G182" s="46">
        <f t="shared" si="22"/>
        <v>-5.9959200007142499E-3</v>
      </c>
      <c r="I182" s="45">
        <f>G182</f>
        <v>-5.9959200007142499E-3</v>
      </c>
      <c r="Q182" s="79">
        <f t="shared" si="20"/>
        <v>28646.963000000003</v>
      </c>
      <c r="AD182" s="45" t="s">
        <v>64</v>
      </c>
      <c r="AI182" s="45" t="s">
        <v>63</v>
      </c>
    </row>
    <row r="183" spans="1:35" ht="12.95" customHeight="1">
      <c r="A183" s="45" t="s">
        <v>77</v>
      </c>
      <c r="C183" s="82">
        <v>43665.466</v>
      </c>
      <c r="D183" s="82"/>
      <c r="E183" s="45">
        <f t="shared" si="18"/>
        <v>-12312.003361686297</v>
      </c>
      <c r="F183" s="75">
        <f t="shared" si="19"/>
        <v>-12312</v>
      </c>
      <c r="G183" s="46">
        <f t="shared" si="22"/>
        <v>-2.9959200037410483E-3</v>
      </c>
      <c r="I183" s="45">
        <f>G183</f>
        <v>-2.9959200037410483E-3</v>
      </c>
      <c r="Q183" s="79">
        <f t="shared" si="20"/>
        <v>28646.966</v>
      </c>
      <c r="AD183" s="45" t="s">
        <v>64</v>
      </c>
      <c r="AE183" s="45">
        <v>7</v>
      </c>
      <c r="AG183" s="45" t="s">
        <v>44</v>
      </c>
      <c r="AI183" s="45" t="s">
        <v>41</v>
      </c>
    </row>
    <row r="184" spans="1:35" ht="12.95" customHeight="1">
      <c r="A184" s="45" t="s">
        <v>77</v>
      </c>
      <c r="C184" s="82">
        <v>43673.482000000004</v>
      </c>
      <c r="D184" s="82"/>
      <c r="E184" s="45">
        <f t="shared" si="18"/>
        <v>-12303.008703173677</v>
      </c>
      <c r="F184" s="75">
        <f t="shared" si="19"/>
        <v>-12303</v>
      </c>
      <c r="G184" s="46">
        <f t="shared" si="22"/>
        <v>-7.7562299993587658E-3</v>
      </c>
      <c r="I184" s="45">
        <f>G184</f>
        <v>-7.7562299993587658E-3</v>
      </c>
      <c r="Q184" s="79">
        <f t="shared" si="20"/>
        <v>28654.982000000004</v>
      </c>
      <c r="AD184" s="45" t="s">
        <v>64</v>
      </c>
      <c r="AE184" s="45">
        <v>6</v>
      </c>
      <c r="AG184" s="45" t="s">
        <v>44</v>
      </c>
      <c r="AI184" s="45" t="s">
        <v>41</v>
      </c>
    </row>
    <row r="185" spans="1:35" ht="12.95" customHeight="1">
      <c r="A185" s="45" t="s">
        <v>78</v>
      </c>
      <c r="C185" s="82">
        <v>43673.49</v>
      </c>
      <c r="D185" s="82"/>
      <c r="E185" s="45">
        <f t="shared" si="18"/>
        <v>-12302.999726468581</v>
      </c>
      <c r="F185" s="75">
        <f t="shared" si="19"/>
        <v>-12303</v>
      </c>
      <c r="G185" s="46">
        <f t="shared" si="22"/>
        <v>2.4376999499509111E-4</v>
      </c>
      <c r="I185" s="45">
        <f>G185</f>
        <v>2.4376999499509111E-4</v>
      </c>
      <c r="Q185" s="79">
        <f t="shared" si="20"/>
        <v>28654.989999999998</v>
      </c>
      <c r="AD185" s="45" t="s">
        <v>64</v>
      </c>
      <c r="AI185" s="45" t="s">
        <v>63</v>
      </c>
    </row>
    <row r="186" spans="1:35" ht="12.95" customHeight="1">
      <c r="A186" s="45" t="s">
        <v>11</v>
      </c>
      <c r="C186" s="82">
        <v>43690.417399999998</v>
      </c>
      <c r="D186" s="82">
        <v>7.2999999999999996E-4</v>
      </c>
      <c r="E186" s="45">
        <f t="shared" si="18"/>
        <v>-12284.005691724758</v>
      </c>
      <c r="F186" s="75">
        <f t="shared" si="19"/>
        <v>-12284</v>
      </c>
      <c r="G186" s="84">
        <f t="shared" si="22"/>
        <v>-5.072440006188117E-3</v>
      </c>
      <c r="J186" s="45">
        <f>G186</f>
        <v>-5.072440006188117E-3</v>
      </c>
      <c r="Q186" s="79">
        <f t="shared" si="20"/>
        <v>28671.917399999998</v>
      </c>
    </row>
    <row r="187" spans="1:35" ht="12.95" customHeight="1">
      <c r="A187" s="45" t="s">
        <v>79</v>
      </c>
      <c r="B187" s="44" t="s">
        <v>145</v>
      </c>
      <c r="C187" s="82">
        <v>43702.438999999998</v>
      </c>
      <c r="D187" s="82"/>
      <c r="E187" s="45">
        <f t="shared" si="18"/>
        <v>-12270.516396967365</v>
      </c>
      <c r="F187" s="75">
        <f t="shared" si="19"/>
        <v>-12270.5</v>
      </c>
      <c r="G187" s="46">
        <f t="shared" si="22"/>
        <v>-1.4612905004469212E-2</v>
      </c>
      <c r="I187" s="45">
        <f t="shared" ref="I187:I195" si="24">G187</f>
        <v>-1.4612905004469212E-2</v>
      </c>
      <c r="Q187" s="79">
        <f t="shared" si="20"/>
        <v>28683.938999999998</v>
      </c>
      <c r="AD187" s="45" t="s">
        <v>64</v>
      </c>
      <c r="AE187" s="45">
        <v>7</v>
      </c>
      <c r="AG187" s="45" t="s">
        <v>44</v>
      </c>
      <c r="AI187" s="45" t="s">
        <v>41</v>
      </c>
    </row>
    <row r="188" spans="1:35" ht="12.95" customHeight="1">
      <c r="A188" s="45" t="s">
        <v>79</v>
      </c>
      <c r="B188" s="44" t="s">
        <v>145</v>
      </c>
      <c r="C188" s="82">
        <v>43719.398000000001</v>
      </c>
      <c r="D188" s="82"/>
      <c r="E188" s="45">
        <f t="shared" si="18"/>
        <v>-12251.486904238385</v>
      </c>
      <c r="F188" s="75">
        <f t="shared" si="19"/>
        <v>-12251.5</v>
      </c>
      <c r="G188" s="46">
        <f t="shared" si="22"/>
        <v>1.1670884996419773E-2</v>
      </c>
      <c r="I188" s="45">
        <f t="shared" si="24"/>
        <v>1.1670884996419773E-2</v>
      </c>
      <c r="Q188" s="79">
        <f t="shared" si="20"/>
        <v>28700.898000000001</v>
      </c>
      <c r="AD188" s="45" t="s">
        <v>64</v>
      </c>
      <c r="AE188" s="45">
        <v>7</v>
      </c>
      <c r="AG188" s="45" t="s">
        <v>44</v>
      </c>
      <c r="AI188" s="45" t="s">
        <v>41</v>
      </c>
    </row>
    <row r="189" spans="1:35" ht="12.95" customHeight="1">
      <c r="A189" s="45" t="s">
        <v>78</v>
      </c>
      <c r="C189" s="82">
        <v>43722.506999999998</v>
      </c>
      <c r="D189" s="82"/>
      <c r="E189" s="45">
        <f t="shared" si="18"/>
        <v>-12247.998332217965</v>
      </c>
      <c r="F189" s="75">
        <f t="shared" si="19"/>
        <v>-12248</v>
      </c>
      <c r="G189" s="46">
        <f t="shared" si="22"/>
        <v>1.486319990362972E-3</v>
      </c>
      <c r="I189" s="45">
        <f t="shared" si="24"/>
        <v>1.486319990362972E-3</v>
      </c>
      <c r="Q189" s="79">
        <f t="shared" si="20"/>
        <v>28704.006999999998</v>
      </c>
      <c r="AD189" s="45" t="s">
        <v>64</v>
      </c>
      <c r="AI189" s="45" t="s">
        <v>63</v>
      </c>
    </row>
    <row r="190" spans="1:35" ht="12.95" customHeight="1">
      <c r="A190" s="45" t="s">
        <v>79</v>
      </c>
      <c r="C190" s="82">
        <v>43723.387999999999</v>
      </c>
      <c r="D190" s="82"/>
      <c r="E190" s="45">
        <f t="shared" si="18"/>
        <v>-12247.009772568561</v>
      </c>
      <c r="F190" s="75">
        <f t="shared" si="19"/>
        <v>-12247</v>
      </c>
      <c r="G190" s="46">
        <f t="shared" si="22"/>
        <v>-8.7092700050561689E-3</v>
      </c>
      <c r="I190" s="45">
        <f t="shared" si="24"/>
        <v>-8.7092700050561689E-3</v>
      </c>
      <c r="Q190" s="79">
        <f t="shared" si="20"/>
        <v>28704.887999999999</v>
      </c>
      <c r="AD190" s="45" t="s">
        <v>64</v>
      </c>
      <c r="AE190" s="45">
        <v>8</v>
      </c>
      <c r="AG190" s="45" t="s">
        <v>44</v>
      </c>
      <c r="AI190" s="45" t="s">
        <v>41</v>
      </c>
    </row>
    <row r="191" spans="1:35" ht="12.95" customHeight="1">
      <c r="A191" s="45" t="s">
        <v>78</v>
      </c>
      <c r="C191" s="82">
        <v>43723.39</v>
      </c>
      <c r="D191" s="82"/>
      <c r="E191" s="45">
        <f t="shared" si="18"/>
        <v>-12247.007528392285</v>
      </c>
      <c r="F191" s="75">
        <f t="shared" si="19"/>
        <v>-12247</v>
      </c>
      <c r="G191" s="46">
        <f t="shared" si="22"/>
        <v>-6.7092700046487153E-3</v>
      </c>
      <c r="I191" s="45">
        <f t="shared" si="24"/>
        <v>-6.7092700046487153E-3</v>
      </c>
      <c r="Q191" s="79">
        <f t="shared" si="20"/>
        <v>28704.89</v>
      </c>
      <c r="AD191" s="45" t="s">
        <v>64</v>
      </c>
      <c r="AI191" s="45" t="s">
        <v>63</v>
      </c>
    </row>
    <row r="192" spans="1:35" ht="12.95" customHeight="1">
      <c r="A192" s="45" t="s">
        <v>78</v>
      </c>
      <c r="C192" s="82">
        <v>43723.398000000001</v>
      </c>
      <c r="D192" s="82"/>
      <c r="E192" s="45">
        <f t="shared" si="18"/>
        <v>-12246.99855168718</v>
      </c>
      <c r="F192" s="75">
        <f t="shared" si="19"/>
        <v>-12247</v>
      </c>
      <c r="G192" s="46">
        <f t="shared" si="22"/>
        <v>1.2907299969810992E-3</v>
      </c>
      <c r="I192" s="45">
        <f t="shared" si="24"/>
        <v>1.2907299969810992E-3</v>
      </c>
      <c r="Q192" s="79">
        <f t="shared" si="20"/>
        <v>28704.898000000001</v>
      </c>
      <c r="AD192" s="45" t="s">
        <v>64</v>
      </c>
      <c r="AI192" s="45" t="s">
        <v>63</v>
      </c>
    </row>
    <row r="193" spans="1:35" ht="12.95" customHeight="1">
      <c r="A193" s="45" t="s">
        <v>79</v>
      </c>
      <c r="B193" s="44" t="s">
        <v>145</v>
      </c>
      <c r="C193" s="82">
        <v>43735.42</v>
      </c>
      <c r="D193" s="82"/>
      <c r="E193" s="45">
        <f t="shared" si="18"/>
        <v>-12233.508808094533</v>
      </c>
      <c r="F193" s="75">
        <f t="shared" si="19"/>
        <v>-12233.5</v>
      </c>
      <c r="G193" s="46">
        <f t="shared" si="22"/>
        <v>-7.8497350041288882E-3</v>
      </c>
      <c r="I193" s="45">
        <f t="shared" si="24"/>
        <v>-7.8497350041288882E-3</v>
      </c>
      <c r="Q193" s="79">
        <f t="shared" si="20"/>
        <v>28716.92</v>
      </c>
      <c r="AD193" s="45" t="s">
        <v>64</v>
      </c>
      <c r="AE193" s="45">
        <v>9</v>
      </c>
      <c r="AG193" s="45" t="s">
        <v>44</v>
      </c>
      <c r="AI193" s="45" t="s">
        <v>41</v>
      </c>
    </row>
    <row r="194" spans="1:35" ht="12.95" customHeight="1">
      <c r="A194" s="45" t="s">
        <v>79</v>
      </c>
      <c r="C194" s="82">
        <v>43739.436999999998</v>
      </c>
      <c r="D194" s="82"/>
      <c r="E194" s="45">
        <f t="shared" si="18"/>
        <v>-12229.001380044985</v>
      </c>
      <c r="F194" s="75">
        <f t="shared" si="19"/>
        <v>-12229</v>
      </c>
      <c r="G194" s="46">
        <f t="shared" si="22"/>
        <v>-1.2298900037421845E-3</v>
      </c>
      <c r="I194" s="45">
        <f t="shared" si="24"/>
        <v>-1.2298900037421845E-3</v>
      </c>
      <c r="Q194" s="79">
        <f t="shared" si="20"/>
        <v>28720.936999999998</v>
      </c>
      <c r="AD194" s="45" t="s">
        <v>64</v>
      </c>
      <c r="AE194" s="45">
        <v>9</v>
      </c>
      <c r="AG194" s="45" t="s">
        <v>44</v>
      </c>
      <c r="AI194" s="45" t="s">
        <v>41</v>
      </c>
    </row>
    <row r="195" spans="1:35" ht="12.95" customHeight="1">
      <c r="A195" s="45" t="s">
        <v>80</v>
      </c>
      <c r="C195" s="82">
        <v>43756.36</v>
      </c>
      <c r="D195" s="82"/>
      <c r="E195" s="45">
        <f t="shared" si="18"/>
        <v>-12210.012282488968</v>
      </c>
      <c r="F195" s="75">
        <f t="shared" si="19"/>
        <v>-12210</v>
      </c>
      <c r="G195" s="46">
        <f t="shared" si="22"/>
        <v>-1.0946100002911408E-2</v>
      </c>
      <c r="I195" s="45">
        <f t="shared" si="24"/>
        <v>-1.0946100002911408E-2</v>
      </c>
      <c r="Q195" s="79">
        <f t="shared" si="20"/>
        <v>28737.86</v>
      </c>
      <c r="AD195" s="45" t="s">
        <v>64</v>
      </c>
      <c r="AE195" s="45">
        <v>8</v>
      </c>
      <c r="AG195" s="45" t="s">
        <v>39</v>
      </c>
      <c r="AI195" s="45" t="s">
        <v>41</v>
      </c>
    </row>
    <row r="196" spans="1:35" ht="12.95" customHeight="1">
      <c r="A196" s="77" t="s">
        <v>703</v>
      </c>
      <c r="B196" s="78" t="s">
        <v>146</v>
      </c>
      <c r="C196" s="77">
        <v>43764.392</v>
      </c>
      <c r="D196" s="77" t="s">
        <v>168</v>
      </c>
      <c r="E196" s="45">
        <f t="shared" si="18"/>
        <v>-12200.999670566147</v>
      </c>
      <c r="F196" s="75">
        <f t="shared" si="19"/>
        <v>-12201</v>
      </c>
      <c r="G196" s="46">
        <f t="shared" si="22"/>
        <v>2.9358999745454639E-4</v>
      </c>
      <c r="I196" s="45">
        <f>+G196</f>
        <v>2.9358999745454639E-4</v>
      </c>
      <c r="Q196" s="79">
        <f t="shared" si="20"/>
        <v>28745.892</v>
      </c>
    </row>
    <row r="197" spans="1:35" ht="12.95" customHeight="1">
      <c r="A197" s="45" t="s">
        <v>80</v>
      </c>
      <c r="C197" s="82">
        <v>43766.392</v>
      </c>
      <c r="D197" s="82"/>
      <c r="E197" s="45">
        <f t="shared" si="18"/>
        <v>-12198.755494290544</v>
      </c>
      <c r="F197" s="75">
        <f t="shared" si="19"/>
        <v>-12199</v>
      </c>
      <c r="I197" s="45">
        <f t="shared" ref="I197:I206" si="25">G197</f>
        <v>0</v>
      </c>
      <c r="M197" s="85"/>
      <c r="Q197" s="79">
        <f t="shared" si="20"/>
        <v>28747.892</v>
      </c>
      <c r="AD197" s="45" t="s">
        <v>64</v>
      </c>
      <c r="AE197" s="45">
        <v>10</v>
      </c>
      <c r="AG197" s="45" t="s">
        <v>44</v>
      </c>
      <c r="AI197" s="45" t="s">
        <v>41</v>
      </c>
    </row>
    <row r="198" spans="1:35" ht="12.95" customHeight="1">
      <c r="A198" s="45" t="s">
        <v>81</v>
      </c>
      <c r="B198" s="44" t="s">
        <v>145</v>
      </c>
      <c r="C198" s="82">
        <v>44046.440999999999</v>
      </c>
      <c r="D198" s="82"/>
      <c r="E198" s="45">
        <f t="shared" si="18"/>
        <v>-11884.515833387375</v>
      </c>
      <c r="F198" s="75">
        <f t="shared" si="19"/>
        <v>-11884.5</v>
      </c>
      <c r="G198" s="46">
        <f t="shared" ref="G198:G237" si="26">C198-(C$7+C$8*F198)</f>
        <v>-1.4110645002801903E-2</v>
      </c>
      <c r="I198" s="45">
        <f t="shared" si="25"/>
        <v>-1.4110645002801903E-2</v>
      </c>
      <c r="Q198" s="79">
        <f t="shared" si="20"/>
        <v>29027.940999999999</v>
      </c>
      <c r="AD198" s="45" t="s">
        <v>64</v>
      </c>
      <c r="AE198" s="45">
        <v>7</v>
      </c>
      <c r="AG198" s="45" t="s">
        <v>44</v>
      </c>
      <c r="AI198" s="45" t="s">
        <v>41</v>
      </c>
    </row>
    <row r="199" spans="1:35" ht="12.95" customHeight="1">
      <c r="A199" s="45" t="s">
        <v>78</v>
      </c>
      <c r="C199" s="82">
        <v>44050.46</v>
      </c>
      <c r="D199" s="82"/>
      <c r="E199" s="45">
        <f t="shared" si="18"/>
        <v>-11880.006161161551</v>
      </c>
      <c r="F199" s="75">
        <f t="shared" si="19"/>
        <v>-11880</v>
      </c>
      <c r="G199" s="46">
        <f t="shared" si="26"/>
        <v>-5.4908000020077452E-3</v>
      </c>
      <c r="I199" s="45">
        <f t="shared" si="25"/>
        <v>-5.4908000020077452E-3</v>
      </c>
      <c r="Q199" s="79">
        <f t="shared" si="20"/>
        <v>29031.96</v>
      </c>
      <c r="AD199" s="45" t="s">
        <v>64</v>
      </c>
      <c r="AI199" s="45" t="s">
        <v>63</v>
      </c>
    </row>
    <row r="200" spans="1:35" ht="12.95" customHeight="1">
      <c r="A200" s="45" t="s">
        <v>81</v>
      </c>
      <c r="B200" s="44" t="s">
        <v>145</v>
      </c>
      <c r="C200" s="82">
        <v>44079.423999999999</v>
      </c>
      <c r="D200" s="82"/>
      <c r="E200" s="45">
        <f t="shared" si="18"/>
        <v>-11847.50600033827</v>
      </c>
      <c r="F200" s="75">
        <f t="shared" si="19"/>
        <v>-11847.5</v>
      </c>
      <c r="G200" s="46">
        <f t="shared" si="26"/>
        <v>-5.3474750020541251E-3</v>
      </c>
      <c r="I200" s="45">
        <f t="shared" si="25"/>
        <v>-5.3474750020541251E-3</v>
      </c>
      <c r="Q200" s="79">
        <f t="shared" si="20"/>
        <v>29060.923999999999</v>
      </c>
      <c r="AD200" s="45" t="s">
        <v>64</v>
      </c>
      <c r="AE200" s="45">
        <v>10</v>
      </c>
      <c r="AG200" s="45" t="s">
        <v>44</v>
      </c>
      <c r="AI200" s="45" t="s">
        <v>41</v>
      </c>
    </row>
    <row r="201" spans="1:35" ht="12.95" customHeight="1">
      <c r="A201" s="45" t="s">
        <v>78</v>
      </c>
      <c r="C201" s="82">
        <v>44082.542999999998</v>
      </c>
      <c r="D201" s="82"/>
      <c r="E201" s="45">
        <f t="shared" si="18"/>
        <v>-11844.006207436467</v>
      </c>
      <c r="F201" s="75">
        <f t="shared" si="19"/>
        <v>-11844</v>
      </c>
      <c r="G201" s="46">
        <f t="shared" si="26"/>
        <v>-5.5320400060736574E-3</v>
      </c>
      <c r="I201" s="45">
        <f t="shared" si="25"/>
        <v>-5.5320400060736574E-3</v>
      </c>
      <c r="Q201" s="79">
        <f t="shared" si="20"/>
        <v>29064.042999999998</v>
      </c>
      <c r="AD201" s="45" t="s">
        <v>64</v>
      </c>
      <c r="AI201" s="45" t="s">
        <v>63</v>
      </c>
    </row>
    <row r="202" spans="1:35" ht="12.95" customHeight="1">
      <c r="A202" s="45" t="s">
        <v>78</v>
      </c>
      <c r="C202" s="82">
        <v>44083.432999999997</v>
      </c>
      <c r="D202" s="82"/>
      <c r="E202" s="45">
        <f t="shared" si="18"/>
        <v>-11843.007548993824</v>
      </c>
      <c r="F202" s="75">
        <f t="shared" si="19"/>
        <v>-11843</v>
      </c>
      <c r="G202" s="46">
        <f t="shared" si="26"/>
        <v>-6.7276300032972358E-3</v>
      </c>
      <c r="I202" s="45">
        <f t="shared" si="25"/>
        <v>-6.7276300032972358E-3</v>
      </c>
      <c r="Q202" s="79">
        <f t="shared" si="20"/>
        <v>29064.932999999997</v>
      </c>
      <c r="AD202" s="45" t="s">
        <v>64</v>
      </c>
      <c r="AI202" s="45" t="s">
        <v>63</v>
      </c>
    </row>
    <row r="203" spans="1:35" ht="12.95" customHeight="1">
      <c r="A203" s="45" t="s">
        <v>78</v>
      </c>
      <c r="C203" s="82">
        <v>44083.434000000001</v>
      </c>
      <c r="D203" s="82"/>
      <c r="E203" s="45">
        <f t="shared" si="18"/>
        <v>-11843.006426905684</v>
      </c>
      <c r="F203" s="75">
        <f t="shared" si="19"/>
        <v>-11843</v>
      </c>
      <c r="G203" s="46">
        <f t="shared" si="26"/>
        <v>-5.7276299994555302E-3</v>
      </c>
      <c r="I203" s="45">
        <f t="shared" si="25"/>
        <v>-5.7276299994555302E-3</v>
      </c>
      <c r="Q203" s="79">
        <f t="shared" si="20"/>
        <v>29064.934000000001</v>
      </c>
      <c r="AD203" s="45" t="s">
        <v>64</v>
      </c>
      <c r="AI203" s="45" t="s">
        <v>63</v>
      </c>
    </row>
    <row r="204" spans="1:35" ht="12.95" customHeight="1">
      <c r="A204" s="45" t="s">
        <v>78</v>
      </c>
      <c r="C204" s="82">
        <v>44083.434000000001</v>
      </c>
      <c r="D204" s="82"/>
      <c r="E204" s="45">
        <f t="shared" si="18"/>
        <v>-11843.006426905684</v>
      </c>
      <c r="F204" s="75">
        <f t="shared" si="19"/>
        <v>-11843</v>
      </c>
      <c r="G204" s="46">
        <f t="shared" si="26"/>
        <v>-5.7276299994555302E-3</v>
      </c>
      <c r="I204" s="45">
        <f t="shared" si="25"/>
        <v>-5.7276299994555302E-3</v>
      </c>
      <c r="Q204" s="79">
        <f t="shared" si="20"/>
        <v>29064.934000000001</v>
      </c>
      <c r="AD204" s="45" t="s">
        <v>64</v>
      </c>
      <c r="AI204" s="45" t="s">
        <v>63</v>
      </c>
    </row>
    <row r="205" spans="1:35" ht="12.95" customHeight="1">
      <c r="A205" s="45" t="s">
        <v>82</v>
      </c>
      <c r="C205" s="82">
        <v>44124.438999999998</v>
      </c>
      <c r="D205" s="82"/>
      <c r="E205" s="45">
        <f t="shared" si="18"/>
        <v>-11796.995202815137</v>
      </c>
      <c r="F205" s="75">
        <f t="shared" si="19"/>
        <v>-11797</v>
      </c>
      <c r="G205" s="46">
        <f t="shared" si="26"/>
        <v>4.2752299923449755E-3</v>
      </c>
      <c r="I205" s="45">
        <f t="shared" si="25"/>
        <v>4.2752299923449755E-3</v>
      </c>
      <c r="Q205" s="79">
        <f t="shared" si="20"/>
        <v>29105.938999999998</v>
      </c>
      <c r="AD205" s="45" t="s">
        <v>64</v>
      </c>
      <c r="AE205" s="45">
        <v>11</v>
      </c>
      <c r="AG205" s="45" t="s">
        <v>44</v>
      </c>
      <c r="AI205" s="45" t="s">
        <v>41</v>
      </c>
    </row>
    <row r="206" spans="1:35" ht="12.95" customHeight="1">
      <c r="A206" s="45" t="s">
        <v>82</v>
      </c>
      <c r="C206" s="82">
        <v>44133.341</v>
      </c>
      <c r="D206" s="82"/>
      <c r="E206" s="45">
        <f t="shared" si="18"/>
        <v>-11787.006374212426</v>
      </c>
      <c r="F206" s="75">
        <f t="shared" si="19"/>
        <v>-11787</v>
      </c>
      <c r="G206" s="46">
        <f t="shared" si="26"/>
        <v>-5.6806700013112277E-3</v>
      </c>
      <c r="I206" s="45">
        <f t="shared" si="25"/>
        <v>-5.6806700013112277E-3</v>
      </c>
      <c r="Q206" s="79">
        <f t="shared" si="20"/>
        <v>29114.841</v>
      </c>
      <c r="AD206" s="45" t="s">
        <v>64</v>
      </c>
      <c r="AE206" s="45">
        <v>8</v>
      </c>
      <c r="AG206" s="45" t="s">
        <v>44</v>
      </c>
      <c r="AI206" s="45" t="s">
        <v>41</v>
      </c>
    </row>
    <row r="207" spans="1:35" ht="12.95" customHeight="1">
      <c r="A207" s="45" t="s">
        <v>38</v>
      </c>
      <c r="C207" s="82">
        <v>44138.701000000001</v>
      </c>
      <c r="D207" s="82"/>
      <c r="E207" s="45">
        <f t="shared" si="18"/>
        <v>-11780.991981793808</v>
      </c>
      <c r="F207" s="75">
        <f t="shared" si="19"/>
        <v>-11781</v>
      </c>
      <c r="G207" s="46">
        <f t="shared" si="26"/>
        <v>7.1457899975939654E-3</v>
      </c>
      <c r="I207" s="45">
        <f>+G207</f>
        <v>7.1457899975939654E-3</v>
      </c>
      <c r="Q207" s="79">
        <f t="shared" si="20"/>
        <v>29120.201000000001</v>
      </c>
    </row>
    <row r="208" spans="1:35" ht="12.95" customHeight="1">
      <c r="A208" s="45" t="s">
        <v>82</v>
      </c>
      <c r="C208" s="82">
        <v>44165.423999999999</v>
      </c>
      <c r="D208" s="82"/>
      <c r="E208" s="45">
        <f t="shared" si="18"/>
        <v>-11751.006420487342</v>
      </c>
      <c r="F208" s="75">
        <f t="shared" si="19"/>
        <v>-11751</v>
      </c>
      <c r="G208" s="46">
        <f t="shared" si="26"/>
        <v>-5.7219100053771399E-3</v>
      </c>
      <c r="I208" s="45">
        <f t="shared" ref="I208:I213" si="27">G208</f>
        <v>-5.7219100053771399E-3</v>
      </c>
      <c r="Q208" s="79">
        <f t="shared" si="20"/>
        <v>29146.923999999999</v>
      </c>
      <c r="AD208" s="45" t="s">
        <v>64</v>
      </c>
      <c r="AE208" s="45">
        <v>11</v>
      </c>
      <c r="AG208" s="45" t="s">
        <v>44</v>
      </c>
      <c r="AI208" s="45" t="s">
        <v>41</v>
      </c>
    </row>
    <row r="209" spans="1:35" ht="12.95" customHeight="1">
      <c r="A209" s="45" t="s">
        <v>78</v>
      </c>
      <c r="C209" s="82">
        <v>44166.307999999997</v>
      </c>
      <c r="D209" s="82"/>
      <c r="E209" s="45">
        <f t="shared" si="18"/>
        <v>-11750.014494573526</v>
      </c>
      <c r="F209" s="75">
        <f t="shared" si="19"/>
        <v>-11750</v>
      </c>
      <c r="G209" s="46">
        <f t="shared" si="26"/>
        <v>-1.2917500003823079E-2</v>
      </c>
      <c r="I209" s="45">
        <f t="shared" si="27"/>
        <v>-1.2917500003823079E-2</v>
      </c>
      <c r="Q209" s="79">
        <f t="shared" si="20"/>
        <v>29147.807999999997</v>
      </c>
      <c r="AD209" s="45" t="s">
        <v>64</v>
      </c>
      <c r="AI209" s="45" t="s">
        <v>63</v>
      </c>
    </row>
    <row r="210" spans="1:35" ht="12.95" customHeight="1">
      <c r="A210" s="45" t="s">
        <v>78</v>
      </c>
      <c r="C210" s="82">
        <v>44174.332999999999</v>
      </c>
      <c r="D210" s="82"/>
      <c r="E210" s="45">
        <f t="shared" si="18"/>
        <v>-11741.009737267668</v>
      </c>
      <c r="F210" s="75">
        <f t="shared" si="19"/>
        <v>-11741</v>
      </c>
      <c r="G210" s="46">
        <f t="shared" si="26"/>
        <v>-8.6778100085211918E-3</v>
      </c>
      <c r="I210" s="45">
        <f t="shared" si="27"/>
        <v>-8.6778100085211918E-3</v>
      </c>
      <c r="Q210" s="79">
        <f t="shared" si="20"/>
        <v>29155.832999999999</v>
      </c>
      <c r="AD210" s="45" t="s">
        <v>64</v>
      </c>
      <c r="AI210" s="45" t="s">
        <v>63</v>
      </c>
    </row>
    <row r="211" spans="1:35" ht="12.95" customHeight="1">
      <c r="A211" s="45" t="s">
        <v>78</v>
      </c>
      <c r="C211" s="82">
        <v>44174.339</v>
      </c>
      <c r="D211" s="82"/>
      <c r="E211" s="45">
        <f t="shared" si="18"/>
        <v>-11741.003004738839</v>
      </c>
      <c r="F211" s="75">
        <f t="shared" si="19"/>
        <v>-11741</v>
      </c>
      <c r="G211" s="46">
        <f t="shared" si="26"/>
        <v>-2.6778100072988309E-3</v>
      </c>
      <c r="I211" s="45">
        <f t="shared" si="27"/>
        <v>-2.6778100072988309E-3</v>
      </c>
      <c r="Q211" s="79">
        <f t="shared" si="20"/>
        <v>29155.839</v>
      </c>
      <c r="AD211" s="45" t="s">
        <v>64</v>
      </c>
      <c r="AI211" s="45" t="s">
        <v>63</v>
      </c>
    </row>
    <row r="212" spans="1:35" ht="12.95" customHeight="1">
      <c r="A212" s="45" t="s">
        <v>78</v>
      </c>
      <c r="C212" s="82">
        <v>44174.345999999998</v>
      </c>
      <c r="D212" s="82"/>
      <c r="E212" s="45">
        <f t="shared" si="18"/>
        <v>-11740.995150121878</v>
      </c>
      <c r="F212" s="75">
        <f t="shared" si="19"/>
        <v>-11741</v>
      </c>
      <c r="G212" s="46">
        <f t="shared" si="26"/>
        <v>4.322189990489278E-3</v>
      </c>
      <c r="I212" s="45">
        <f t="shared" si="27"/>
        <v>4.322189990489278E-3</v>
      </c>
      <c r="Q212" s="79">
        <f t="shared" si="20"/>
        <v>29155.845999999998</v>
      </c>
      <c r="AD212" s="45" t="s">
        <v>64</v>
      </c>
      <c r="AI212" s="45" t="s">
        <v>63</v>
      </c>
    </row>
    <row r="213" spans="1:35" ht="12.95" customHeight="1">
      <c r="A213" s="45" t="s">
        <v>83</v>
      </c>
      <c r="B213" s="44" t="s">
        <v>145</v>
      </c>
      <c r="C213" s="82">
        <v>44211.319000000003</v>
      </c>
      <c r="D213" s="82"/>
      <c r="E213" s="45">
        <f t="shared" ref="E213:E276" si="28">(C213-C$7)/C$8</f>
        <v>-11699.508185402938</v>
      </c>
      <c r="F213" s="75">
        <f t="shared" ref="F213:F276" si="29">ROUND(2*E213,0)/2</f>
        <v>-11699.5</v>
      </c>
      <c r="G213" s="46">
        <f t="shared" si="26"/>
        <v>-7.2947949956869707E-3</v>
      </c>
      <c r="I213" s="45">
        <f t="shared" si="27"/>
        <v>-7.2947949956869707E-3</v>
      </c>
      <c r="Q213" s="79">
        <f t="shared" ref="Q213:Q276" si="30">C213-15018.5</f>
        <v>29192.819000000003</v>
      </c>
      <c r="AD213" s="45" t="s">
        <v>64</v>
      </c>
      <c r="AE213" s="45">
        <v>9</v>
      </c>
      <c r="AG213" s="45" t="s">
        <v>44</v>
      </c>
      <c r="AI213" s="45" t="s">
        <v>41</v>
      </c>
    </row>
    <row r="214" spans="1:35" ht="12.95" customHeight="1">
      <c r="A214" s="45" t="s">
        <v>38</v>
      </c>
      <c r="C214" s="82">
        <v>44457.726000000002</v>
      </c>
      <c r="D214" s="82"/>
      <c r="E214" s="45">
        <f t="shared" si="28"/>
        <v>-11423.017813631686</v>
      </c>
      <c r="F214" s="75">
        <f t="shared" si="29"/>
        <v>-11423</v>
      </c>
      <c r="G214" s="46">
        <f t="shared" si="26"/>
        <v>-1.5875429999141488E-2</v>
      </c>
      <c r="I214" s="45">
        <f>+G214</f>
        <v>-1.5875429999141488E-2</v>
      </c>
      <c r="Q214" s="79">
        <f t="shared" si="30"/>
        <v>29439.226000000002</v>
      </c>
    </row>
    <row r="215" spans="1:35" ht="12.95" customHeight="1">
      <c r="A215" s="45" t="s">
        <v>78</v>
      </c>
      <c r="C215" s="82">
        <v>44468.413999999997</v>
      </c>
      <c r="D215" s="82"/>
      <c r="E215" s="45">
        <f t="shared" si="28"/>
        <v>-11411.024935614871</v>
      </c>
      <c r="F215" s="75">
        <f t="shared" si="29"/>
        <v>-11411</v>
      </c>
      <c r="G215" s="46">
        <f t="shared" si="26"/>
        <v>-2.222251000785036E-2</v>
      </c>
      <c r="I215" s="45">
        <f t="shared" ref="I215:I220" si="31">G215</f>
        <v>-2.222251000785036E-2</v>
      </c>
      <c r="Q215" s="79">
        <f t="shared" si="30"/>
        <v>29449.913999999997</v>
      </c>
      <c r="AD215" s="45" t="s">
        <v>64</v>
      </c>
      <c r="AI215" s="45" t="s">
        <v>63</v>
      </c>
    </row>
    <row r="216" spans="1:35" ht="12.95" customHeight="1">
      <c r="A216" s="45" t="s">
        <v>84</v>
      </c>
      <c r="C216" s="82">
        <v>44476.455999999998</v>
      </c>
      <c r="D216" s="82"/>
      <c r="E216" s="45">
        <f t="shared" si="28"/>
        <v>-11402.001102810669</v>
      </c>
      <c r="F216" s="75">
        <f t="shared" si="29"/>
        <v>-11402</v>
      </c>
      <c r="G216" s="46">
        <f t="shared" si="26"/>
        <v>-9.828200054471381E-4</v>
      </c>
      <c r="I216" s="45">
        <f t="shared" si="31"/>
        <v>-9.828200054471381E-4</v>
      </c>
      <c r="Q216" s="79">
        <f t="shared" si="30"/>
        <v>29457.955999999998</v>
      </c>
      <c r="AD216" s="45" t="s">
        <v>64</v>
      </c>
      <c r="AE216" s="45">
        <v>6</v>
      </c>
      <c r="AG216" s="45" t="s">
        <v>44</v>
      </c>
      <c r="AI216" s="45" t="s">
        <v>41</v>
      </c>
    </row>
    <row r="217" spans="1:35" ht="12.95" customHeight="1">
      <c r="A217" s="45" t="s">
        <v>85</v>
      </c>
      <c r="C217" s="82">
        <v>44502.29</v>
      </c>
      <c r="D217" s="82"/>
      <c r="E217" s="45">
        <f t="shared" si="28"/>
        <v>-11373.013077858703</v>
      </c>
      <c r="F217" s="75">
        <f t="shared" si="29"/>
        <v>-11373</v>
      </c>
      <c r="G217" s="46">
        <f t="shared" si="26"/>
        <v>-1.1654930000077002E-2</v>
      </c>
      <c r="I217" s="45">
        <f t="shared" si="31"/>
        <v>-1.1654930000077002E-2</v>
      </c>
      <c r="Q217" s="79">
        <f t="shared" si="30"/>
        <v>29483.79</v>
      </c>
      <c r="AD217" s="45" t="s">
        <v>64</v>
      </c>
      <c r="AE217" s="45">
        <v>8</v>
      </c>
      <c r="AG217" s="45" t="s">
        <v>44</v>
      </c>
      <c r="AI217" s="45" t="s">
        <v>41</v>
      </c>
    </row>
    <row r="218" spans="1:35" ht="12.95" customHeight="1">
      <c r="A218" s="45" t="s">
        <v>86</v>
      </c>
      <c r="C218" s="82">
        <v>44518.343000000001</v>
      </c>
      <c r="D218" s="82"/>
      <c r="E218" s="45">
        <f t="shared" si="28"/>
        <v>-11355.000196982575</v>
      </c>
      <c r="F218" s="75">
        <f t="shared" si="29"/>
        <v>-11355</v>
      </c>
      <c r="G218" s="46">
        <f t="shared" si="26"/>
        <v>-1.7555000522406772E-4</v>
      </c>
      <c r="I218" s="45">
        <f t="shared" si="31"/>
        <v>-1.7555000522406772E-4</v>
      </c>
      <c r="Q218" s="79">
        <f t="shared" si="30"/>
        <v>29499.843000000001</v>
      </c>
      <c r="AD218" s="45" t="s">
        <v>64</v>
      </c>
      <c r="AE218" s="45">
        <v>10</v>
      </c>
      <c r="AG218" s="45" t="s">
        <v>44</v>
      </c>
      <c r="AI218" s="45" t="s">
        <v>41</v>
      </c>
    </row>
    <row r="219" spans="1:35" ht="12.95" customHeight="1">
      <c r="A219" s="45" t="s">
        <v>86</v>
      </c>
      <c r="C219" s="82">
        <v>44543.296000000002</v>
      </c>
      <c r="D219" s="82"/>
      <c r="E219" s="45">
        <f t="shared" si="28"/>
        <v>-11327.000731680013</v>
      </c>
      <c r="F219" s="75">
        <f t="shared" si="29"/>
        <v>-11327</v>
      </c>
      <c r="G219" s="46">
        <f t="shared" si="26"/>
        <v>-6.5206999715883285E-4</v>
      </c>
      <c r="I219" s="45">
        <f t="shared" si="31"/>
        <v>-6.5206999715883285E-4</v>
      </c>
      <c r="Q219" s="79">
        <f t="shared" si="30"/>
        <v>29524.796000000002</v>
      </c>
      <c r="AD219" s="45" t="s">
        <v>64</v>
      </c>
      <c r="AE219" s="45">
        <v>11</v>
      </c>
      <c r="AG219" s="45" t="s">
        <v>44</v>
      </c>
      <c r="AI219" s="45" t="s">
        <v>41</v>
      </c>
    </row>
    <row r="220" spans="1:35" ht="12.95" customHeight="1">
      <c r="A220" s="45" t="s">
        <v>86</v>
      </c>
      <c r="C220" s="82">
        <v>44567.366000000002</v>
      </c>
      <c r="D220" s="82"/>
      <c r="E220" s="45">
        <f t="shared" si="28"/>
        <v>-11299.992070203132</v>
      </c>
      <c r="F220" s="75">
        <f t="shared" si="29"/>
        <v>-11300</v>
      </c>
      <c r="G220" s="46">
        <f t="shared" si="26"/>
        <v>7.0669999986421317E-3</v>
      </c>
      <c r="I220" s="45">
        <f t="shared" si="31"/>
        <v>7.0669999986421317E-3</v>
      </c>
      <c r="Q220" s="79">
        <f t="shared" si="30"/>
        <v>29548.866000000002</v>
      </c>
      <c r="AD220" s="45" t="s">
        <v>64</v>
      </c>
      <c r="AE220" s="45">
        <v>10</v>
      </c>
      <c r="AG220" s="45" t="s">
        <v>44</v>
      </c>
      <c r="AI220" s="45" t="s">
        <v>41</v>
      </c>
    </row>
    <row r="221" spans="1:35" ht="12.95" customHeight="1">
      <c r="A221" s="45" t="s">
        <v>38</v>
      </c>
      <c r="C221" s="82">
        <v>44752.713000000003</v>
      </c>
      <c r="D221" s="82"/>
      <c r="E221" s="45">
        <f t="shared" si="28"/>
        <v>-11092.016400126036</v>
      </c>
      <c r="F221" s="75">
        <f t="shared" si="29"/>
        <v>-11092</v>
      </c>
      <c r="G221" s="46">
        <f t="shared" si="26"/>
        <v>-1.4615719999710564E-2</v>
      </c>
      <c r="I221" s="45">
        <f>+G221</f>
        <v>-1.4615719999710564E-2</v>
      </c>
      <c r="Q221" s="79">
        <f t="shared" si="30"/>
        <v>29734.213000000003</v>
      </c>
    </row>
    <row r="222" spans="1:35" ht="12.95" customHeight="1">
      <c r="A222" s="45" t="s">
        <v>87</v>
      </c>
      <c r="C222" s="82">
        <v>44771.442999999999</v>
      </c>
      <c r="D222" s="82"/>
      <c r="E222" s="45">
        <f t="shared" si="28"/>
        <v>-11070.999689305019</v>
      </c>
      <c r="F222" s="75">
        <f t="shared" si="29"/>
        <v>-11071</v>
      </c>
      <c r="G222" s="46">
        <f t="shared" si="26"/>
        <v>2.7688999398378655E-4</v>
      </c>
      <c r="I222" s="45">
        <f>G222</f>
        <v>2.7688999398378655E-4</v>
      </c>
      <c r="Q222" s="79">
        <f t="shared" si="30"/>
        <v>29752.942999999999</v>
      </c>
      <c r="AD222" s="45" t="s">
        <v>64</v>
      </c>
      <c r="AE222" s="45">
        <v>8</v>
      </c>
      <c r="AG222" s="45" t="s">
        <v>44</v>
      </c>
      <c r="AI222" s="45" t="s">
        <v>41</v>
      </c>
    </row>
    <row r="223" spans="1:35" ht="12.95" customHeight="1">
      <c r="A223" s="45" t="s">
        <v>88</v>
      </c>
      <c r="C223" s="82">
        <v>44853.42</v>
      </c>
      <c r="D223" s="82"/>
      <c r="E223" s="45">
        <f t="shared" si="28"/>
        <v>-10979.014270032469</v>
      </c>
      <c r="F223" s="75">
        <f t="shared" si="29"/>
        <v>-10979</v>
      </c>
      <c r="G223" s="46">
        <f t="shared" si="26"/>
        <v>-1.2717390003672335E-2</v>
      </c>
      <c r="I223" s="45">
        <f>G223</f>
        <v>-1.2717390003672335E-2</v>
      </c>
      <c r="Q223" s="79">
        <f t="shared" si="30"/>
        <v>29834.92</v>
      </c>
      <c r="AD223" s="45" t="s">
        <v>64</v>
      </c>
      <c r="AI223" s="45" t="s">
        <v>63</v>
      </c>
    </row>
    <row r="224" spans="1:35" ht="12.95" customHeight="1">
      <c r="A224" s="45" t="s">
        <v>89</v>
      </c>
      <c r="C224" s="82">
        <v>44853.434999999998</v>
      </c>
      <c r="D224" s="82"/>
      <c r="E224" s="45">
        <f t="shared" si="28"/>
        <v>-10978.997438710401</v>
      </c>
      <c r="F224" s="75">
        <f t="shared" si="29"/>
        <v>-10979</v>
      </c>
      <c r="G224" s="46">
        <f t="shared" si="26"/>
        <v>2.2826099957455881E-3</v>
      </c>
      <c r="I224" s="45">
        <f>G224</f>
        <v>2.2826099957455881E-3</v>
      </c>
      <c r="Q224" s="79">
        <f t="shared" si="30"/>
        <v>29834.934999999998</v>
      </c>
      <c r="AD224" s="45" t="s">
        <v>64</v>
      </c>
      <c r="AE224" s="45">
        <v>8</v>
      </c>
      <c r="AG224" s="45" t="s">
        <v>44</v>
      </c>
      <c r="AI224" s="45" t="s">
        <v>41</v>
      </c>
    </row>
    <row r="225" spans="1:35" ht="12.95" customHeight="1">
      <c r="A225" s="45" t="s">
        <v>89</v>
      </c>
      <c r="C225" s="82">
        <v>44878.38</v>
      </c>
      <c r="D225" s="82"/>
      <c r="E225" s="45">
        <f t="shared" si="28"/>
        <v>-10951.006950112944</v>
      </c>
      <c r="F225" s="75">
        <f t="shared" si="29"/>
        <v>-10951</v>
      </c>
      <c r="G225" s="46">
        <f t="shared" si="26"/>
        <v>-6.1939100050949492E-3</v>
      </c>
      <c r="I225" s="45">
        <f>G225</f>
        <v>-6.1939100050949492E-3</v>
      </c>
      <c r="Q225" s="79">
        <f t="shared" si="30"/>
        <v>29859.879999999997</v>
      </c>
      <c r="AD225" s="45" t="s">
        <v>64</v>
      </c>
      <c r="AE225" s="45">
        <v>9</v>
      </c>
      <c r="AG225" s="45" t="s">
        <v>44</v>
      </c>
      <c r="AI225" s="45" t="s">
        <v>41</v>
      </c>
    </row>
    <row r="226" spans="1:35" ht="12.95" customHeight="1">
      <c r="A226" s="45" t="s">
        <v>90</v>
      </c>
      <c r="C226" s="82">
        <v>44886.394</v>
      </c>
      <c r="D226" s="82"/>
      <c r="E226" s="45">
        <f t="shared" si="28"/>
        <v>-10942.0145357766</v>
      </c>
      <c r="F226" s="75">
        <f t="shared" si="29"/>
        <v>-10942</v>
      </c>
      <c r="G226" s="46">
        <f t="shared" si="26"/>
        <v>-1.295422000112012E-2</v>
      </c>
      <c r="I226" s="45">
        <f>G226</f>
        <v>-1.295422000112012E-2</v>
      </c>
      <c r="Q226" s="79">
        <f t="shared" si="30"/>
        <v>29867.894</v>
      </c>
      <c r="AD226" s="45" t="s">
        <v>64</v>
      </c>
      <c r="AE226" s="45">
        <v>7</v>
      </c>
      <c r="AG226" s="45" t="s">
        <v>44</v>
      </c>
      <c r="AI226" s="45" t="s">
        <v>41</v>
      </c>
    </row>
    <row r="227" spans="1:35" ht="12.95" customHeight="1">
      <c r="A227" s="45" t="s">
        <v>9</v>
      </c>
      <c r="C227" s="82">
        <f>C$4</f>
        <v>44911.353000000003</v>
      </c>
      <c r="D227" s="82"/>
      <c r="E227" s="45">
        <f t="shared" si="28"/>
        <v>-10914.00833794521</v>
      </c>
      <c r="F227" s="75">
        <f t="shared" si="29"/>
        <v>-10914</v>
      </c>
      <c r="G227" s="46">
        <f t="shared" si="26"/>
        <v>-7.4307399991084822E-3</v>
      </c>
      <c r="K227" s="45">
        <f>G227</f>
        <v>-7.4307399991084822E-3</v>
      </c>
      <c r="Q227" s="79">
        <f t="shared" si="30"/>
        <v>29892.853000000003</v>
      </c>
    </row>
    <row r="228" spans="1:35" ht="12.95" customHeight="1">
      <c r="A228" s="45" t="s">
        <v>90</v>
      </c>
      <c r="C228" s="82">
        <v>44911.357000000004</v>
      </c>
      <c r="D228" s="82"/>
      <c r="E228" s="45">
        <f t="shared" si="28"/>
        <v>-10914.003849592656</v>
      </c>
      <c r="F228" s="75">
        <f t="shared" si="29"/>
        <v>-10914</v>
      </c>
      <c r="G228" s="46">
        <f t="shared" si="26"/>
        <v>-3.4307399982935749E-3</v>
      </c>
      <c r="I228" s="45">
        <f>G228</f>
        <v>-3.4307399982935749E-3</v>
      </c>
      <c r="Q228" s="79">
        <f t="shared" si="30"/>
        <v>29892.857000000004</v>
      </c>
      <c r="AD228" s="45" t="s">
        <v>64</v>
      </c>
      <c r="AE228" s="45">
        <v>10</v>
      </c>
      <c r="AG228" s="45" t="s">
        <v>44</v>
      </c>
      <c r="AI228" s="45" t="s">
        <v>41</v>
      </c>
    </row>
    <row r="229" spans="1:35" ht="12.95" customHeight="1">
      <c r="A229" s="45" t="s">
        <v>91</v>
      </c>
      <c r="C229" s="82">
        <v>45172.485000000001</v>
      </c>
      <c r="D229" s="82"/>
      <c r="E229" s="45">
        <f t="shared" si="28"/>
        <v>-10620.995218344833</v>
      </c>
      <c r="F229" s="75">
        <f t="shared" si="29"/>
        <v>-10621</v>
      </c>
      <c r="G229" s="46">
        <f t="shared" si="26"/>
        <v>4.261390000465326E-3</v>
      </c>
      <c r="I229" s="45">
        <f>G229</f>
        <v>4.261390000465326E-3</v>
      </c>
      <c r="Q229" s="79">
        <f t="shared" si="30"/>
        <v>30153.985000000001</v>
      </c>
      <c r="AD229" s="45" t="s">
        <v>64</v>
      </c>
      <c r="AE229" s="45">
        <v>11</v>
      </c>
      <c r="AG229" s="45" t="s">
        <v>44</v>
      </c>
      <c r="AI229" s="45" t="s">
        <v>41</v>
      </c>
    </row>
    <row r="230" spans="1:35" ht="12.95" customHeight="1">
      <c r="A230" s="45" t="s">
        <v>92</v>
      </c>
      <c r="C230" s="82">
        <v>45230.394</v>
      </c>
      <c r="D230" s="82"/>
      <c r="E230" s="45">
        <f t="shared" si="28"/>
        <v>-10556.016216372887</v>
      </c>
      <c r="F230" s="75">
        <f t="shared" si="29"/>
        <v>-10556</v>
      </c>
      <c r="G230" s="46">
        <f t="shared" si="26"/>
        <v>-1.4451959999860264E-2</v>
      </c>
      <c r="I230" s="45">
        <f>G230</f>
        <v>-1.4451959999860264E-2</v>
      </c>
      <c r="Q230" s="79">
        <f t="shared" si="30"/>
        <v>30211.894</v>
      </c>
      <c r="AD230" s="45" t="s">
        <v>64</v>
      </c>
      <c r="AE230" s="45">
        <v>11</v>
      </c>
      <c r="AG230" s="45" t="s">
        <v>44</v>
      </c>
      <c r="AI230" s="45" t="s">
        <v>41</v>
      </c>
    </row>
    <row r="231" spans="1:35" ht="12.95" customHeight="1">
      <c r="A231" s="45" t="s">
        <v>92</v>
      </c>
      <c r="C231" s="82">
        <v>45231.298000000003</v>
      </c>
      <c r="D231" s="82"/>
      <c r="E231" s="45">
        <f t="shared" si="28"/>
        <v>-10555.001848696313</v>
      </c>
      <c r="F231" s="75">
        <f t="shared" si="29"/>
        <v>-10555</v>
      </c>
      <c r="G231" s="46">
        <f t="shared" si="26"/>
        <v>-1.647550001507625E-3</v>
      </c>
      <c r="I231" s="45">
        <f>G231</f>
        <v>-1.647550001507625E-3</v>
      </c>
      <c r="Q231" s="79">
        <f t="shared" si="30"/>
        <v>30212.798000000003</v>
      </c>
      <c r="AD231" s="45" t="s">
        <v>64</v>
      </c>
      <c r="AE231" s="45">
        <v>7</v>
      </c>
      <c r="AG231" s="45" t="s">
        <v>93</v>
      </c>
      <c r="AI231" s="45" t="s">
        <v>41</v>
      </c>
    </row>
    <row r="232" spans="1:35" ht="12.95" customHeight="1">
      <c r="A232" s="45" t="s">
        <v>38</v>
      </c>
      <c r="C232" s="82">
        <v>45235.756000000001</v>
      </c>
      <c r="D232" s="82"/>
      <c r="E232" s="45">
        <f t="shared" si="28"/>
        <v>-10549.999579777994</v>
      </c>
      <c r="F232" s="75">
        <f t="shared" si="29"/>
        <v>-10550</v>
      </c>
      <c r="G232" s="46">
        <f t="shared" si="26"/>
        <v>3.7449999945238233E-4</v>
      </c>
      <c r="I232" s="45">
        <f>+G232</f>
        <v>3.7449999945238233E-4</v>
      </c>
      <c r="Q232" s="79">
        <f t="shared" si="30"/>
        <v>30217.256000000001</v>
      </c>
    </row>
    <row r="233" spans="1:35" ht="12.95" customHeight="1">
      <c r="A233" s="45" t="s">
        <v>94</v>
      </c>
      <c r="C233" s="82">
        <v>45264.258000000002</v>
      </c>
      <c r="D233" s="82"/>
      <c r="E233" s="45">
        <f t="shared" si="28"/>
        <v>-10518.017823674376</v>
      </c>
      <c r="F233" s="75">
        <f t="shared" si="29"/>
        <v>-10518</v>
      </c>
      <c r="G233" s="46">
        <f t="shared" si="26"/>
        <v>-1.5884380001807585E-2</v>
      </c>
      <c r="I233" s="45">
        <f t="shared" ref="I233:I247" si="32">G233</f>
        <v>-1.5884380001807585E-2</v>
      </c>
      <c r="Q233" s="79">
        <f t="shared" si="30"/>
        <v>30245.758000000002</v>
      </c>
      <c r="AD233" s="45" t="s">
        <v>64</v>
      </c>
      <c r="AE233" s="45">
        <v>7</v>
      </c>
      <c r="AG233" s="45" t="s">
        <v>93</v>
      </c>
      <c r="AI233" s="45" t="s">
        <v>41</v>
      </c>
    </row>
    <row r="234" spans="1:35" ht="12.95" customHeight="1">
      <c r="A234" s="45" t="s">
        <v>96</v>
      </c>
      <c r="C234" s="82">
        <v>45271.400999999998</v>
      </c>
      <c r="D234" s="82"/>
      <c r="E234" s="45">
        <f t="shared" si="28"/>
        <v>-10510.002748106064</v>
      </c>
      <c r="F234" s="75">
        <f t="shared" si="29"/>
        <v>-10510</v>
      </c>
      <c r="G234" s="46">
        <f t="shared" si="26"/>
        <v>-2.4491000076523051E-3</v>
      </c>
      <c r="I234" s="45">
        <f t="shared" si="32"/>
        <v>-2.4491000076523051E-3</v>
      </c>
      <c r="Q234" s="79">
        <f t="shared" si="30"/>
        <v>30252.900999999998</v>
      </c>
      <c r="AD234" s="45" t="s">
        <v>64</v>
      </c>
      <c r="AE234" s="45">
        <v>7</v>
      </c>
      <c r="AG234" s="45" t="s">
        <v>95</v>
      </c>
      <c r="AI234" s="45" t="s">
        <v>41</v>
      </c>
    </row>
    <row r="235" spans="1:35" ht="12.95" customHeight="1">
      <c r="A235" s="45" t="s">
        <v>96</v>
      </c>
      <c r="C235" s="82">
        <v>45288.338000000003</v>
      </c>
      <c r="D235" s="82"/>
      <c r="E235" s="45">
        <f t="shared" si="28"/>
        <v>-10490.997941316115</v>
      </c>
      <c r="F235" s="75">
        <f t="shared" si="29"/>
        <v>-10491</v>
      </c>
      <c r="G235" s="46">
        <f t="shared" si="26"/>
        <v>1.8346900033066049E-3</v>
      </c>
      <c r="I235" s="45">
        <f t="shared" si="32"/>
        <v>1.8346900033066049E-3</v>
      </c>
      <c r="Q235" s="79">
        <f t="shared" si="30"/>
        <v>30269.838000000003</v>
      </c>
      <c r="AD235" s="45" t="s">
        <v>64</v>
      </c>
      <c r="AE235" s="45">
        <v>5</v>
      </c>
      <c r="AG235" s="45" t="s">
        <v>95</v>
      </c>
      <c r="AI235" s="45" t="s">
        <v>41</v>
      </c>
    </row>
    <row r="236" spans="1:35" ht="12.95" customHeight="1">
      <c r="A236" s="45" t="s">
        <v>96</v>
      </c>
      <c r="C236" s="82">
        <v>45346.266000000003</v>
      </c>
      <c r="D236" s="82"/>
      <c r="E236" s="45">
        <f t="shared" si="28"/>
        <v>-10425.99761966955</v>
      </c>
      <c r="F236" s="75">
        <f t="shared" si="29"/>
        <v>-10426</v>
      </c>
      <c r="G236" s="46">
        <f t="shared" si="26"/>
        <v>2.1213400032138452E-3</v>
      </c>
      <c r="I236" s="45">
        <f t="shared" si="32"/>
        <v>2.1213400032138452E-3</v>
      </c>
      <c r="Q236" s="79">
        <f t="shared" si="30"/>
        <v>30327.766000000003</v>
      </c>
      <c r="AD236" s="45" t="s">
        <v>64</v>
      </c>
      <c r="AE236" s="45">
        <v>8</v>
      </c>
      <c r="AG236" s="45" t="s">
        <v>44</v>
      </c>
      <c r="AI236" s="45" t="s">
        <v>41</v>
      </c>
    </row>
    <row r="237" spans="1:35" ht="12.95" customHeight="1">
      <c r="A237" s="45" t="s">
        <v>97</v>
      </c>
      <c r="C237" s="82">
        <v>45508.468999999997</v>
      </c>
      <c r="D237" s="82"/>
      <c r="E237" s="45">
        <f t="shared" si="28"/>
        <v>-10243.991557453741</v>
      </c>
      <c r="F237" s="75">
        <f t="shared" si="29"/>
        <v>-10244</v>
      </c>
      <c r="G237" s="46">
        <f t="shared" si="26"/>
        <v>7.5239599973428994E-3</v>
      </c>
      <c r="I237" s="45">
        <f t="shared" si="32"/>
        <v>7.5239599973428994E-3</v>
      </c>
      <c r="Q237" s="79">
        <f t="shared" si="30"/>
        <v>30489.968999999997</v>
      </c>
      <c r="AD237" s="45" t="s">
        <v>64</v>
      </c>
      <c r="AE237" s="45">
        <v>7</v>
      </c>
      <c r="AG237" s="45" t="s">
        <v>46</v>
      </c>
      <c r="AI237" s="45" t="s">
        <v>41</v>
      </c>
    </row>
    <row r="238" spans="1:35" ht="12.95" customHeight="1">
      <c r="A238" s="45" t="s">
        <v>88</v>
      </c>
      <c r="C238" s="82">
        <v>45524.46</v>
      </c>
      <c r="D238" s="82"/>
      <c r="E238" s="45">
        <f t="shared" si="28"/>
        <v>-10226.048246042155</v>
      </c>
      <c r="F238" s="75">
        <f t="shared" si="29"/>
        <v>-10226</v>
      </c>
      <c r="I238" s="45">
        <f t="shared" si="32"/>
        <v>0</v>
      </c>
      <c r="N238" s="85"/>
      <c r="Q238" s="79">
        <f t="shared" si="30"/>
        <v>30505.96</v>
      </c>
      <c r="AD238" s="45" t="s">
        <v>64</v>
      </c>
      <c r="AI238" s="45" t="s">
        <v>63</v>
      </c>
    </row>
    <row r="239" spans="1:35" ht="12.95" customHeight="1">
      <c r="A239" s="45" t="s">
        <v>97</v>
      </c>
      <c r="C239" s="82">
        <v>45533.409</v>
      </c>
      <c r="D239" s="82"/>
      <c r="E239" s="45">
        <f t="shared" si="28"/>
        <v>-10216.00667929697</v>
      </c>
      <c r="F239" s="75">
        <f t="shared" si="29"/>
        <v>-10216</v>
      </c>
      <c r="G239" s="46">
        <f t="shared" ref="G239:G270" si="33">C239-(C$7+C$8*F239)</f>
        <v>-5.9525600008782931E-3</v>
      </c>
      <c r="I239" s="45">
        <f t="shared" si="32"/>
        <v>-5.9525600008782931E-3</v>
      </c>
      <c r="Q239" s="79">
        <f t="shared" si="30"/>
        <v>30514.909</v>
      </c>
      <c r="AD239" s="45" t="s">
        <v>64</v>
      </c>
      <c r="AE239" s="45">
        <v>5</v>
      </c>
      <c r="AG239" s="45" t="s">
        <v>95</v>
      </c>
      <c r="AI239" s="45" t="s">
        <v>41</v>
      </c>
    </row>
    <row r="240" spans="1:35" ht="12.95" customHeight="1">
      <c r="A240" s="45" t="s">
        <v>98</v>
      </c>
      <c r="C240" s="82">
        <v>45574.396000000001</v>
      </c>
      <c r="D240" s="82"/>
      <c r="E240" s="45">
        <f t="shared" si="28"/>
        <v>-10170.015652792899</v>
      </c>
      <c r="F240" s="75">
        <f t="shared" si="29"/>
        <v>-10170</v>
      </c>
      <c r="G240" s="46">
        <f t="shared" si="33"/>
        <v>-1.3949699998192955E-2</v>
      </c>
      <c r="I240" s="45">
        <f t="shared" si="32"/>
        <v>-1.3949699998192955E-2</v>
      </c>
      <c r="Q240" s="79">
        <f t="shared" si="30"/>
        <v>30555.896000000001</v>
      </c>
      <c r="AD240" s="45" t="s">
        <v>64</v>
      </c>
      <c r="AE240" s="45">
        <v>7</v>
      </c>
      <c r="AG240" s="45" t="s">
        <v>93</v>
      </c>
      <c r="AI240" s="45" t="s">
        <v>41</v>
      </c>
    </row>
    <row r="241" spans="1:35" ht="12.95" customHeight="1">
      <c r="A241" s="45" t="s">
        <v>88</v>
      </c>
      <c r="C241" s="82">
        <v>45615.396999999997</v>
      </c>
      <c r="D241" s="82"/>
      <c r="E241" s="45">
        <f t="shared" si="28"/>
        <v>-10124.008917054904</v>
      </c>
      <c r="F241" s="75">
        <f t="shared" si="29"/>
        <v>-10124</v>
      </c>
      <c r="G241" s="46">
        <f t="shared" si="33"/>
        <v>-7.9468400072073564E-3</v>
      </c>
      <c r="I241" s="45">
        <f t="shared" si="32"/>
        <v>-7.9468400072073564E-3</v>
      </c>
      <c r="Q241" s="79">
        <f t="shared" si="30"/>
        <v>30596.896999999997</v>
      </c>
      <c r="AD241" s="45" t="s">
        <v>64</v>
      </c>
      <c r="AI241" s="45" t="s">
        <v>63</v>
      </c>
    </row>
    <row r="242" spans="1:35" ht="12.95" customHeight="1">
      <c r="A242" s="45" t="s">
        <v>99</v>
      </c>
      <c r="C242" s="82">
        <v>45632.347000000002</v>
      </c>
      <c r="D242" s="82"/>
      <c r="E242" s="45">
        <f t="shared" si="28"/>
        <v>-10104.989523119164</v>
      </c>
      <c r="F242" s="75">
        <f t="shared" si="29"/>
        <v>-10105</v>
      </c>
      <c r="G242" s="46">
        <f t="shared" si="33"/>
        <v>9.3369500027620234E-3</v>
      </c>
      <c r="I242" s="45">
        <f t="shared" si="32"/>
        <v>9.3369500027620234E-3</v>
      </c>
      <c r="Q242" s="79">
        <f t="shared" si="30"/>
        <v>30613.847000000002</v>
      </c>
      <c r="AD242" s="45" t="s">
        <v>64</v>
      </c>
      <c r="AE242" s="45">
        <v>10</v>
      </c>
      <c r="AG242" s="45" t="s">
        <v>44</v>
      </c>
      <c r="AI242" s="45" t="s">
        <v>41</v>
      </c>
    </row>
    <row r="243" spans="1:35" ht="12.95" customHeight="1">
      <c r="A243" s="45" t="s">
        <v>100</v>
      </c>
      <c r="C243" s="82">
        <v>45674.226000000002</v>
      </c>
      <c r="D243" s="82"/>
      <c r="E243" s="45">
        <f t="shared" si="28"/>
        <v>-10057.997593996173</v>
      </c>
      <c r="F243" s="75">
        <f t="shared" si="29"/>
        <v>-10058</v>
      </c>
      <c r="G243" s="46">
        <f t="shared" si="33"/>
        <v>2.1442200013552792E-3</v>
      </c>
      <c r="I243" s="45">
        <f t="shared" si="32"/>
        <v>2.1442200013552792E-3</v>
      </c>
      <c r="Q243" s="79">
        <f t="shared" si="30"/>
        <v>30655.726000000002</v>
      </c>
      <c r="AD243" s="45" t="s">
        <v>64</v>
      </c>
      <c r="AE243" s="45">
        <v>10</v>
      </c>
      <c r="AG243" s="45" t="s">
        <v>46</v>
      </c>
      <c r="AI243" s="45" t="s">
        <v>41</v>
      </c>
    </row>
    <row r="244" spans="1:35" ht="12.95" customHeight="1">
      <c r="A244" s="45" t="s">
        <v>100</v>
      </c>
      <c r="C244" s="82">
        <v>45698.277000000002</v>
      </c>
      <c r="D244" s="82"/>
      <c r="E244" s="45">
        <f t="shared" si="28"/>
        <v>-10031.010252193912</v>
      </c>
      <c r="F244" s="75">
        <f t="shared" si="29"/>
        <v>-10031</v>
      </c>
      <c r="G244" s="46">
        <f t="shared" si="33"/>
        <v>-9.1367100030765869E-3</v>
      </c>
      <c r="I244" s="45">
        <f t="shared" si="32"/>
        <v>-9.1367100030765869E-3</v>
      </c>
      <c r="Q244" s="79">
        <f t="shared" si="30"/>
        <v>30679.777000000002</v>
      </c>
      <c r="AD244" s="45" t="s">
        <v>64</v>
      </c>
      <c r="AE244" s="45">
        <v>7</v>
      </c>
      <c r="AG244" s="45" t="s">
        <v>95</v>
      </c>
      <c r="AI244" s="45" t="s">
        <v>41</v>
      </c>
    </row>
    <row r="245" spans="1:35" ht="12.95" customHeight="1">
      <c r="A245" s="45" t="s">
        <v>100</v>
      </c>
      <c r="C245" s="82">
        <v>45698.28</v>
      </c>
      <c r="D245" s="82"/>
      <c r="E245" s="45">
        <f t="shared" si="28"/>
        <v>-10031.006885929501</v>
      </c>
      <c r="F245" s="75">
        <f t="shared" si="29"/>
        <v>-10031</v>
      </c>
      <c r="G245" s="46">
        <f t="shared" si="33"/>
        <v>-6.1367100061033852E-3</v>
      </c>
      <c r="I245" s="45">
        <f t="shared" si="32"/>
        <v>-6.1367100061033852E-3</v>
      </c>
      <c r="Q245" s="79">
        <f t="shared" si="30"/>
        <v>30679.78</v>
      </c>
      <c r="AD245" s="45" t="s">
        <v>64</v>
      </c>
      <c r="AE245" s="45">
        <v>8</v>
      </c>
      <c r="AG245" s="45" t="s">
        <v>44</v>
      </c>
      <c r="AI245" s="45" t="s">
        <v>41</v>
      </c>
    </row>
    <row r="246" spans="1:35" ht="12.95" customHeight="1">
      <c r="A246" s="45" t="s">
        <v>101</v>
      </c>
      <c r="C246" s="82">
        <v>45818.587</v>
      </c>
      <c r="D246" s="82"/>
      <c r="E246" s="45">
        <f t="shared" si="28"/>
        <v>-9896.0118283350166</v>
      </c>
      <c r="F246" s="75">
        <f t="shared" si="29"/>
        <v>-9896</v>
      </c>
      <c r="G246" s="46">
        <f t="shared" si="33"/>
        <v>-1.0541360003117006E-2</v>
      </c>
      <c r="I246" s="45">
        <f t="shared" si="32"/>
        <v>-1.0541360003117006E-2</v>
      </c>
      <c r="Q246" s="79">
        <f t="shared" si="30"/>
        <v>30800.087</v>
      </c>
      <c r="AD246" s="45" t="s">
        <v>64</v>
      </c>
      <c r="AE246" s="45">
        <v>8</v>
      </c>
      <c r="AG246" s="45" t="s">
        <v>95</v>
      </c>
      <c r="AI246" s="45" t="s">
        <v>41</v>
      </c>
    </row>
    <row r="247" spans="1:35" ht="12.95" customHeight="1">
      <c r="A247" s="45" t="s">
        <v>102</v>
      </c>
      <c r="C247" s="82">
        <v>45934.446000000004</v>
      </c>
      <c r="D247" s="82"/>
      <c r="E247" s="45">
        <f t="shared" si="28"/>
        <v>-9766.0078187774689</v>
      </c>
      <c r="F247" s="75">
        <f t="shared" si="29"/>
        <v>-9766</v>
      </c>
      <c r="G247" s="46">
        <f t="shared" si="33"/>
        <v>-6.9680599990533665E-3</v>
      </c>
      <c r="I247" s="45">
        <f t="shared" si="32"/>
        <v>-6.9680599990533665E-3</v>
      </c>
      <c r="Q247" s="79">
        <f t="shared" si="30"/>
        <v>30915.946000000004</v>
      </c>
      <c r="AD247" s="45" t="s">
        <v>64</v>
      </c>
      <c r="AE247" s="45">
        <v>9</v>
      </c>
      <c r="AG247" s="45" t="s">
        <v>44</v>
      </c>
      <c r="AI247" s="45" t="s">
        <v>41</v>
      </c>
    </row>
    <row r="248" spans="1:35" ht="12.95" customHeight="1">
      <c r="A248" s="45" t="s">
        <v>38</v>
      </c>
      <c r="C248" s="82">
        <v>45965.642999999996</v>
      </c>
      <c r="D248" s="82"/>
      <c r="E248" s="45">
        <f t="shared" si="28"/>
        <v>-9731.0020351424846</v>
      </c>
      <c r="F248" s="75">
        <f t="shared" si="29"/>
        <v>-9731</v>
      </c>
      <c r="G248" s="46">
        <f t="shared" si="33"/>
        <v>-1.8137100050807931E-3</v>
      </c>
      <c r="I248" s="45">
        <f>+G248</f>
        <v>-1.8137100050807931E-3</v>
      </c>
      <c r="Q248" s="79">
        <f t="shared" si="30"/>
        <v>30947.142999999996</v>
      </c>
    </row>
    <row r="249" spans="1:35" ht="12.95" customHeight="1">
      <c r="A249" s="45" t="s">
        <v>103</v>
      </c>
      <c r="C249" s="82">
        <v>45976.326999999997</v>
      </c>
      <c r="D249" s="82"/>
      <c r="E249" s="45">
        <f t="shared" si="28"/>
        <v>-9719.0136454782114</v>
      </c>
      <c r="F249" s="75">
        <f t="shared" si="29"/>
        <v>-9719</v>
      </c>
      <c r="G249" s="46">
        <f t="shared" si="33"/>
        <v>-1.2160790007328615E-2</v>
      </c>
      <c r="I249" s="45">
        <f t="shared" ref="I249:I285" si="34">G249</f>
        <v>-1.2160790007328615E-2</v>
      </c>
      <c r="Q249" s="79">
        <f t="shared" si="30"/>
        <v>30957.826999999997</v>
      </c>
      <c r="AD249" s="45" t="s">
        <v>64</v>
      </c>
      <c r="AE249" s="45">
        <v>8</v>
      </c>
      <c r="AG249" s="45" t="s">
        <v>93</v>
      </c>
      <c r="AI249" s="45" t="s">
        <v>41</v>
      </c>
    </row>
    <row r="250" spans="1:35" ht="12.95" customHeight="1">
      <c r="A250" s="45" t="s">
        <v>103</v>
      </c>
      <c r="C250" s="82">
        <v>45984.351000000002</v>
      </c>
      <c r="D250" s="82"/>
      <c r="E250" s="45">
        <f t="shared" si="28"/>
        <v>-9710.0100102604865</v>
      </c>
      <c r="F250" s="75">
        <f t="shared" si="29"/>
        <v>-9710</v>
      </c>
      <c r="G250" s="46">
        <f t="shared" si="33"/>
        <v>-8.9211000013165176E-3</v>
      </c>
      <c r="I250" s="45">
        <f t="shared" si="34"/>
        <v>-8.9211000013165176E-3</v>
      </c>
      <c r="Q250" s="79">
        <f t="shared" si="30"/>
        <v>30965.851000000002</v>
      </c>
      <c r="AD250" s="45" t="s">
        <v>64</v>
      </c>
      <c r="AE250" s="45">
        <v>8</v>
      </c>
      <c r="AG250" s="45" t="s">
        <v>93</v>
      </c>
      <c r="AI250" s="45" t="s">
        <v>41</v>
      </c>
    </row>
    <row r="251" spans="1:35" ht="12.95" customHeight="1">
      <c r="A251" s="45" t="s">
        <v>103</v>
      </c>
      <c r="C251" s="82">
        <v>46034.252999999997</v>
      </c>
      <c r="D251" s="82"/>
      <c r="E251" s="45">
        <f t="shared" si="28"/>
        <v>-9654.0155680079224</v>
      </c>
      <c r="F251" s="75">
        <f t="shared" si="29"/>
        <v>-9654</v>
      </c>
      <c r="G251" s="46">
        <f t="shared" si="33"/>
        <v>-1.3874140007828828E-2</v>
      </c>
      <c r="I251" s="45">
        <f t="shared" si="34"/>
        <v>-1.3874140007828828E-2</v>
      </c>
      <c r="Q251" s="79">
        <f t="shared" si="30"/>
        <v>31015.752999999997</v>
      </c>
      <c r="AD251" s="45" t="s">
        <v>64</v>
      </c>
      <c r="AE251" s="45">
        <v>7</v>
      </c>
      <c r="AG251" s="45" t="s">
        <v>93</v>
      </c>
      <c r="AI251" s="45" t="s">
        <v>41</v>
      </c>
    </row>
    <row r="252" spans="1:35" ht="12.95" customHeight="1">
      <c r="A252" s="45" t="s">
        <v>104</v>
      </c>
      <c r="C252" s="82">
        <v>46059.224000000002</v>
      </c>
      <c r="D252" s="82"/>
      <c r="E252" s="45">
        <f t="shared" si="28"/>
        <v>-9625.9959051188762</v>
      </c>
      <c r="F252" s="75">
        <f t="shared" si="29"/>
        <v>-9626</v>
      </c>
      <c r="G252" s="46">
        <f t="shared" si="33"/>
        <v>3.6493399966275319E-3</v>
      </c>
      <c r="I252" s="45">
        <f t="shared" si="34"/>
        <v>3.6493399966275319E-3</v>
      </c>
      <c r="Q252" s="79">
        <f t="shared" si="30"/>
        <v>31040.724000000002</v>
      </c>
      <c r="AD252" s="45" t="s">
        <v>64</v>
      </c>
      <c r="AI252" s="45" t="s">
        <v>63</v>
      </c>
    </row>
    <row r="253" spans="1:35" ht="12.95" customHeight="1">
      <c r="A253" s="45" t="s">
        <v>105</v>
      </c>
      <c r="B253" s="44" t="s">
        <v>145</v>
      </c>
      <c r="C253" s="82">
        <v>46158.574999999997</v>
      </c>
      <c r="D253" s="82"/>
      <c r="E253" s="45">
        <f t="shared" si="28"/>
        <v>-9514.5153265401659</v>
      </c>
      <c r="F253" s="75">
        <f t="shared" si="29"/>
        <v>-9514.5</v>
      </c>
      <c r="G253" s="46">
        <f t="shared" si="33"/>
        <v>-1.3658945004863199E-2</v>
      </c>
      <c r="I253" s="45">
        <f t="shared" si="34"/>
        <v>-1.3658945004863199E-2</v>
      </c>
      <c r="Q253" s="79">
        <f t="shared" si="30"/>
        <v>31140.074999999997</v>
      </c>
      <c r="AD253" s="45" t="s">
        <v>64</v>
      </c>
      <c r="AE253" s="45">
        <v>7</v>
      </c>
      <c r="AG253" s="45" t="s">
        <v>46</v>
      </c>
      <c r="AI253" s="45" t="s">
        <v>41</v>
      </c>
    </row>
    <row r="254" spans="1:35" ht="12.95" customHeight="1">
      <c r="A254" s="45" t="s">
        <v>107</v>
      </c>
      <c r="C254" s="82">
        <v>46204.480000000003</v>
      </c>
      <c r="D254" s="82"/>
      <c r="E254" s="45">
        <f t="shared" si="28"/>
        <v>-9463.0058705743813</v>
      </c>
      <c r="F254" s="75">
        <f t="shared" si="29"/>
        <v>-9463</v>
      </c>
      <c r="G254" s="46">
        <f t="shared" si="33"/>
        <v>-5.2318300004117191E-3</v>
      </c>
      <c r="I254" s="45">
        <f t="shared" si="34"/>
        <v>-5.2318300004117191E-3</v>
      </c>
      <c r="Q254" s="79">
        <f t="shared" si="30"/>
        <v>31185.980000000003</v>
      </c>
      <c r="AD254" s="45" t="s">
        <v>64</v>
      </c>
      <c r="AE254" s="45">
        <v>4</v>
      </c>
      <c r="AG254" s="45" t="s">
        <v>106</v>
      </c>
      <c r="AI254" s="45" t="s">
        <v>41</v>
      </c>
    </row>
    <row r="255" spans="1:35" ht="12.95" customHeight="1">
      <c r="A255" s="45" t="s">
        <v>107</v>
      </c>
      <c r="C255" s="82">
        <v>46204.491999999998</v>
      </c>
      <c r="D255" s="82"/>
      <c r="E255" s="45">
        <f t="shared" si="28"/>
        <v>-9462.9924055167339</v>
      </c>
      <c r="F255" s="75">
        <f t="shared" si="29"/>
        <v>-9463</v>
      </c>
      <c r="G255" s="46">
        <f t="shared" si="33"/>
        <v>6.7681699947570451E-3</v>
      </c>
      <c r="I255" s="45">
        <f t="shared" si="34"/>
        <v>6.7681699947570451E-3</v>
      </c>
      <c r="Q255" s="79">
        <f t="shared" si="30"/>
        <v>31185.991999999998</v>
      </c>
      <c r="AD255" s="45" t="s">
        <v>64</v>
      </c>
      <c r="AE255" s="45">
        <v>5</v>
      </c>
      <c r="AG255" s="45" t="s">
        <v>108</v>
      </c>
      <c r="AI255" s="45" t="s">
        <v>41</v>
      </c>
    </row>
    <row r="256" spans="1:35" ht="12.95" customHeight="1">
      <c r="A256" s="45" t="s">
        <v>104</v>
      </c>
      <c r="C256" s="82">
        <v>46261.521999999997</v>
      </c>
      <c r="D256" s="82"/>
      <c r="E256" s="45">
        <f t="shared" si="28"/>
        <v>-9398.9997190179165</v>
      </c>
      <c r="F256" s="75">
        <f t="shared" si="29"/>
        <v>-9399</v>
      </c>
      <c r="G256" s="46">
        <f t="shared" si="33"/>
        <v>2.5040999753400683E-4</v>
      </c>
      <c r="I256" s="45">
        <f t="shared" si="34"/>
        <v>2.5040999753400683E-4</v>
      </c>
      <c r="Q256" s="79">
        <f t="shared" si="30"/>
        <v>31243.021999999997</v>
      </c>
      <c r="AD256" s="45" t="s">
        <v>64</v>
      </c>
      <c r="AI256" s="45" t="s">
        <v>63</v>
      </c>
    </row>
    <row r="257" spans="1:35" ht="12.95" customHeight="1">
      <c r="A257" s="45" t="s">
        <v>104</v>
      </c>
      <c r="C257" s="82">
        <v>46261.523999999998</v>
      </c>
      <c r="D257" s="82"/>
      <c r="E257" s="45">
        <f t="shared" si="28"/>
        <v>-9398.9974748416407</v>
      </c>
      <c r="F257" s="75">
        <f t="shared" si="29"/>
        <v>-9399</v>
      </c>
      <c r="G257" s="46">
        <f t="shared" si="33"/>
        <v>2.2504099979414605E-3</v>
      </c>
      <c r="I257" s="45">
        <f t="shared" si="34"/>
        <v>2.2504099979414605E-3</v>
      </c>
      <c r="Q257" s="79">
        <f t="shared" si="30"/>
        <v>31243.023999999998</v>
      </c>
      <c r="AD257" s="45" t="s">
        <v>64</v>
      </c>
      <c r="AI257" s="45" t="s">
        <v>63</v>
      </c>
    </row>
    <row r="258" spans="1:35" ht="12.95" customHeight="1">
      <c r="A258" s="45" t="s">
        <v>107</v>
      </c>
      <c r="C258" s="82">
        <v>46269.54</v>
      </c>
      <c r="D258" s="82"/>
      <c r="E258" s="45">
        <f t="shared" si="28"/>
        <v>-9390.002816329019</v>
      </c>
      <c r="F258" s="75">
        <f t="shared" si="29"/>
        <v>-9390</v>
      </c>
      <c r="G258" s="46">
        <f t="shared" si="33"/>
        <v>-2.5099000049522147E-3</v>
      </c>
      <c r="I258" s="45">
        <f t="shared" si="34"/>
        <v>-2.5099000049522147E-3</v>
      </c>
      <c r="Q258" s="79">
        <f t="shared" si="30"/>
        <v>31251.040000000001</v>
      </c>
      <c r="AD258" s="45" t="s">
        <v>64</v>
      </c>
      <c r="AE258" s="45">
        <v>8</v>
      </c>
      <c r="AG258" s="45" t="s">
        <v>44</v>
      </c>
      <c r="AI258" s="45" t="s">
        <v>41</v>
      </c>
    </row>
    <row r="259" spans="1:35" ht="12.95" customHeight="1">
      <c r="A259" s="45" t="s">
        <v>107</v>
      </c>
      <c r="C259" s="82">
        <v>46270.415999999997</v>
      </c>
      <c r="D259" s="82"/>
      <c r="E259" s="45">
        <f t="shared" si="28"/>
        <v>-9389.0198671203088</v>
      </c>
      <c r="F259" s="75">
        <f t="shared" si="29"/>
        <v>-9389</v>
      </c>
      <c r="G259" s="46">
        <f t="shared" si="33"/>
        <v>-1.7705490005027968E-2</v>
      </c>
      <c r="I259" s="45">
        <f t="shared" si="34"/>
        <v>-1.7705490005027968E-2</v>
      </c>
      <c r="Q259" s="79">
        <f t="shared" si="30"/>
        <v>31251.915999999997</v>
      </c>
      <c r="AD259" s="45" t="s">
        <v>64</v>
      </c>
      <c r="AE259" s="45">
        <v>7</v>
      </c>
      <c r="AG259" s="45" t="s">
        <v>95</v>
      </c>
      <c r="AI259" s="45" t="s">
        <v>41</v>
      </c>
    </row>
    <row r="260" spans="1:35" ht="12.95" customHeight="1">
      <c r="A260" s="45" t="s">
        <v>107</v>
      </c>
      <c r="C260" s="82">
        <v>46270.44</v>
      </c>
      <c r="D260" s="82"/>
      <c r="E260" s="45">
        <f t="shared" si="28"/>
        <v>-9388.9929370049958</v>
      </c>
      <c r="F260" s="75">
        <f t="shared" si="29"/>
        <v>-9389</v>
      </c>
      <c r="G260" s="46">
        <f t="shared" si="33"/>
        <v>6.2945099998614751E-3</v>
      </c>
      <c r="I260" s="45">
        <f t="shared" si="34"/>
        <v>6.2945099998614751E-3</v>
      </c>
      <c r="Q260" s="79">
        <f t="shared" si="30"/>
        <v>31251.940000000002</v>
      </c>
      <c r="AD260" s="45" t="s">
        <v>64</v>
      </c>
      <c r="AE260" s="45">
        <v>9</v>
      </c>
      <c r="AG260" s="45" t="s">
        <v>44</v>
      </c>
      <c r="AI260" s="45" t="s">
        <v>41</v>
      </c>
    </row>
    <row r="261" spans="1:35" ht="12.95" customHeight="1">
      <c r="A261" s="45" t="s">
        <v>104</v>
      </c>
      <c r="C261" s="82">
        <v>46302.525000000001</v>
      </c>
      <c r="D261" s="82"/>
      <c r="E261" s="45">
        <f t="shared" si="28"/>
        <v>-9352.9907391036377</v>
      </c>
      <c r="F261" s="75">
        <f t="shared" si="29"/>
        <v>-9353</v>
      </c>
      <c r="G261" s="46">
        <f t="shared" si="33"/>
        <v>8.2532699962030165E-3</v>
      </c>
      <c r="I261" s="45">
        <f t="shared" si="34"/>
        <v>8.2532699962030165E-3</v>
      </c>
      <c r="Q261" s="79">
        <f t="shared" si="30"/>
        <v>31284.025000000001</v>
      </c>
      <c r="AD261" s="45" t="s">
        <v>64</v>
      </c>
      <c r="AI261" s="45" t="s">
        <v>63</v>
      </c>
    </row>
    <row r="262" spans="1:35" ht="12.95" customHeight="1">
      <c r="A262" s="45" t="s">
        <v>109</v>
      </c>
      <c r="C262" s="82">
        <v>46319.442999999999</v>
      </c>
      <c r="D262" s="82"/>
      <c r="E262" s="45">
        <f t="shared" si="28"/>
        <v>-9334.0072519883142</v>
      </c>
      <c r="F262" s="75">
        <f t="shared" si="29"/>
        <v>-9334</v>
      </c>
      <c r="G262" s="46">
        <f t="shared" si="33"/>
        <v>-6.4629400003468618E-3</v>
      </c>
      <c r="I262" s="45">
        <f t="shared" si="34"/>
        <v>-6.4629400003468618E-3</v>
      </c>
      <c r="Q262" s="79">
        <f t="shared" si="30"/>
        <v>31300.942999999999</v>
      </c>
      <c r="AD262" s="45" t="s">
        <v>64</v>
      </c>
      <c r="AE262" s="45">
        <v>9</v>
      </c>
      <c r="AG262" s="45" t="s">
        <v>44</v>
      </c>
      <c r="AI262" s="45" t="s">
        <v>41</v>
      </c>
    </row>
    <row r="263" spans="1:35" ht="12.95" customHeight="1">
      <c r="A263" s="45" t="s">
        <v>109</v>
      </c>
      <c r="C263" s="82">
        <v>46320.336000000003</v>
      </c>
      <c r="D263" s="82"/>
      <c r="E263" s="45">
        <f t="shared" si="28"/>
        <v>-9333.0052272812536</v>
      </c>
      <c r="F263" s="75">
        <f t="shared" si="29"/>
        <v>-9333</v>
      </c>
      <c r="G263" s="46">
        <f t="shared" si="33"/>
        <v>-4.6585300005972385E-3</v>
      </c>
      <c r="I263" s="45">
        <f t="shared" si="34"/>
        <v>-4.6585300005972385E-3</v>
      </c>
      <c r="Q263" s="79">
        <f t="shared" si="30"/>
        <v>31301.836000000003</v>
      </c>
      <c r="AD263" s="45" t="s">
        <v>64</v>
      </c>
      <c r="AE263" s="45">
        <v>6</v>
      </c>
      <c r="AG263" s="45" t="s">
        <v>93</v>
      </c>
      <c r="AI263" s="45" t="s">
        <v>41</v>
      </c>
    </row>
    <row r="264" spans="1:35" ht="12.95" customHeight="1">
      <c r="A264" s="45" t="s">
        <v>109</v>
      </c>
      <c r="C264" s="82">
        <v>46327.474000000002</v>
      </c>
      <c r="D264" s="82"/>
      <c r="E264" s="45">
        <f t="shared" si="28"/>
        <v>-9324.9957621536269</v>
      </c>
      <c r="F264" s="75">
        <f t="shared" si="29"/>
        <v>-9325</v>
      </c>
      <c r="G264" s="46">
        <f t="shared" si="33"/>
        <v>3.7767499961773865E-3</v>
      </c>
      <c r="I264" s="45">
        <f t="shared" si="34"/>
        <v>3.7767499961773865E-3</v>
      </c>
      <c r="Q264" s="79">
        <f t="shared" si="30"/>
        <v>31308.974000000002</v>
      </c>
      <c r="AD264" s="45" t="s">
        <v>64</v>
      </c>
      <c r="AE264" s="45">
        <v>9</v>
      </c>
      <c r="AG264" s="45" t="s">
        <v>44</v>
      </c>
      <c r="AI264" s="45" t="s">
        <v>41</v>
      </c>
    </row>
    <row r="265" spans="1:35" ht="12.95" customHeight="1">
      <c r="A265" s="45" t="s">
        <v>104</v>
      </c>
      <c r="C265" s="82">
        <v>46344.404000000002</v>
      </c>
      <c r="D265" s="82"/>
      <c r="E265" s="45">
        <f t="shared" si="28"/>
        <v>-9305.9988099806469</v>
      </c>
      <c r="F265" s="75">
        <f t="shared" si="29"/>
        <v>-9306</v>
      </c>
      <c r="G265" s="46">
        <f t="shared" si="33"/>
        <v>1.0605399947962724E-3</v>
      </c>
      <c r="I265" s="45">
        <f t="shared" si="34"/>
        <v>1.0605399947962724E-3</v>
      </c>
      <c r="Q265" s="79">
        <f t="shared" si="30"/>
        <v>31325.904000000002</v>
      </c>
      <c r="AD265" s="45" t="s">
        <v>64</v>
      </c>
      <c r="AI265" s="45" t="s">
        <v>63</v>
      </c>
    </row>
    <row r="266" spans="1:35" ht="12.95" customHeight="1">
      <c r="A266" s="45" t="s">
        <v>104</v>
      </c>
      <c r="C266" s="82">
        <v>46344.411999999997</v>
      </c>
      <c r="D266" s="82"/>
      <c r="E266" s="45">
        <f t="shared" si="28"/>
        <v>-9305.9898332755511</v>
      </c>
      <c r="F266" s="75">
        <f t="shared" si="29"/>
        <v>-9306</v>
      </c>
      <c r="G266" s="46">
        <f t="shared" si="33"/>
        <v>9.0605399891501293E-3</v>
      </c>
      <c r="I266" s="45">
        <f t="shared" si="34"/>
        <v>9.0605399891501293E-3</v>
      </c>
      <c r="Q266" s="79">
        <f t="shared" si="30"/>
        <v>31325.911999999997</v>
      </c>
      <c r="AD266" s="45" t="s">
        <v>64</v>
      </c>
      <c r="AI266" s="45" t="s">
        <v>63</v>
      </c>
    </row>
    <row r="267" spans="1:35" ht="12.95" customHeight="1">
      <c r="A267" s="45" t="s">
        <v>104</v>
      </c>
      <c r="C267" s="82">
        <v>46344.415000000001</v>
      </c>
      <c r="D267" s="82"/>
      <c r="E267" s="45">
        <f t="shared" si="28"/>
        <v>-9305.9864670111328</v>
      </c>
      <c r="F267" s="75">
        <f t="shared" si="29"/>
        <v>-9306</v>
      </c>
      <c r="G267" s="46">
        <f t="shared" si="33"/>
        <v>1.2060539993399289E-2</v>
      </c>
      <c r="I267" s="45">
        <f t="shared" si="34"/>
        <v>1.2060539993399289E-2</v>
      </c>
      <c r="Q267" s="79">
        <f t="shared" si="30"/>
        <v>31325.915000000001</v>
      </c>
      <c r="AD267" s="45" t="s">
        <v>64</v>
      </c>
      <c r="AI267" s="45" t="s">
        <v>63</v>
      </c>
    </row>
    <row r="268" spans="1:35" ht="12.95" customHeight="1">
      <c r="A268" s="45" t="s">
        <v>104</v>
      </c>
      <c r="C268" s="82">
        <v>46344.415999999997</v>
      </c>
      <c r="D268" s="82"/>
      <c r="E268" s="45">
        <f t="shared" si="28"/>
        <v>-9305.9853449229995</v>
      </c>
      <c r="F268" s="75">
        <f t="shared" si="29"/>
        <v>-9306</v>
      </c>
      <c r="G268" s="46">
        <f t="shared" si="33"/>
        <v>1.3060539989965037E-2</v>
      </c>
      <c r="I268" s="45">
        <f t="shared" si="34"/>
        <v>1.3060539989965037E-2</v>
      </c>
      <c r="Q268" s="79">
        <f t="shared" si="30"/>
        <v>31325.915999999997</v>
      </c>
      <c r="AD268" s="45" t="s">
        <v>64</v>
      </c>
      <c r="AI268" s="45" t="s">
        <v>63</v>
      </c>
    </row>
    <row r="269" spans="1:35" ht="12.95" customHeight="1">
      <c r="A269" s="45" t="s">
        <v>104</v>
      </c>
      <c r="C269" s="82">
        <v>46344.421999999999</v>
      </c>
      <c r="D269" s="82"/>
      <c r="E269" s="45">
        <f t="shared" si="28"/>
        <v>-9305.9786123941703</v>
      </c>
      <c r="F269" s="75">
        <f t="shared" si="29"/>
        <v>-9306</v>
      </c>
      <c r="G269" s="46">
        <f t="shared" si="33"/>
        <v>1.9060539991187397E-2</v>
      </c>
      <c r="I269" s="45">
        <f t="shared" si="34"/>
        <v>1.9060539991187397E-2</v>
      </c>
      <c r="Q269" s="79">
        <f t="shared" si="30"/>
        <v>31325.921999999999</v>
      </c>
      <c r="AD269" s="45" t="s">
        <v>64</v>
      </c>
      <c r="AI269" s="45" t="s">
        <v>63</v>
      </c>
    </row>
    <row r="270" spans="1:35" ht="12.95" customHeight="1">
      <c r="A270" s="45" t="s">
        <v>104</v>
      </c>
      <c r="C270" s="82">
        <v>46344.421999999999</v>
      </c>
      <c r="D270" s="82"/>
      <c r="E270" s="45">
        <f t="shared" si="28"/>
        <v>-9305.9786123941703</v>
      </c>
      <c r="F270" s="75">
        <f t="shared" si="29"/>
        <v>-9306</v>
      </c>
      <c r="G270" s="46">
        <f t="shared" si="33"/>
        <v>1.9060539991187397E-2</v>
      </c>
      <c r="I270" s="45">
        <f t="shared" si="34"/>
        <v>1.9060539991187397E-2</v>
      </c>
      <c r="Q270" s="79">
        <f t="shared" si="30"/>
        <v>31325.921999999999</v>
      </c>
      <c r="AD270" s="45" t="s">
        <v>64</v>
      </c>
      <c r="AI270" s="45" t="s">
        <v>63</v>
      </c>
    </row>
    <row r="271" spans="1:35" ht="12.95" customHeight="1">
      <c r="A271" s="45" t="s">
        <v>109</v>
      </c>
      <c r="C271" s="82">
        <v>46360.449000000001</v>
      </c>
      <c r="D271" s="82"/>
      <c r="E271" s="45">
        <f t="shared" si="28"/>
        <v>-9287.9949058096245</v>
      </c>
      <c r="F271" s="75">
        <f t="shared" si="29"/>
        <v>-9288</v>
      </c>
      <c r="G271" s="46">
        <f t="shared" ref="G271:G302" si="35">C271-(C$7+C$8*F271)</f>
        <v>4.5399199952953495E-3</v>
      </c>
      <c r="I271" s="45">
        <f t="shared" si="34"/>
        <v>4.5399199952953495E-3</v>
      </c>
      <c r="Q271" s="79">
        <f t="shared" si="30"/>
        <v>31341.949000000001</v>
      </c>
      <c r="AD271" s="45" t="s">
        <v>64</v>
      </c>
      <c r="AE271" s="45">
        <v>8</v>
      </c>
      <c r="AG271" s="45" t="s">
        <v>44</v>
      </c>
      <c r="AI271" s="45" t="s">
        <v>41</v>
      </c>
    </row>
    <row r="272" spans="1:35" ht="12.95" customHeight="1">
      <c r="A272" s="45" t="s">
        <v>110</v>
      </c>
      <c r="C272" s="82">
        <v>46556.506000000001</v>
      </c>
      <c r="D272" s="82"/>
      <c r="E272" s="45">
        <f t="shared" si="28"/>
        <v>-9068.0016717766775</v>
      </c>
      <c r="F272" s="75">
        <f t="shared" si="29"/>
        <v>-9068</v>
      </c>
      <c r="G272" s="46">
        <f t="shared" si="35"/>
        <v>-1.4898800000082701E-3</v>
      </c>
      <c r="I272" s="45">
        <f t="shared" si="34"/>
        <v>-1.4898800000082701E-3</v>
      </c>
      <c r="Q272" s="79">
        <f t="shared" si="30"/>
        <v>31538.006000000001</v>
      </c>
      <c r="AD272" s="45" t="s">
        <v>64</v>
      </c>
      <c r="AI272" s="45" t="s">
        <v>63</v>
      </c>
    </row>
    <row r="273" spans="1:35" ht="12.95" customHeight="1">
      <c r="A273" s="45" t="s">
        <v>111</v>
      </c>
      <c r="C273" s="82">
        <v>46606.417000000001</v>
      </c>
      <c r="D273" s="82"/>
      <c r="E273" s="45">
        <f t="shared" si="28"/>
        <v>-9011.997130730866</v>
      </c>
      <c r="F273" s="75">
        <f t="shared" si="29"/>
        <v>-9012</v>
      </c>
      <c r="G273" s="46">
        <f t="shared" si="35"/>
        <v>2.5570799989509396E-3</v>
      </c>
      <c r="I273" s="45">
        <f t="shared" si="34"/>
        <v>2.5570799989509396E-3</v>
      </c>
      <c r="Q273" s="79">
        <f t="shared" si="30"/>
        <v>31587.917000000001</v>
      </c>
      <c r="AD273" s="45" t="s">
        <v>64</v>
      </c>
      <c r="AE273" s="45">
        <v>6</v>
      </c>
      <c r="AG273" s="45" t="s">
        <v>46</v>
      </c>
      <c r="AI273" s="45" t="s">
        <v>41</v>
      </c>
    </row>
    <row r="274" spans="1:35" ht="12.95" customHeight="1">
      <c r="A274" s="45" t="s">
        <v>110</v>
      </c>
      <c r="C274" s="82">
        <v>46622.444000000003</v>
      </c>
      <c r="D274" s="82"/>
      <c r="E274" s="45">
        <f t="shared" si="28"/>
        <v>-8994.0134241463202</v>
      </c>
      <c r="F274" s="75">
        <f t="shared" si="29"/>
        <v>-8994</v>
      </c>
      <c r="G274" s="46">
        <f t="shared" si="35"/>
        <v>-1.1963539996941108E-2</v>
      </c>
      <c r="I274" s="45">
        <f t="shared" si="34"/>
        <v>-1.1963539996941108E-2</v>
      </c>
      <c r="Q274" s="79">
        <f t="shared" si="30"/>
        <v>31603.944000000003</v>
      </c>
      <c r="AD274" s="45" t="s">
        <v>64</v>
      </c>
      <c r="AI274" s="45" t="s">
        <v>63</v>
      </c>
    </row>
    <row r="275" spans="1:35" ht="12.95" customHeight="1">
      <c r="A275" s="45" t="s">
        <v>110</v>
      </c>
      <c r="C275" s="82">
        <v>46622.453000000001</v>
      </c>
      <c r="D275" s="82"/>
      <c r="E275" s="45">
        <f t="shared" si="28"/>
        <v>-8994.0033253530819</v>
      </c>
      <c r="F275" s="75">
        <f t="shared" si="29"/>
        <v>-8994</v>
      </c>
      <c r="G275" s="46">
        <f t="shared" si="35"/>
        <v>-2.9635399987455457E-3</v>
      </c>
      <c r="I275" s="45">
        <f t="shared" si="34"/>
        <v>-2.9635399987455457E-3</v>
      </c>
      <c r="Q275" s="79">
        <f t="shared" si="30"/>
        <v>31603.953000000001</v>
      </c>
      <c r="AD275" s="45" t="s">
        <v>64</v>
      </c>
      <c r="AI275" s="45" t="s">
        <v>63</v>
      </c>
    </row>
    <row r="276" spans="1:35" ht="12.95" customHeight="1">
      <c r="A276" s="45" t="s">
        <v>110</v>
      </c>
      <c r="C276" s="82">
        <v>46622.455000000002</v>
      </c>
      <c r="D276" s="82"/>
      <c r="E276" s="45">
        <f t="shared" si="28"/>
        <v>-8994.0010811768061</v>
      </c>
      <c r="F276" s="75">
        <f t="shared" si="29"/>
        <v>-8994</v>
      </c>
      <c r="G276" s="46">
        <f t="shared" si="35"/>
        <v>-9.6353999833809212E-4</v>
      </c>
      <c r="I276" s="45">
        <f t="shared" si="34"/>
        <v>-9.6353999833809212E-4</v>
      </c>
      <c r="Q276" s="79">
        <f t="shared" si="30"/>
        <v>31603.955000000002</v>
      </c>
      <c r="AD276" s="45" t="s">
        <v>64</v>
      </c>
      <c r="AI276" s="45" t="s">
        <v>63</v>
      </c>
    </row>
    <row r="277" spans="1:35" ht="12.95" customHeight="1">
      <c r="A277" s="45" t="s">
        <v>110</v>
      </c>
      <c r="C277" s="82">
        <v>46622.457000000002</v>
      </c>
      <c r="D277" s="82"/>
      <c r="E277" s="45">
        <f t="shared" ref="E277:E340" si="36">(C277-C$7)/C$8</f>
        <v>-8993.9988370005303</v>
      </c>
      <c r="F277" s="75">
        <f t="shared" ref="F277:F340" si="37">ROUND(2*E277,0)/2</f>
        <v>-8994</v>
      </c>
      <c r="G277" s="46">
        <f t="shared" si="35"/>
        <v>1.0364600020693615E-3</v>
      </c>
      <c r="I277" s="45">
        <f t="shared" si="34"/>
        <v>1.0364600020693615E-3</v>
      </c>
      <c r="Q277" s="79">
        <f t="shared" ref="Q277:Q340" si="38">C277-15018.5</f>
        <v>31603.957000000002</v>
      </c>
      <c r="AD277" s="45" t="s">
        <v>64</v>
      </c>
      <c r="AI277" s="45" t="s">
        <v>63</v>
      </c>
    </row>
    <row r="278" spans="1:35" ht="12.95" customHeight="1">
      <c r="A278" s="45" t="s">
        <v>112</v>
      </c>
      <c r="C278" s="82">
        <v>46762.377999999997</v>
      </c>
      <c r="D278" s="82"/>
      <c r="E278" s="45">
        <f t="shared" si="36"/>
        <v>-8836.9951426712141</v>
      </c>
      <c r="F278" s="75">
        <f t="shared" si="37"/>
        <v>-8837</v>
      </c>
      <c r="G278" s="46">
        <f t="shared" si="35"/>
        <v>4.3288299930281937E-3</v>
      </c>
      <c r="I278" s="45">
        <f t="shared" si="34"/>
        <v>4.3288299930281937E-3</v>
      </c>
      <c r="Q278" s="79">
        <f t="shared" si="38"/>
        <v>31743.877999999997</v>
      </c>
      <c r="AD278" s="45" t="s">
        <v>64</v>
      </c>
      <c r="AE278" s="45">
        <v>9</v>
      </c>
      <c r="AG278" s="45" t="s">
        <v>44</v>
      </c>
      <c r="AI278" s="45" t="s">
        <v>41</v>
      </c>
    </row>
    <row r="279" spans="1:35" ht="12.95" customHeight="1">
      <c r="A279" s="45" t="s">
        <v>113</v>
      </c>
      <c r="C279" s="82">
        <v>46982.499000000003</v>
      </c>
      <c r="D279" s="82"/>
      <c r="E279" s="45">
        <f t="shared" si="36"/>
        <v>-8589.9999796902048</v>
      </c>
      <c r="F279" s="75">
        <f t="shared" si="37"/>
        <v>-8590</v>
      </c>
      <c r="G279" s="46">
        <f t="shared" si="35"/>
        <v>1.8099999579135329E-5</v>
      </c>
      <c r="I279" s="45">
        <f t="shared" si="34"/>
        <v>1.8099999579135329E-5</v>
      </c>
      <c r="Q279" s="79">
        <f t="shared" si="38"/>
        <v>31963.999000000003</v>
      </c>
      <c r="AD279" s="45" t="s">
        <v>64</v>
      </c>
      <c r="AE279" s="45">
        <v>6</v>
      </c>
      <c r="AG279" s="45" t="s">
        <v>46</v>
      </c>
      <c r="AI279" s="45" t="s">
        <v>41</v>
      </c>
    </row>
    <row r="280" spans="1:35" ht="12.95" customHeight="1">
      <c r="A280" s="45" t="s">
        <v>114</v>
      </c>
      <c r="B280" s="44" t="s">
        <v>145</v>
      </c>
      <c r="C280" s="82">
        <v>47004.353999999999</v>
      </c>
      <c r="D280" s="82"/>
      <c r="E280" s="45">
        <f t="shared" si="36"/>
        <v>-8565.4767434385576</v>
      </c>
      <c r="F280" s="75">
        <f t="shared" si="37"/>
        <v>-8565.5</v>
      </c>
      <c r="G280" s="46">
        <f t="shared" si="35"/>
        <v>2.0726144997752272E-2</v>
      </c>
      <c r="I280" s="45">
        <f t="shared" si="34"/>
        <v>2.0726144997752272E-2</v>
      </c>
      <c r="Q280" s="79">
        <f t="shared" si="38"/>
        <v>31985.853999999999</v>
      </c>
      <c r="AD280" s="45" t="s">
        <v>64</v>
      </c>
      <c r="AE280" s="45">
        <v>7</v>
      </c>
      <c r="AG280" s="45" t="s">
        <v>108</v>
      </c>
      <c r="AI280" s="45" t="s">
        <v>41</v>
      </c>
    </row>
    <row r="281" spans="1:35" ht="12.95" customHeight="1">
      <c r="A281" s="45" t="s">
        <v>114</v>
      </c>
      <c r="C281" s="82">
        <v>47007.457000000002</v>
      </c>
      <c r="D281" s="82"/>
      <c r="E281" s="45">
        <f t="shared" si="36"/>
        <v>-8561.9949039469557</v>
      </c>
      <c r="F281" s="75">
        <f t="shared" si="37"/>
        <v>-8562</v>
      </c>
      <c r="G281" s="46">
        <f t="shared" si="35"/>
        <v>4.5415799977490678E-3</v>
      </c>
      <c r="I281" s="45">
        <f t="shared" si="34"/>
        <v>4.5415799977490678E-3</v>
      </c>
      <c r="Q281" s="79">
        <f t="shared" si="38"/>
        <v>31988.957000000002</v>
      </c>
      <c r="AD281" s="45" t="s">
        <v>64</v>
      </c>
      <c r="AE281" s="45">
        <v>8</v>
      </c>
      <c r="AG281" s="45" t="s">
        <v>108</v>
      </c>
      <c r="AI281" s="45" t="s">
        <v>41</v>
      </c>
    </row>
    <row r="282" spans="1:35" ht="12.95" customHeight="1">
      <c r="A282" s="45" t="s">
        <v>114</v>
      </c>
      <c r="B282" s="44" t="s">
        <v>145</v>
      </c>
      <c r="C282" s="82">
        <v>47011.466999999997</v>
      </c>
      <c r="D282" s="82"/>
      <c r="E282" s="45">
        <f t="shared" si="36"/>
        <v>-8557.495330514379</v>
      </c>
      <c r="F282" s="75">
        <f t="shared" si="37"/>
        <v>-8557.5</v>
      </c>
      <c r="G282" s="46">
        <f t="shared" si="35"/>
        <v>4.1614249930717051E-3</v>
      </c>
      <c r="I282" s="45">
        <f t="shared" si="34"/>
        <v>4.1614249930717051E-3</v>
      </c>
      <c r="Q282" s="79">
        <f t="shared" si="38"/>
        <v>31992.966999999997</v>
      </c>
      <c r="AD282" s="45" t="s">
        <v>64</v>
      </c>
      <c r="AE282" s="45">
        <v>8</v>
      </c>
      <c r="AG282" s="45" t="s">
        <v>108</v>
      </c>
      <c r="AI282" s="45" t="s">
        <v>41</v>
      </c>
    </row>
    <row r="283" spans="1:35" ht="12.95" customHeight="1">
      <c r="A283" s="45" t="s">
        <v>115</v>
      </c>
      <c r="C283" s="82">
        <v>47032.406000000003</v>
      </c>
      <c r="D283" s="82"/>
      <c r="E283" s="45">
        <f t="shared" si="36"/>
        <v>-8533.9999269969467</v>
      </c>
      <c r="F283" s="75">
        <f t="shared" si="37"/>
        <v>-8534</v>
      </c>
      <c r="G283" s="46">
        <f t="shared" si="35"/>
        <v>6.5059997723437846E-5</v>
      </c>
      <c r="I283" s="45">
        <f t="shared" si="34"/>
        <v>6.5059997723437846E-5</v>
      </c>
      <c r="Q283" s="79">
        <f t="shared" si="38"/>
        <v>32013.906000000003</v>
      </c>
      <c r="AD283" s="45" t="s">
        <v>64</v>
      </c>
      <c r="AI283" s="45" t="s">
        <v>63</v>
      </c>
    </row>
    <row r="284" spans="1:35" ht="12.95" customHeight="1">
      <c r="A284" s="45" t="s">
        <v>115</v>
      </c>
      <c r="C284" s="82">
        <v>47115.29</v>
      </c>
      <c r="D284" s="82"/>
      <c r="E284" s="45">
        <f t="shared" si="36"/>
        <v>-8440.9967737834104</v>
      </c>
      <c r="F284" s="75">
        <f t="shared" si="37"/>
        <v>-8441</v>
      </c>
      <c r="G284" s="46">
        <f t="shared" si="35"/>
        <v>2.875189995393157E-3</v>
      </c>
      <c r="I284" s="45">
        <f t="shared" si="34"/>
        <v>2.875189995393157E-3</v>
      </c>
      <c r="Q284" s="79">
        <f t="shared" si="38"/>
        <v>32096.79</v>
      </c>
      <c r="AD284" s="45" t="s">
        <v>64</v>
      </c>
      <c r="AI284" s="45" t="s">
        <v>63</v>
      </c>
    </row>
    <row r="285" spans="1:35" ht="12.95" customHeight="1">
      <c r="A285" s="45" t="s">
        <v>114</v>
      </c>
      <c r="C285" s="82">
        <v>47156.288999999997</v>
      </c>
      <c r="D285" s="82"/>
      <c r="E285" s="45">
        <f t="shared" si="36"/>
        <v>-8394.9922822216904</v>
      </c>
      <c r="F285" s="75">
        <f t="shared" si="37"/>
        <v>-8395</v>
      </c>
      <c r="G285" s="46">
        <f t="shared" si="35"/>
        <v>6.8780499932472594E-3</v>
      </c>
      <c r="I285" s="45">
        <f t="shared" si="34"/>
        <v>6.8780499932472594E-3</v>
      </c>
      <c r="Q285" s="79">
        <f t="shared" si="38"/>
        <v>32137.788999999997</v>
      </c>
      <c r="AD285" s="45" t="s">
        <v>64</v>
      </c>
      <c r="AE285" s="45">
        <v>9</v>
      </c>
      <c r="AG285" s="45" t="s">
        <v>44</v>
      </c>
      <c r="AI285" s="45" t="s">
        <v>41</v>
      </c>
    </row>
    <row r="286" spans="1:35" ht="12.95" customHeight="1">
      <c r="A286" s="45" t="s">
        <v>38</v>
      </c>
      <c r="C286" s="82">
        <v>47299.760999999999</v>
      </c>
      <c r="D286" s="82"/>
      <c r="E286" s="45">
        <f t="shared" si="36"/>
        <v>-8234.0040529150338</v>
      </c>
      <c r="F286" s="46">
        <f t="shared" si="37"/>
        <v>-8234</v>
      </c>
      <c r="G286" s="46">
        <f t="shared" si="35"/>
        <v>-3.6119400028837845E-3</v>
      </c>
      <c r="I286" s="45">
        <f>+G286</f>
        <v>-3.6119400028837845E-3</v>
      </c>
      <c r="Q286" s="79">
        <f t="shared" si="38"/>
        <v>32281.260999999999</v>
      </c>
    </row>
    <row r="287" spans="1:35" ht="12.95" customHeight="1">
      <c r="A287" s="45" t="s">
        <v>116</v>
      </c>
      <c r="C287" s="82">
        <v>47326.51</v>
      </c>
      <c r="D287" s="82"/>
      <c r="E287" s="45">
        <f t="shared" si="36"/>
        <v>-8203.9893173169785</v>
      </c>
      <c r="F287" s="46">
        <f t="shared" si="37"/>
        <v>-8204</v>
      </c>
      <c r="G287" s="46">
        <f t="shared" si="35"/>
        <v>9.5203599994420074E-3</v>
      </c>
      <c r="I287" s="45">
        <f t="shared" ref="I287:I299" si="39">G287</f>
        <v>9.5203599994420074E-3</v>
      </c>
      <c r="Q287" s="79">
        <f t="shared" si="38"/>
        <v>32308.010000000002</v>
      </c>
      <c r="AD287" s="45" t="s">
        <v>64</v>
      </c>
      <c r="AE287" s="45">
        <v>8</v>
      </c>
      <c r="AG287" s="45" t="s">
        <v>44</v>
      </c>
      <c r="AI287" s="45" t="s">
        <v>41</v>
      </c>
    </row>
    <row r="288" spans="1:35" ht="12.95" customHeight="1">
      <c r="A288" s="45" t="s">
        <v>117</v>
      </c>
      <c r="C288" s="82">
        <v>47360.366999999998</v>
      </c>
      <c r="D288" s="82"/>
      <c r="E288" s="45">
        <f t="shared" si="36"/>
        <v>-8165.9987792354368</v>
      </c>
      <c r="F288" s="46">
        <f t="shared" si="37"/>
        <v>-8166</v>
      </c>
      <c r="G288" s="46">
        <f t="shared" si="35"/>
        <v>1.0879399924306199E-3</v>
      </c>
      <c r="I288" s="45">
        <f t="shared" si="39"/>
        <v>1.0879399924306199E-3</v>
      </c>
      <c r="Q288" s="79">
        <f t="shared" si="38"/>
        <v>32341.866999999998</v>
      </c>
      <c r="AD288" s="45" t="s">
        <v>64</v>
      </c>
      <c r="AE288" s="45">
        <v>11</v>
      </c>
      <c r="AG288" s="45" t="s">
        <v>108</v>
      </c>
      <c r="AI288" s="45" t="s">
        <v>41</v>
      </c>
    </row>
    <row r="289" spans="1:35" ht="12.95" customHeight="1">
      <c r="A289" s="45" t="s">
        <v>117</v>
      </c>
      <c r="C289" s="82">
        <v>47384.438999999998</v>
      </c>
      <c r="D289" s="82"/>
      <c r="E289" s="45">
        <f t="shared" si="36"/>
        <v>-8138.9878735822795</v>
      </c>
      <c r="F289" s="46">
        <f t="shared" si="37"/>
        <v>-8139</v>
      </c>
      <c r="G289" s="46">
        <f t="shared" si="35"/>
        <v>1.0807009995914996E-2</v>
      </c>
      <c r="I289" s="45">
        <f t="shared" si="39"/>
        <v>1.0807009995914996E-2</v>
      </c>
      <c r="Q289" s="79">
        <f t="shared" si="38"/>
        <v>32365.938999999998</v>
      </c>
      <c r="AD289" s="45" t="s">
        <v>64</v>
      </c>
      <c r="AE289" s="45">
        <v>8</v>
      </c>
      <c r="AG289" s="45" t="s">
        <v>44</v>
      </c>
      <c r="AI289" s="45" t="s">
        <v>41</v>
      </c>
    </row>
    <row r="290" spans="1:35" ht="12.95" customHeight="1">
      <c r="A290" s="45" t="s">
        <v>115</v>
      </c>
      <c r="C290" s="82">
        <v>47391.548000000003</v>
      </c>
      <c r="D290" s="82"/>
      <c r="E290" s="45">
        <f t="shared" si="36"/>
        <v>-8131.0109490106443</v>
      </c>
      <c r="F290" s="46">
        <f t="shared" si="37"/>
        <v>-8131</v>
      </c>
      <c r="G290" s="46">
        <f t="shared" si="35"/>
        <v>-9.7577100023045205E-3</v>
      </c>
      <c r="I290" s="45">
        <f t="shared" si="39"/>
        <v>-9.7577100023045205E-3</v>
      </c>
      <c r="Q290" s="79">
        <f t="shared" si="38"/>
        <v>32373.048000000003</v>
      </c>
      <c r="AD290" s="45" t="s">
        <v>64</v>
      </c>
      <c r="AI290" s="45" t="s">
        <v>63</v>
      </c>
    </row>
    <row r="291" spans="1:35" ht="12.95" customHeight="1">
      <c r="A291" s="45" t="s">
        <v>115</v>
      </c>
      <c r="C291" s="82">
        <v>47392.455000000002</v>
      </c>
      <c r="D291" s="82"/>
      <c r="E291" s="45">
        <f t="shared" si="36"/>
        <v>-8129.9932150696586</v>
      </c>
      <c r="F291" s="46">
        <f t="shared" si="37"/>
        <v>-8130</v>
      </c>
      <c r="G291" s="46">
        <f t="shared" si="35"/>
        <v>6.0467000002972782E-3</v>
      </c>
      <c r="I291" s="45">
        <f t="shared" si="39"/>
        <v>6.0467000002972782E-3</v>
      </c>
      <c r="Q291" s="79">
        <f t="shared" si="38"/>
        <v>32373.955000000002</v>
      </c>
      <c r="S291" s="86"/>
      <c r="T291" s="86"/>
      <c r="U291" s="86"/>
      <c r="V291" s="86"/>
      <c r="W291" s="86"/>
      <c r="X291" s="86"/>
      <c r="Y291" s="86"/>
      <c r="Z291" s="86"/>
      <c r="AA291" s="86"/>
      <c r="AD291" s="45" t="s">
        <v>64</v>
      </c>
      <c r="AI291" s="45" t="s">
        <v>63</v>
      </c>
    </row>
    <row r="292" spans="1:35" ht="12.95" customHeight="1" thickBot="1">
      <c r="A292" s="45" t="s">
        <v>115</v>
      </c>
      <c r="C292" s="82">
        <v>47392.457000000002</v>
      </c>
      <c r="D292" s="82"/>
      <c r="E292" s="45">
        <f t="shared" si="36"/>
        <v>-8129.9909708933828</v>
      </c>
      <c r="F292" s="46">
        <f t="shared" si="37"/>
        <v>-8130</v>
      </c>
      <c r="G292" s="46">
        <f t="shared" si="35"/>
        <v>8.0467000007047318E-3</v>
      </c>
      <c r="I292" s="45">
        <f t="shared" si="39"/>
        <v>8.0467000007047318E-3</v>
      </c>
      <c r="Q292" s="79">
        <f t="shared" si="38"/>
        <v>32373.957000000002</v>
      </c>
      <c r="S292" s="86"/>
      <c r="T292" s="86"/>
      <c r="U292" s="86"/>
      <c r="V292" s="86"/>
      <c r="W292" s="86"/>
      <c r="X292" s="86"/>
      <c r="Y292" s="86"/>
      <c r="Z292" s="86"/>
      <c r="AA292" s="86"/>
      <c r="AD292" s="45" t="s">
        <v>64</v>
      </c>
      <c r="AI292" s="45" t="s">
        <v>63</v>
      </c>
    </row>
    <row r="293" spans="1:35" ht="12.95" customHeight="1">
      <c r="A293" s="45" t="s">
        <v>117</v>
      </c>
      <c r="C293" s="82">
        <v>47392.457999999999</v>
      </c>
      <c r="D293" s="82"/>
      <c r="E293" s="45">
        <f t="shared" si="36"/>
        <v>-8129.9898488052486</v>
      </c>
      <c r="F293" s="46">
        <f t="shared" si="37"/>
        <v>-8130</v>
      </c>
      <c r="G293" s="46">
        <f t="shared" si="35"/>
        <v>9.0466999972704798E-3</v>
      </c>
      <c r="I293" s="45">
        <f t="shared" si="39"/>
        <v>9.0466999972704798E-3</v>
      </c>
      <c r="Q293" s="79">
        <f t="shared" si="38"/>
        <v>32373.957999999999</v>
      </c>
      <c r="S293" s="87"/>
      <c r="T293" s="87"/>
      <c r="U293" s="86"/>
      <c r="V293" s="86"/>
      <c r="W293" s="86"/>
      <c r="X293" s="86"/>
      <c r="Y293" s="86"/>
      <c r="Z293" s="86"/>
      <c r="AA293" s="86"/>
      <c r="AD293" s="45" t="s">
        <v>64</v>
      </c>
      <c r="AE293" s="45">
        <v>6</v>
      </c>
      <c r="AG293" s="45" t="s">
        <v>44</v>
      </c>
      <c r="AI293" s="45" t="s">
        <v>41</v>
      </c>
    </row>
    <row r="294" spans="1:35" ht="12.95" customHeight="1">
      <c r="A294" s="45" t="s">
        <v>117</v>
      </c>
      <c r="B294" s="44" t="s">
        <v>145</v>
      </c>
      <c r="C294" s="82">
        <v>47405.377999999997</v>
      </c>
      <c r="D294" s="82"/>
      <c r="E294" s="45">
        <f t="shared" si="36"/>
        <v>-8115.4924700648553</v>
      </c>
      <c r="F294" s="46">
        <f t="shared" si="37"/>
        <v>-8115.5</v>
      </c>
      <c r="G294" s="46">
        <f t="shared" si="35"/>
        <v>6.7106449932907708E-3</v>
      </c>
      <c r="I294" s="45">
        <f t="shared" si="39"/>
        <v>6.7106449932907708E-3</v>
      </c>
      <c r="Q294" s="79">
        <f t="shared" si="38"/>
        <v>32386.877999999997</v>
      </c>
      <c r="S294" s="86"/>
      <c r="T294" s="86"/>
      <c r="U294" s="86"/>
      <c r="V294" s="86"/>
      <c r="W294" s="86"/>
      <c r="X294" s="86"/>
      <c r="Y294" s="86"/>
      <c r="Z294" s="86"/>
      <c r="AA294" s="86"/>
      <c r="AD294" s="45" t="s">
        <v>64</v>
      </c>
      <c r="AE294" s="45">
        <v>6</v>
      </c>
      <c r="AG294" s="45" t="s">
        <v>46</v>
      </c>
      <c r="AI294" s="45" t="s">
        <v>41</v>
      </c>
    </row>
    <row r="295" spans="1:35" ht="12.95" customHeight="1">
      <c r="A295" s="45" t="s">
        <v>118</v>
      </c>
      <c r="C295" s="82">
        <v>47450.381999999998</v>
      </c>
      <c r="D295" s="82"/>
      <c r="E295" s="45">
        <f t="shared" si="36"/>
        <v>-8064.9940155112363</v>
      </c>
      <c r="F295" s="46">
        <f t="shared" si="37"/>
        <v>-8065</v>
      </c>
      <c r="G295" s="46">
        <f t="shared" si="35"/>
        <v>5.3333499963628128E-3</v>
      </c>
      <c r="I295" s="45">
        <f t="shared" si="39"/>
        <v>5.3333499963628128E-3</v>
      </c>
      <c r="Q295" s="79">
        <f t="shared" si="38"/>
        <v>32431.881999999998</v>
      </c>
      <c r="S295" s="86"/>
      <c r="T295" s="86"/>
      <c r="U295" s="86"/>
      <c r="V295" s="86"/>
      <c r="W295" s="86"/>
      <c r="X295" s="86"/>
      <c r="Y295" s="86"/>
      <c r="Z295" s="86"/>
      <c r="AA295" s="86"/>
      <c r="AD295" s="45" t="s">
        <v>64</v>
      </c>
      <c r="AE295" s="45">
        <v>7</v>
      </c>
      <c r="AG295" s="45" t="s">
        <v>44</v>
      </c>
      <c r="AI295" s="45" t="s">
        <v>41</v>
      </c>
    </row>
    <row r="296" spans="1:35" ht="12.95" customHeight="1">
      <c r="A296" s="45" t="s">
        <v>118</v>
      </c>
      <c r="C296" s="82">
        <v>47467.315999999999</v>
      </c>
      <c r="D296" s="82"/>
      <c r="E296" s="45">
        <f t="shared" si="36"/>
        <v>-8045.9925749857048</v>
      </c>
      <c r="F296" s="46">
        <f t="shared" si="37"/>
        <v>-8046</v>
      </c>
      <c r="G296" s="46">
        <f t="shared" si="35"/>
        <v>6.6171399957966059E-3</v>
      </c>
      <c r="I296" s="45">
        <f t="shared" si="39"/>
        <v>6.6171399957966059E-3</v>
      </c>
      <c r="Q296" s="79">
        <f t="shared" si="38"/>
        <v>32448.815999999999</v>
      </c>
      <c r="S296" s="86"/>
      <c r="T296" s="86"/>
      <c r="U296" s="86"/>
      <c r="V296" s="86"/>
      <c r="W296" s="86"/>
      <c r="X296" s="86"/>
      <c r="Y296" s="86"/>
      <c r="Z296" s="86"/>
      <c r="AA296" s="86"/>
      <c r="AD296" s="45" t="s">
        <v>64</v>
      </c>
      <c r="AE296" s="45">
        <v>6</v>
      </c>
      <c r="AG296" s="45" t="s">
        <v>44</v>
      </c>
      <c r="AI296" s="45" t="s">
        <v>41</v>
      </c>
    </row>
    <row r="297" spans="1:35" ht="12.95" customHeight="1">
      <c r="A297" s="45" t="s">
        <v>119</v>
      </c>
      <c r="C297" s="82">
        <v>47694.572999999997</v>
      </c>
      <c r="D297" s="82"/>
      <c r="E297" s="45">
        <f t="shared" si="36"/>
        <v>-7790.9901910533545</v>
      </c>
      <c r="F297" s="46">
        <f t="shared" si="37"/>
        <v>-7791</v>
      </c>
      <c r="G297" s="46">
        <f t="shared" si="35"/>
        <v>8.7416899914387614E-3</v>
      </c>
      <c r="I297" s="45">
        <f t="shared" si="39"/>
        <v>8.7416899914387614E-3</v>
      </c>
      <c r="Q297" s="79">
        <f t="shared" si="38"/>
        <v>32676.072999999997</v>
      </c>
      <c r="S297" s="86"/>
      <c r="T297" s="86"/>
      <c r="U297" s="86"/>
      <c r="V297" s="86"/>
      <c r="W297" s="86"/>
      <c r="X297" s="86"/>
      <c r="Y297" s="86"/>
      <c r="Z297" s="86"/>
      <c r="AA297" s="86"/>
      <c r="AD297" s="45" t="s">
        <v>64</v>
      </c>
      <c r="AE297" s="45">
        <v>6</v>
      </c>
      <c r="AG297" s="45" t="s">
        <v>46</v>
      </c>
      <c r="AI297" s="45" t="s">
        <v>41</v>
      </c>
    </row>
    <row r="298" spans="1:35" ht="12.95" customHeight="1" thickBot="1">
      <c r="A298" s="45" t="s">
        <v>119</v>
      </c>
      <c r="C298" s="82">
        <v>47728.425999999999</v>
      </c>
      <c r="D298" s="82"/>
      <c r="E298" s="45">
        <f t="shared" si="36"/>
        <v>-7753.0041413243571</v>
      </c>
      <c r="F298" s="46">
        <f t="shared" si="37"/>
        <v>-7753</v>
      </c>
      <c r="G298" s="46">
        <f t="shared" si="35"/>
        <v>-3.6907300018356182E-3</v>
      </c>
      <c r="I298" s="45">
        <f t="shared" si="39"/>
        <v>-3.6907300018356182E-3</v>
      </c>
      <c r="Q298" s="79">
        <f t="shared" si="38"/>
        <v>32709.925999999999</v>
      </c>
      <c r="S298" s="88"/>
      <c r="T298" s="88"/>
      <c r="U298" s="86"/>
      <c r="V298" s="86"/>
      <c r="W298" s="86"/>
      <c r="X298" s="86"/>
      <c r="Y298" s="86"/>
      <c r="Z298" s="86"/>
      <c r="AA298" s="86"/>
      <c r="AD298" s="45" t="s">
        <v>64</v>
      </c>
      <c r="AE298" s="45">
        <v>11</v>
      </c>
      <c r="AG298" s="45" t="s">
        <v>44</v>
      </c>
      <c r="AI298" s="45" t="s">
        <v>41</v>
      </c>
    </row>
    <row r="299" spans="1:35" ht="12.95" customHeight="1">
      <c r="A299" s="45" t="s">
        <v>119</v>
      </c>
      <c r="C299" s="82">
        <v>47778.347999999998</v>
      </c>
      <c r="D299" s="82"/>
      <c r="E299" s="45">
        <f t="shared" si="36"/>
        <v>-7696.9872573090324</v>
      </c>
      <c r="F299" s="46">
        <f t="shared" si="37"/>
        <v>-7697</v>
      </c>
      <c r="G299" s="46">
        <f t="shared" si="35"/>
        <v>1.1356229995726608E-2</v>
      </c>
      <c r="I299" s="45">
        <f t="shared" si="39"/>
        <v>1.1356229995726608E-2</v>
      </c>
      <c r="Q299" s="79">
        <f t="shared" si="38"/>
        <v>32759.847999999998</v>
      </c>
      <c r="S299" s="86"/>
      <c r="T299" s="86"/>
      <c r="U299" s="86"/>
      <c r="V299" s="86"/>
      <c r="W299" s="86"/>
      <c r="X299" s="86"/>
      <c r="Y299" s="86"/>
      <c r="Z299" s="86"/>
      <c r="AA299" s="86"/>
      <c r="AD299" s="45" t="s">
        <v>64</v>
      </c>
      <c r="AE299" s="45">
        <v>7</v>
      </c>
      <c r="AG299" s="45" t="s">
        <v>44</v>
      </c>
      <c r="AI299" s="45" t="s">
        <v>41</v>
      </c>
    </row>
    <row r="300" spans="1:35" ht="12.95" customHeight="1" thickBot="1">
      <c r="A300" s="45" t="s">
        <v>38</v>
      </c>
      <c r="C300" s="82">
        <v>47799.726000000002</v>
      </c>
      <c r="D300" s="82"/>
      <c r="E300" s="45">
        <f t="shared" si="36"/>
        <v>-7672.9992570991071</v>
      </c>
      <c r="F300" s="46">
        <f t="shared" si="37"/>
        <v>-7673</v>
      </c>
      <c r="G300" s="46">
        <f t="shared" si="35"/>
        <v>6.6207000054419041E-4</v>
      </c>
      <c r="I300" s="45">
        <f>+G300</f>
        <v>6.6207000054419041E-4</v>
      </c>
      <c r="Q300" s="79">
        <f t="shared" si="38"/>
        <v>32781.226000000002</v>
      </c>
      <c r="S300" s="86"/>
      <c r="T300" s="86"/>
      <c r="U300" s="86"/>
      <c r="V300" s="86"/>
      <c r="W300" s="86"/>
      <c r="X300" s="86"/>
      <c r="Y300" s="86"/>
      <c r="Z300" s="86"/>
      <c r="AA300" s="86"/>
    </row>
    <row r="301" spans="1:35" ht="12.95" customHeight="1">
      <c r="A301" s="45" t="s">
        <v>120</v>
      </c>
      <c r="C301" s="82">
        <v>47826.45</v>
      </c>
      <c r="D301" s="82"/>
      <c r="E301" s="45">
        <f t="shared" si="36"/>
        <v>-7643.0125737045064</v>
      </c>
      <c r="F301" s="46">
        <f t="shared" si="37"/>
        <v>-7643</v>
      </c>
      <c r="G301" s="46">
        <f t="shared" si="35"/>
        <v>-1.1205630005861167E-2</v>
      </c>
      <c r="I301" s="45">
        <f t="shared" ref="I301:I318" si="40">G301</f>
        <v>-1.1205630005861167E-2</v>
      </c>
      <c r="Q301" s="79">
        <f t="shared" si="38"/>
        <v>32807.949999999997</v>
      </c>
      <c r="S301" s="87"/>
      <c r="T301" s="87"/>
      <c r="U301" s="87"/>
      <c r="V301" s="87"/>
      <c r="W301" s="87"/>
      <c r="X301" s="87"/>
      <c r="Y301" s="86"/>
      <c r="Z301" s="86"/>
      <c r="AA301" s="86"/>
      <c r="AD301" s="45" t="s">
        <v>64</v>
      </c>
      <c r="AE301" s="45">
        <v>6</v>
      </c>
      <c r="AG301" s="45" t="s">
        <v>44</v>
      </c>
      <c r="AI301" s="45" t="s">
        <v>41</v>
      </c>
    </row>
    <row r="302" spans="1:35" ht="12.95" customHeight="1">
      <c r="A302" s="45" t="s">
        <v>120</v>
      </c>
      <c r="C302" s="82">
        <v>47827.343999999997</v>
      </c>
      <c r="D302" s="82"/>
      <c r="E302" s="45">
        <f t="shared" si="36"/>
        <v>-7642.0094269093115</v>
      </c>
      <c r="F302" s="46">
        <f t="shared" si="37"/>
        <v>-7642</v>
      </c>
      <c r="G302" s="46">
        <f t="shared" si="35"/>
        <v>-8.4012200095457956E-3</v>
      </c>
      <c r="I302" s="45">
        <f t="shared" si="40"/>
        <v>-8.4012200095457956E-3</v>
      </c>
      <c r="Q302" s="79">
        <f t="shared" si="38"/>
        <v>32808.843999999997</v>
      </c>
      <c r="S302" s="86"/>
      <c r="T302" s="86"/>
      <c r="U302" s="86"/>
      <c r="V302" s="86"/>
      <c r="W302" s="86"/>
      <c r="X302" s="86"/>
      <c r="Y302" s="86"/>
      <c r="Z302" s="86"/>
      <c r="AA302" s="86"/>
      <c r="AD302" s="45" t="s">
        <v>64</v>
      </c>
      <c r="AE302" s="45">
        <v>7</v>
      </c>
      <c r="AG302" s="45" t="s">
        <v>44</v>
      </c>
      <c r="AI302" s="45" t="s">
        <v>41</v>
      </c>
    </row>
    <row r="303" spans="1:35" ht="12.95" customHeight="1">
      <c r="A303" s="45" t="s">
        <v>120</v>
      </c>
      <c r="C303" s="82">
        <v>47885.286</v>
      </c>
      <c r="D303" s="82"/>
      <c r="E303" s="45">
        <f t="shared" si="36"/>
        <v>-7576.9933960288145</v>
      </c>
      <c r="F303" s="46">
        <f t="shared" si="37"/>
        <v>-7577</v>
      </c>
      <c r="G303" s="46">
        <f t="shared" ref="G303:G334" si="41">C303-(C$7+C$8*F303)</f>
        <v>5.88542999321362E-3</v>
      </c>
      <c r="I303" s="45">
        <f t="shared" si="40"/>
        <v>5.88542999321362E-3</v>
      </c>
      <c r="Q303" s="79">
        <f t="shared" si="38"/>
        <v>32866.786</v>
      </c>
      <c r="S303" s="86"/>
      <c r="T303" s="86"/>
      <c r="U303" s="86"/>
      <c r="V303" s="86"/>
      <c r="W303" s="86"/>
      <c r="X303" s="86"/>
      <c r="Y303" s="86"/>
      <c r="Z303" s="86"/>
      <c r="AA303" s="86"/>
      <c r="AD303" s="45" t="s">
        <v>64</v>
      </c>
      <c r="AE303" s="45">
        <v>5</v>
      </c>
      <c r="AG303" s="45" t="s">
        <v>46</v>
      </c>
      <c r="AI303" s="45" t="s">
        <v>41</v>
      </c>
    </row>
    <row r="304" spans="1:35" ht="12.95" customHeight="1" thickBot="1">
      <c r="A304" s="86" t="s">
        <v>121</v>
      </c>
      <c r="B304" s="89"/>
      <c r="C304" s="90">
        <v>47955.712</v>
      </c>
      <c r="D304" s="90"/>
      <c r="E304" s="45">
        <f t="shared" si="36"/>
        <v>-7497.9692168360079</v>
      </c>
      <c r="F304" s="46">
        <f t="shared" si="37"/>
        <v>-7498</v>
      </c>
      <c r="G304" s="46">
        <f t="shared" si="41"/>
        <v>2.7433819996076636E-2</v>
      </c>
      <c r="I304" s="45">
        <f t="shared" si="40"/>
        <v>2.7433819996076636E-2</v>
      </c>
      <c r="Q304" s="79">
        <f t="shared" si="38"/>
        <v>32937.212</v>
      </c>
      <c r="S304" s="88"/>
      <c r="T304" s="88"/>
      <c r="U304" s="88"/>
      <c r="V304" s="88"/>
      <c r="W304" s="88"/>
      <c r="X304" s="88"/>
      <c r="Y304" s="86"/>
      <c r="Z304" s="86"/>
      <c r="AA304" s="86"/>
      <c r="AD304" s="45" t="s">
        <v>64</v>
      </c>
      <c r="AE304" s="45">
        <v>5</v>
      </c>
      <c r="AG304" s="45" t="s">
        <v>46</v>
      </c>
      <c r="AI304" s="45" t="s">
        <v>41</v>
      </c>
    </row>
    <row r="305" spans="1:35" ht="12.95" customHeight="1" thickBot="1">
      <c r="A305" s="86" t="s">
        <v>122</v>
      </c>
      <c r="B305" s="89"/>
      <c r="C305" s="90">
        <v>48014.506999999998</v>
      </c>
      <c r="D305" s="90"/>
      <c r="E305" s="45">
        <f t="shared" si="36"/>
        <v>-7431.9960447739713</v>
      </c>
      <c r="F305" s="46">
        <f t="shared" si="37"/>
        <v>-7432</v>
      </c>
      <c r="G305" s="46">
        <f t="shared" si="41"/>
        <v>3.52487999771256E-3</v>
      </c>
      <c r="I305" s="45">
        <f t="shared" si="40"/>
        <v>3.52487999771256E-3</v>
      </c>
      <c r="Q305" s="79">
        <f t="shared" si="38"/>
        <v>32996.006999999998</v>
      </c>
      <c r="S305" s="86"/>
      <c r="T305" s="86"/>
      <c r="U305" s="86"/>
      <c r="V305" s="86"/>
      <c r="W305" s="86"/>
      <c r="X305" s="86"/>
      <c r="Y305" s="86"/>
      <c r="Z305" s="86"/>
      <c r="AA305" s="86"/>
      <c r="AD305" s="45" t="s">
        <v>64</v>
      </c>
      <c r="AE305" s="45">
        <v>8</v>
      </c>
      <c r="AG305" s="45" t="s">
        <v>44</v>
      </c>
      <c r="AI305" s="45" t="s">
        <v>41</v>
      </c>
    </row>
    <row r="306" spans="1:35" ht="12.95" customHeight="1">
      <c r="A306" s="86" t="s">
        <v>122</v>
      </c>
      <c r="B306" s="89"/>
      <c r="C306" s="90">
        <v>48039.461000000003</v>
      </c>
      <c r="D306" s="90"/>
      <c r="E306" s="45">
        <f t="shared" si="36"/>
        <v>-7403.9954573832665</v>
      </c>
      <c r="F306" s="46">
        <f t="shared" si="37"/>
        <v>-7404</v>
      </c>
      <c r="G306" s="46">
        <f t="shared" si="41"/>
        <v>4.0483600023435429E-3</v>
      </c>
      <c r="I306" s="45">
        <f t="shared" si="40"/>
        <v>4.0483600023435429E-3</v>
      </c>
      <c r="Q306" s="79">
        <f t="shared" si="38"/>
        <v>33020.961000000003</v>
      </c>
      <c r="S306" s="87"/>
      <c r="T306" s="87"/>
      <c r="U306" s="87"/>
      <c r="V306" s="87"/>
      <c r="W306" s="87"/>
      <c r="X306" s="87"/>
      <c r="Y306" s="87"/>
      <c r="Z306" s="87"/>
      <c r="AA306" s="87"/>
      <c r="AD306" s="45" t="s">
        <v>64</v>
      </c>
      <c r="AE306" s="45">
        <v>8</v>
      </c>
      <c r="AG306" s="45" t="s">
        <v>44</v>
      </c>
      <c r="AI306" s="45" t="s">
        <v>41</v>
      </c>
    </row>
    <row r="307" spans="1:35" ht="12.95" customHeight="1">
      <c r="A307" s="86" t="s">
        <v>123</v>
      </c>
      <c r="B307" s="89"/>
      <c r="C307" s="90">
        <v>48088.480000000003</v>
      </c>
      <c r="D307" s="90"/>
      <c r="E307" s="45">
        <f t="shared" si="36"/>
        <v>-7348.991818956375</v>
      </c>
      <c r="F307" s="46">
        <f t="shared" si="37"/>
        <v>-7349</v>
      </c>
      <c r="G307" s="46">
        <f t="shared" si="41"/>
        <v>7.2909099981188774E-3</v>
      </c>
      <c r="I307" s="45">
        <f t="shared" si="40"/>
        <v>7.2909099981188774E-3</v>
      </c>
      <c r="Q307" s="79">
        <f t="shared" si="38"/>
        <v>33069.980000000003</v>
      </c>
      <c r="S307" s="86"/>
      <c r="T307" s="86"/>
      <c r="U307" s="86"/>
      <c r="V307" s="86"/>
      <c r="W307" s="86"/>
      <c r="X307" s="86"/>
      <c r="Y307" s="86"/>
      <c r="Z307" s="86"/>
      <c r="AA307" s="86"/>
      <c r="AD307" s="45" t="s">
        <v>64</v>
      </c>
      <c r="AI307" s="45" t="s">
        <v>63</v>
      </c>
    </row>
    <row r="308" spans="1:35" ht="12.95" customHeight="1" thickBot="1">
      <c r="A308" s="86" t="s">
        <v>124</v>
      </c>
      <c r="B308" s="89"/>
      <c r="C308" s="90">
        <v>48113.423999999999</v>
      </c>
      <c r="D308" s="90"/>
      <c r="E308" s="45">
        <f t="shared" si="36"/>
        <v>-7321.0024524470591</v>
      </c>
      <c r="F308" s="46">
        <f t="shared" si="37"/>
        <v>-7321</v>
      </c>
      <c r="G308" s="46">
        <f t="shared" si="41"/>
        <v>-2.1856100065633655E-3</v>
      </c>
      <c r="I308" s="45">
        <f t="shared" si="40"/>
        <v>-2.1856100065633655E-3</v>
      </c>
      <c r="Q308" s="79">
        <f t="shared" si="38"/>
        <v>33094.923999999999</v>
      </c>
      <c r="S308" s="88"/>
      <c r="T308" s="88"/>
      <c r="U308" s="88"/>
      <c r="V308" s="88"/>
      <c r="W308" s="88"/>
      <c r="X308" s="88"/>
      <c r="Y308" s="88"/>
      <c r="Z308" s="88"/>
      <c r="AA308" s="88"/>
      <c r="AD308" s="45" t="s">
        <v>64</v>
      </c>
      <c r="AE308" s="45">
        <v>8</v>
      </c>
      <c r="AG308" s="45" t="s">
        <v>44</v>
      </c>
      <c r="AI308" s="45" t="s">
        <v>41</v>
      </c>
    </row>
    <row r="309" spans="1:35" ht="12.95" customHeight="1">
      <c r="A309" s="86" t="s">
        <v>124</v>
      </c>
      <c r="B309" s="89"/>
      <c r="C309" s="90">
        <v>48163.332000000002</v>
      </c>
      <c r="D309" s="90"/>
      <c r="E309" s="45">
        <f t="shared" si="36"/>
        <v>-7265.0012776656595</v>
      </c>
      <c r="F309" s="46">
        <f t="shared" si="37"/>
        <v>-7265</v>
      </c>
      <c r="G309" s="46">
        <f t="shared" si="41"/>
        <v>-1.1386500045773573E-3</v>
      </c>
      <c r="I309" s="45">
        <f t="shared" si="40"/>
        <v>-1.1386500045773573E-3</v>
      </c>
      <c r="Q309" s="79">
        <f t="shared" si="38"/>
        <v>33144.832000000002</v>
      </c>
      <c r="S309" s="86"/>
      <c r="T309" s="86"/>
      <c r="U309" s="86"/>
      <c r="V309" s="86"/>
      <c r="W309" s="86"/>
      <c r="X309" s="86"/>
      <c r="Y309" s="86"/>
      <c r="Z309" s="86"/>
      <c r="AA309" s="86"/>
      <c r="AD309" s="45" t="s">
        <v>64</v>
      </c>
      <c r="AE309" s="45">
        <v>8</v>
      </c>
      <c r="AG309" s="45" t="s">
        <v>44</v>
      </c>
      <c r="AI309" s="45" t="s">
        <v>41</v>
      </c>
    </row>
    <row r="310" spans="1:35" ht="12.95" customHeight="1">
      <c r="A310" s="86" t="s">
        <v>124</v>
      </c>
      <c r="B310" s="89"/>
      <c r="C310" s="90">
        <v>48163.332999999999</v>
      </c>
      <c r="D310" s="90"/>
      <c r="E310" s="45">
        <f t="shared" si="36"/>
        <v>-7265.0001555775252</v>
      </c>
      <c r="F310" s="46">
        <f t="shared" si="37"/>
        <v>-7265</v>
      </c>
      <c r="G310" s="46">
        <f t="shared" si="41"/>
        <v>-1.3865000801160932E-4</v>
      </c>
      <c r="I310" s="45">
        <f t="shared" si="40"/>
        <v>-1.3865000801160932E-4</v>
      </c>
      <c r="Q310" s="79">
        <f t="shared" si="38"/>
        <v>33144.832999999999</v>
      </c>
      <c r="S310" s="86"/>
      <c r="T310" s="86"/>
      <c r="U310" s="86"/>
      <c r="V310" s="86"/>
      <c r="W310" s="86"/>
      <c r="X310" s="86"/>
      <c r="Y310" s="86"/>
      <c r="Z310" s="86"/>
      <c r="AA310" s="86"/>
      <c r="AD310" s="45" t="s">
        <v>64</v>
      </c>
      <c r="AE310" s="45">
        <v>6</v>
      </c>
      <c r="AG310" s="45" t="s">
        <v>46</v>
      </c>
      <c r="AI310" s="45" t="s">
        <v>41</v>
      </c>
    </row>
    <row r="311" spans="1:35" ht="12.95" customHeight="1">
      <c r="A311" s="86" t="s">
        <v>124</v>
      </c>
      <c r="B311" s="89"/>
      <c r="C311" s="90">
        <v>48179.381000000001</v>
      </c>
      <c r="D311" s="90"/>
      <c r="E311" s="45">
        <f t="shared" si="36"/>
        <v>-7246.9928851420846</v>
      </c>
      <c r="F311" s="46">
        <f t="shared" si="37"/>
        <v>-7247</v>
      </c>
      <c r="G311" s="46">
        <f t="shared" si="41"/>
        <v>6.3407299967366271E-3</v>
      </c>
      <c r="I311" s="45">
        <f t="shared" si="40"/>
        <v>6.3407299967366271E-3</v>
      </c>
      <c r="Q311" s="79">
        <f t="shared" si="38"/>
        <v>33160.881000000001</v>
      </c>
      <c r="S311" s="86"/>
      <c r="T311" s="86"/>
      <c r="U311" s="86"/>
      <c r="V311" s="86"/>
      <c r="W311" s="86"/>
      <c r="X311" s="86"/>
      <c r="Y311" s="86"/>
      <c r="Z311" s="86"/>
      <c r="AA311" s="86"/>
      <c r="AD311" s="45" t="s">
        <v>64</v>
      </c>
      <c r="AE311" s="45">
        <v>9</v>
      </c>
      <c r="AG311" s="45" t="s">
        <v>44</v>
      </c>
      <c r="AI311" s="45" t="s">
        <v>41</v>
      </c>
    </row>
    <row r="312" spans="1:35" ht="12.95" customHeight="1">
      <c r="A312" s="86" t="s">
        <v>124</v>
      </c>
      <c r="B312" s="89"/>
      <c r="C312" s="90">
        <v>48187.394</v>
      </c>
      <c r="D312" s="90"/>
      <c r="E312" s="45">
        <f t="shared" si="36"/>
        <v>-7238.0015928938819</v>
      </c>
      <c r="F312" s="46">
        <f t="shared" si="37"/>
        <v>-7238</v>
      </c>
      <c r="G312" s="46">
        <f t="shared" si="41"/>
        <v>-1.4195800031302497E-3</v>
      </c>
      <c r="I312" s="45">
        <f t="shared" si="40"/>
        <v>-1.4195800031302497E-3</v>
      </c>
      <c r="Q312" s="79">
        <f t="shared" si="38"/>
        <v>33168.894</v>
      </c>
      <c r="AD312" s="45" t="s">
        <v>64</v>
      </c>
      <c r="AE312" s="45">
        <v>8</v>
      </c>
      <c r="AG312" s="45" t="s">
        <v>44</v>
      </c>
      <c r="AI312" s="45" t="s">
        <v>41</v>
      </c>
    </row>
    <row r="313" spans="1:35" ht="12.95" customHeight="1">
      <c r="A313" s="86" t="s">
        <v>125</v>
      </c>
      <c r="B313" s="89" t="s">
        <v>145</v>
      </c>
      <c r="C313" s="90">
        <v>48233.298999999999</v>
      </c>
      <c r="D313" s="90">
        <v>5.0000000000000001E-3</v>
      </c>
      <c r="E313" s="45">
        <f t="shared" si="36"/>
        <v>-7186.4921369281055</v>
      </c>
      <c r="F313" s="46">
        <f t="shared" si="37"/>
        <v>-7186.5</v>
      </c>
      <c r="G313" s="46">
        <f t="shared" si="41"/>
        <v>7.0075349940452725E-3</v>
      </c>
      <c r="I313" s="45">
        <f t="shared" si="40"/>
        <v>7.0075349940452725E-3</v>
      </c>
      <c r="Q313" s="79">
        <f t="shared" si="38"/>
        <v>33214.798999999999</v>
      </c>
      <c r="AD313" s="45" t="s">
        <v>64</v>
      </c>
      <c r="AE313" s="45">
        <v>8</v>
      </c>
      <c r="AG313" s="45" t="s">
        <v>46</v>
      </c>
      <c r="AI313" s="45" t="s">
        <v>41</v>
      </c>
    </row>
    <row r="314" spans="1:35" ht="12.95" customHeight="1">
      <c r="A314" s="86" t="s">
        <v>126</v>
      </c>
      <c r="B314" s="89"/>
      <c r="C314" s="90">
        <v>48408.415999999997</v>
      </c>
      <c r="D314" s="90">
        <v>6.0000000000000001E-3</v>
      </c>
      <c r="E314" s="45">
        <f t="shared" si="36"/>
        <v>-6989.9954285007243</v>
      </c>
      <c r="F314" s="46">
        <f t="shared" si="37"/>
        <v>-6990</v>
      </c>
      <c r="G314" s="46">
        <f t="shared" si="41"/>
        <v>4.0740999975241721E-3</v>
      </c>
      <c r="I314" s="45">
        <f t="shared" si="40"/>
        <v>4.0740999975241721E-3</v>
      </c>
      <c r="Q314" s="79">
        <f t="shared" si="38"/>
        <v>33389.915999999997</v>
      </c>
      <c r="AD314" s="45" t="s">
        <v>64</v>
      </c>
      <c r="AE314" s="45">
        <v>6</v>
      </c>
      <c r="AG314" s="45" t="s">
        <v>46</v>
      </c>
      <c r="AI314" s="45" t="s">
        <v>41</v>
      </c>
    </row>
    <row r="315" spans="1:35" ht="12.95" customHeight="1">
      <c r="A315" s="86" t="s">
        <v>126</v>
      </c>
      <c r="B315" s="89"/>
      <c r="C315" s="90">
        <v>48440.499000000003</v>
      </c>
      <c r="D315" s="90">
        <v>6.0000000000000001E-3</v>
      </c>
      <c r="E315" s="45">
        <f t="shared" si="36"/>
        <v>-6953.9954747756328</v>
      </c>
      <c r="F315" s="46">
        <f t="shared" si="37"/>
        <v>-6954</v>
      </c>
      <c r="G315" s="46">
        <f t="shared" si="41"/>
        <v>4.0328600007342175E-3</v>
      </c>
      <c r="I315" s="45">
        <f t="shared" si="40"/>
        <v>4.0328600007342175E-3</v>
      </c>
      <c r="Q315" s="79">
        <f t="shared" si="38"/>
        <v>33421.999000000003</v>
      </c>
      <c r="AD315" s="45" t="s">
        <v>64</v>
      </c>
      <c r="AE315" s="45">
        <v>8</v>
      </c>
      <c r="AG315" s="45" t="s">
        <v>44</v>
      </c>
      <c r="AI315" s="45" t="s">
        <v>41</v>
      </c>
    </row>
    <row r="316" spans="1:35" ht="12.95" customHeight="1">
      <c r="A316" s="86" t="s">
        <v>126</v>
      </c>
      <c r="B316" s="89"/>
      <c r="C316" s="90">
        <v>48449.398000000001</v>
      </c>
      <c r="D316" s="90">
        <v>6.0000000000000001E-3</v>
      </c>
      <c r="E316" s="45">
        <f t="shared" si="36"/>
        <v>-6944.0100124373394</v>
      </c>
      <c r="F316" s="46">
        <f t="shared" si="37"/>
        <v>-6944</v>
      </c>
      <c r="G316" s="46">
        <f t="shared" si="41"/>
        <v>-8.9230400044471025E-3</v>
      </c>
      <c r="I316" s="45">
        <f t="shared" si="40"/>
        <v>-8.9230400044471025E-3</v>
      </c>
      <c r="Q316" s="79">
        <f t="shared" si="38"/>
        <v>33430.898000000001</v>
      </c>
      <c r="AD316" s="45" t="s">
        <v>64</v>
      </c>
      <c r="AE316" s="45">
        <v>8</v>
      </c>
      <c r="AG316" s="45" t="s">
        <v>44</v>
      </c>
      <c r="AI316" s="45" t="s">
        <v>41</v>
      </c>
    </row>
    <row r="317" spans="1:35" ht="12.95" customHeight="1">
      <c r="A317" s="86" t="s">
        <v>126</v>
      </c>
      <c r="B317" s="89"/>
      <c r="C317" s="90">
        <v>48490.404000000002</v>
      </c>
      <c r="D317" s="90">
        <v>5.0000000000000001E-3</v>
      </c>
      <c r="E317" s="45">
        <f t="shared" si="36"/>
        <v>-6897.9976662586505</v>
      </c>
      <c r="F317" s="46">
        <f t="shared" si="37"/>
        <v>-6898</v>
      </c>
      <c r="G317" s="46">
        <f t="shared" si="41"/>
        <v>2.0798199984710664E-3</v>
      </c>
      <c r="I317" s="45">
        <f t="shared" si="40"/>
        <v>2.0798199984710664E-3</v>
      </c>
      <c r="Q317" s="79">
        <f t="shared" si="38"/>
        <v>33471.904000000002</v>
      </c>
      <c r="AD317" s="45" t="s">
        <v>64</v>
      </c>
      <c r="AE317" s="45">
        <v>8</v>
      </c>
      <c r="AG317" s="45" t="s">
        <v>44</v>
      </c>
      <c r="AI317" s="45" t="s">
        <v>41</v>
      </c>
    </row>
    <row r="318" spans="1:35" ht="12.95" customHeight="1">
      <c r="A318" s="86" t="s">
        <v>127</v>
      </c>
      <c r="B318" s="89"/>
      <c r="C318" s="90">
        <v>48506.434999999998</v>
      </c>
      <c r="D318" s="90">
        <v>5.0000000000000001E-3</v>
      </c>
      <c r="E318" s="45">
        <f t="shared" si="36"/>
        <v>-6880.0094713215594</v>
      </c>
      <c r="F318" s="46">
        <f t="shared" si="37"/>
        <v>-6880</v>
      </c>
      <c r="G318" s="46">
        <f t="shared" si="41"/>
        <v>-8.4408000038820319E-3</v>
      </c>
      <c r="I318" s="45">
        <f t="shared" si="40"/>
        <v>-8.4408000038820319E-3</v>
      </c>
      <c r="Q318" s="79">
        <f t="shared" si="38"/>
        <v>33487.934999999998</v>
      </c>
      <c r="AD318" s="45" t="s">
        <v>64</v>
      </c>
      <c r="AE318" s="45">
        <v>7</v>
      </c>
      <c r="AG318" s="45" t="s">
        <v>44</v>
      </c>
      <c r="AI318" s="45" t="s">
        <v>41</v>
      </c>
    </row>
    <row r="319" spans="1:35" ht="12.95" customHeight="1">
      <c r="A319" s="86" t="s">
        <v>38</v>
      </c>
      <c r="B319" s="89"/>
      <c r="C319" s="90">
        <v>48537.631000000001</v>
      </c>
      <c r="D319" s="90"/>
      <c r="E319" s="45">
        <f t="shared" si="36"/>
        <v>-6845.0048097747003</v>
      </c>
      <c r="F319" s="46">
        <f t="shared" si="37"/>
        <v>-6845</v>
      </c>
      <c r="G319" s="46">
        <f t="shared" si="41"/>
        <v>-4.2864499991992489E-3</v>
      </c>
      <c r="I319" s="45">
        <f>+G319</f>
        <v>-4.2864499991992489E-3</v>
      </c>
      <c r="Q319" s="79">
        <f t="shared" si="38"/>
        <v>33519.131000000001</v>
      </c>
    </row>
    <row r="320" spans="1:35" ht="12.95" customHeight="1">
      <c r="A320" s="86" t="s">
        <v>127</v>
      </c>
      <c r="B320" s="89"/>
      <c r="C320" s="90">
        <v>48539.408000000003</v>
      </c>
      <c r="D320" s="90">
        <v>5.0000000000000001E-3</v>
      </c>
      <c r="E320" s="45">
        <f t="shared" si="36"/>
        <v>-6843.0108591538255</v>
      </c>
      <c r="F320" s="46">
        <f t="shared" si="37"/>
        <v>-6843</v>
      </c>
      <c r="G320" s="46">
        <f t="shared" si="41"/>
        <v>-9.6776299978955649E-3</v>
      </c>
      <c r="I320" s="45">
        <f t="shared" ref="I320:I336" si="42">G320</f>
        <v>-9.6776299978955649E-3</v>
      </c>
      <c r="Q320" s="79">
        <f t="shared" si="38"/>
        <v>33520.908000000003</v>
      </c>
      <c r="AD320" s="45" t="s">
        <v>64</v>
      </c>
      <c r="AE320" s="45">
        <v>8</v>
      </c>
      <c r="AG320" s="45" t="s">
        <v>44</v>
      </c>
      <c r="AI320" s="45" t="s">
        <v>41</v>
      </c>
    </row>
    <row r="321" spans="1:35" ht="12.95" customHeight="1">
      <c r="A321" s="86" t="s">
        <v>127</v>
      </c>
      <c r="B321" s="89"/>
      <c r="C321" s="90">
        <v>48548.332999999999</v>
      </c>
      <c r="D321" s="90">
        <v>4.0000000000000001E-3</v>
      </c>
      <c r="E321" s="45">
        <f t="shared" si="36"/>
        <v>-6832.9962225239515</v>
      </c>
      <c r="F321" s="46">
        <f t="shared" si="37"/>
        <v>-6833</v>
      </c>
      <c r="G321" s="46">
        <f t="shared" si="41"/>
        <v>3.3664699949440546E-3</v>
      </c>
      <c r="I321" s="45">
        <f t="shared" si="42"/>
        <v>3.3664699949440546E-3</v>
      </c>
      <c r="Q321" s="79">
        <f t="shared" si="38"/>
        <v>33529.832999999999</v>
      </c>
      <c r="AD321" s="45" t="s">
        <v>64</v>
      </c>
      <c r="AE321" s="45">
        <v>9</v>
      </c>
      <c r="AG321" s="45" t="s">
        <v>44</v>
      </c>
      <c r="AI321" s="45" t="s">
        <v>41</v>
      </c>
    </row>
    <row r="322" spans="1:35" ht="12.95" customHeight="1">
      <c r="A322" s="86" t="s">
        <v>127</v>
      </c>
      <c r="B322" s="89" t="s">
        <v>145</v>
      </c>
      <c r="C322" s="90">
        <v>48552.341999999997</v>
      </c>
      <c r="D322" s="90">
        <v>5.0000000000000001E-3</v>
      </c>
      <c r="E322" s="45">
        <f t="shared" si="36"/>
        <v>-6828.4977711795073</v>
      </c>
      <c r="F322" s="46">
        <f t="shared" si="37"/>
        <v>-6828.5</v>
      </c>
      <c r="G322" s="46">
        <f t="shared" si="41"/>
        <v>1.9863149937009439E-3</v>
      </c>
      <c r="I322" s="45">
        <f t="shared" si="42"/>
        <v>1.9863149937009439E-3</v>
      </c>
      <c r="O322" s="45">
        <f t="shared" ref="O322:O353" ca="1" si="43">+C$11+C$12*F322</f>
        <v>2.9185205111005835E-2</v>
      </c>
      <c r="Q322" s="79">
        <f t="shared" si="38"/>
        <v>33533.841999999997</v>
      </c>
      <c r="AD322" s="45" t="s">
        <v>64</v>
      </c>
      <c r="AE322" s="45">
        <v>7</v>
      </c>
      <c r="AG322" s="45" t="s">
        <v>46</v>
      </c>
      <c r="AI322" s="45" t="s">
        <v>41</v>
      </c>
    </row>
    <row r="323" spans="1:35" ht="12.95" customHeight="1">
      <c r="A323" s="86" t="s">
        <v>127</v>
      </c>
      <c r="B323" s="89"/>
      <c r="C323" s="90">
        <v>48573.290999999997</v>
      </c>
      <c r="D323" s="90">
        <v>6.0000000000000001E-3</v>
      </c>
      <c r="E323" s="45">
        <f t="shared" si="36"/>
        <v>-6804.9911467807033</v>
      </c>
      <c r="F323" s="46">
        <f t="shared" si="37"/>
        <v>-6805</v>
      </c>
      <c r="G323" s="46">
        <f t="shared" si="41"/>
        <v>7.8899499931139871E-3</v>
      </c>
      <c r="I323" s="45">
        <f t="shared" si="42"/>
        <v>7.8899499931139871E-3</v>
      </c>
      <c r="O323" s="45">
        <f t="shared" ca="1" si="43"/>
        <v>2.9104956174707142E-2</v>
      </c>
      <c r="Q323" s="79">
        <f t="shared" si="38"/>
        <v>33554.790999999997</v>
      </c>
      <c r="AD323" s="45" t="s">
        <v>64</v>
      </c>
      <c r="AE323" s="45">
        <v>8</v>
      </c>
      <c r="AG323" s="45" t="s">
        <v>44</v>
      </c>
      <c r="AI323" s="45" t="s">
        <v>41</v>
      </c>
    </row>
    <row r="324" spans="1:35" ht="12.95" customHeight="1">
      <c r="A324" s="86" t="s">
        <v>128</v>
      </c>
      <c r="B324" s="89"/>
      <c r="C324" s="90">
        <v>48598.233999999997</v>
      </c>
      <c r="D324" s="90">
        <v>5.0000000000000001E-3</v>
      </c>
      <c r="E324" s="45">
        <f t="shared" si="36"/>
        <v>-6777.0029023595216</v>
      </c>
      <c r="F324" s="46">
        <f t="shared" si="37"/>
        <v>-6777</v>
      </c>
      <c r="G324" s="46">
        <f t="shared" si="41"/>
        <v>-2.5865700081340037E-3</v>
      </c>
      <c r="I324" s="45">
        <f t="shared" si="42"/>
        <v>-2.5865700081340037E-3</v>
      </c>
      <c r="O324" s="45">
        <f t="shared" ca="1" si="43"/>
        <v>2.9009340420819336E-2</v>
      </c>
      <c r="Q324" s="79">
        <f t="shared" si="38"/>
        <v>33579.733999999997</v>
      </c>
      <c r="AD324" s="45" t="s">
        <v>64</v>
      </c>
      <c r="AE324" s="45">
        <v>8</v>
      </c>
      <c r="AG324" s="45" t="s">
        <v>44</v>
      </c>
      <c r="AI324" s="45" t="s">
        <v>41</v>
      </c>
    </row>
    <row r="325" spans="1:35" ht="12.95" customHeight="1">
      <c r="A325" s="86" t="s">
        <v>128</v>
      </c>
      <c r="B325" s="89" t="s">
        <v>145</v>
      </c>
      <c r="C325" s="90">
        <v>48688.684000000001</v>
      </c>
      <c r="D325" s="90">
        <v>5.0000000000000001E-3</v>
      </c>
      <c r="E325" s="45">
        <f t="shared" si="36"/>
        <v>-6675.5100302953724</v>
      </c>
      <c r="F325" s="46">
        <f t="shared" si="37"/>
        <v>-6675.5</v>
      </c>
      <c r="G325" s="46">
        <f t="shared" si="41"/>
        <v>-8.9389550048508681E-3</v>
      </c>
      <c r="I325" s="45">
        <f t="shared" si="42"/>
        <v>-8.9389550048508681E-3</v>
      </c>
      <c r="O325" s="45">
        <f t="shared" ca="1" si="43"/>
        <v>2.866273331297604E-2</v>
      </c>
      <c r="Q325" s="79">
        <f t="shared" si="38"/>
        <v>33670.184000000001</v>
      </c>
      <c r="AD325" s="45" t="s">
        <v>64</v>
      </c>
      <c r="AE325" s="45">
        <v>7</v>
      </c>
      <c r="AG325" s="45" t="s">
        <v>46</v>
      </c>
      <c r="AI325" s="45" t="s">
        <v>41</v>
      </c>
    </row>
    <row r="326" spans="1:35" ht="12.95" customHeight="1">
      <c r="A326" s="86" t="s">
        <v>129</v>
      </c>
      <c r="B326" s="89"/>
      <c r="C326" s="90">
        <v>48768.457999999999</v>
      </c>
      <c r="D326" s="90">
        <v>4.0000000000000001E-3</v>
      </c>
      <c r="E326" s="45">
        <f t="shared" si="36"/>
        <v>-6585.9965711903988</v>
      </c>
      <c r="F326" s="46">
        <f t="shared" si="37"/>
        <v>-6586</v>
      </c>
      <c r="G326" s="46">
        <f t="shared" si="41"/>
        <v>3.0557399950339459E-3</v>
      </c>
      <c r="I326" s="45">
        <f t="shared" si="42"/>
        <v>3.0557399950339459E-3</v>
      </c>
      <c r="O326" s="45">
        <f t="shared" ca="1" si="43"/>
        <v>2.8357104385370376E-2</v>
      </c>
      <c r="Q326" s="79">
        <f t="shared" si="38"/>
        <v>33749.957999999999</v>
      </c>
      <c r="AD326" s="45" t="s">
        <v>64</v>
      </c>
      <c r="AE326" s="45">
        <v>10</v>
      </c>
      <c r="AG326" s="45" t="s">
        <v>44</v>
      </c>
      <c r="AI326" s="45" t="s">
        <v>41</v>
      </c>
    </row>
    <row r="327" spans="1:35" ht="12.95" customHeight="1">
      <c r="A327" s="86" t="s">
        <v>129</v>
      </c>
      <c r="B327" s="89" t="s">
        <v>145</v>
      </c>
      <c r="C327" s="90">
        <v>48789.396999999997</v>
      </c>
      <c r="D327" s="90">
        <v>6.0000000000000001E-3</v>
      </c>
      <c r="E327" s="45">
        <f t="shared" si="36"/>
        <v>-6562.5011676729755</v>
      </c>
      <c r="F327" s="46">
        <f t="shared" si="37"/>
        <v>-6562.5</v>
      </c>
      <c r="G327" s="46">
        <f t="shared" si="41"/>
        <v>-1.040625007590279E-3</v>
      </c>
      <c r="I327" s="45">
        <f t="shared" si="42"/>
        <v>-1.040625007590279E-3</v>
      </c>
      <c r="O327" s="45">
        <f t="shared" ca="1" si="43"/>
        <v>2.8276855449071679E-2</v>
      </c>
      <c r="Q327" s="79">
        <f t="shared" si="38"/>
        <v>33770.896999999997</v>
      </c>
      <c r="AD327" s="45" t="s">
        <v>64</v>
      </c>
      <c r="AE327" s="45">
        <v>6</v>
      </c>
      <c r="AG327" s="45" t="s">
        <v>46</v>
      </c>
      <c r="AI327" s="45" t="s">
        <v>41</v>
      </c>
    </row>
    <row r="328" spans="1:35" ht="12.95" customHeight="1">
      <c r="A328" s="86" t="s">
        <v>129</v>
      </c>
      <c r="B328" s="89"/>
      <c r="C328" s="90">
        <v>48801.436000000002</v>
      </c>
      <c r="D328" s="90">
        <v>4.0000000000000001E-3</v>
      </c>
      <c r="E328" s="45">
        <f t="shared" si="36"/>
        <v>-6548.9923485819781</v>
      </c>
      <c r="F328" s="46">
        <f t="shared" si="37"/>
        <v>-6549</v>
      </c>
      <c r="G328" s="46">
        <f t="shared" si="41"/>
        <v>6.8189099984010682E-3</v>
      </c>
      <c r="I328" s="45">
        <f t="shared" si="42"/>
        <v>6.8189099984010682E-3</v>
      </c>
      <c r="O328" s="45">
        <f t="shared" ca="1" si="43"/>
        <v>2.8230754996304345E-2</v>
      </c>
      <c r="Q328" s="79">
        <f t="shared" si="38"/>
        <v>33782.936000000002</v>
      </c>
      <c r="AD328" s="45" t="s">
        <v>64</v>
      </c>
      <c r="AE328" s="45">
        <v>7</v>
      </c>
      <c r="AG328" s="45" t="s">
        <v>44</v>
      </c>
      <c r="AI328" s="45" t="s">
        <v>41</v>
      </c>
    </row>
    <row r="329" spans="1:35" ht="12.95" customHeight="1">
      <c r="A329" s="86" t="s">
        <v>123</v>
      </c>
      <c r="B329" s="89"/>
      <c r="C329" s="90">
        <v>48833.504000000001</v>
      </c>
      <c r="D329" s="90"/>
      <c r="E329" s="45">
        <f t="shared" si="36"/>
        <v>-6513.0092261789605</v>
      </c>
      <c r="F329" s="46">
        <f t="shared" si="37"/>
        <v>-6513</v>
      </c>
      <c r="G329" s="46">
        <f t="shared" si="41"/>
        <v>-8.2223300050827675E-3</v>
      </c>
      <c r="I329" s="45">
        <f t="shared" si="42"/>
        <v>-8.2223300050827675E-3</v>
      </c>
      <c r="O329" s="45">
        <f t="shared" ca="1" si="43"/>
        <v>2.8107820455591452E-2</v>
      </c>
      <c r="Q329" s="79">
        <f t="shared" si="38"/>
        <v>33815.004000000001</v>
      </c>
      <c r="AD329" s="45" t="s">
        <v>64</v>
      </c>
      <c r="AI329" s="45" t="s">
        <v>63</v>
      </c>
    </row>
    <row r="330" spans="1:35" ht="12.95" customHeight="1">
      <c r="A330" s="86" t="s">
        <v>123</v>
      </c>
      <c r="B330" s="89"/>
      <c r="C330" s="90">
        <v>48833.504000000001</v>
      </c>
      <c r="D330" s="90"/>
      <c r="E330" s="45">
        <f t="shared" si="36"/>
        <v>-6513.0092261789605</v>
      </c>
      <c r="F330" s="46">
        <f t="shared" si="37"/>
        <v>-6513</v>
      </c>
      <c r="G330" s="46">
        <f t="shared" si="41"/>
        <v>-8.2223300050827675E-3</v>
      </c>
      <c r="I330" s="45">
        <f t="shared" si="42"/>
        <v>-8.2223300050827675E-3</v>
      </c>
      <c r="O330" s="45">
        <f t="shared" ca="1" si="43"/>
        <v>2.8107820455591452E-2</v>
      </c>
      <c r="Q330" s="79">
        <f t="shared" si="38"/>
        <v>33815.004000000001</v>
      </c>
      <c r="AD330" s="45" t="s">
        <v>64</v>
      </c>
      <c r="AI330" s="45" t="s">
        <v>63</v>
      </c>
    </row>
    <row r="331" spans="1:35" ht="12.95" customHeight="1">
      <c r="A331" s="86" t="s">
        <v>123</v>
      </c>
      <c r="B331" s="89"/>
      <c r="C331" s="90">
        <v>48833.506999999998</v>
      </c>
      <c r="D331" s="90"/>
      <c r="E331" s="45">
        <f t="shared" si="36"/>
        <v>-6513.0058599145505</v>
      </c>
      <c r="F331" s="46">
        <f t="shared" si="37"/>
        <v>-6513</v>
      </c>
      <c r="G331" s="46">
        <f t="shared" si="41"/>
        <v>-5.2223300081095658E-3</v>
      </c>
      <c r="I331" s="45">
        <f t="shared" si="42"/>
        <v>-5.2223300081095658E-3</v>
      </c>
      <c r="O331" s="45">
        <f t="shared" ca="1" si="43"/>
        <v>2.8107820455591452E-2</v>
      </c>
      <c r="Q331" s="79">
        <f t="shared" si="38"/>
        <v>33815.006999999998</v>
      </c>
      <c r="AD331" s="45" t="s">
        <v>64</v>
      </c>
      <c r="AI331" s="45" t="s">
        <v>63</v>
      </c>
    </row>
    <row r="332" spans="1:35" ht="12.95" customHeight="1">
      <c r="A332" s="86" t="s">
        <v>123</v>
      </c>
      <c r="B332" s="89"/>
      <c r="C332" s="90">
        <v>48834.400000000001</v>
      </c>
      <c r="D332" s="90"/>
      <c r="E332" s="45">
        <f t="shared" si="36"/>
        <v>-6512.0038352074898</v>
      </c>
      <c r="F332" s="46">
        <f t="shared" si="37"/>
        <v>-6512</v>
      </c>
      <c r="G332" s="46">
        <f t="shared" si="41"/>
        <v>-3.417920001083985E-3</v>
      </c>
      <c r="I332" s="45">
        <f t="shared" si="42"/>
        <v>-3.417920001083985E-3</v>
      </c>
      <c r="O332" s="45">
        <f t="shared" ca="1" si="43"/>
        <v>2.8104405607238318E-2</v>
      </c>
      <c r="Q332" s="79">
        <f t="shared" si="38"/>
        <v>33815.9</v>
      </c>
      <c r="AD332" s="45" t="s">
        <v>64</v>
      </c>
      <c r="AI332" s="45" t="s">
        <v>63</v>
      </c>
    </row>
    <row r="333" spans="1:35" ht="12.95" customHeight="1">
      <c r="A333" s="86" t="s">
        <v>130</v>
      </c>
      <c r="B333" s="89"/>
      <c r="C333" s="90">
        <v>48850.444000000003</v>
      </c>
      <c r="D333" s="90">
        <v>5.0000000000000001E-3</v>
      </c>
      <c r="E333" s="45">
        <f t="shared" si="36"/>
        <v>-6494.0010531246007</v>
      </c>
      <c r="F333" s="46">
        <f t="shared" si="37"/>
        <v>-6494</v>
      </c>
      <c r="G333" s="46">
        <f t="shared" si="41"/>
        <v>-9.3853999715065584E-4</v>
      </c>
      <c r="I333" s="45">
        <f t="shared" si="42"/>
        <v>-9.3853999715065584E-4</v>
      </c>
      <c r="O333" s="45">
        <f t="shared" ca="1" si="43"/>
        <v>2.804293833688187E-2</v>
      </c>
      <c r="Q333" s="79">
        <f t="shared" si="38"/>
        <v>33831.944000000003</v>
      </c>
      <c r="AD333" s="45" t="s">
        <v>64</v>
      </c>
      <c r="AE333" s="45">
        <v>7</v>
      </c>
      <c r="AG333" s="45" t="s">
        <v>44</v>
      </c>
      <c r="AI333" s="45" t="s">
        <v>41</v>
      </c>
    </row>
    <row r="334" spans="1:35" ht="12.95" customHeight="1">
      <c r="A334" s="86" t="s">
        <v>130</v>
      </c>
      <c r="B334" s="89"/>
      <c r="C334" s="90">
        <v>48859.360999999997</v>
      </c>
      <c r="D334" s="90">
        <v>4.0000000000000001E-3</v>
      </c>
      <c r="E334" s="45">
        <f t="shared" si="36"/>
        <v>-6483.9953931998316</v>
      </c>
      <c r="F334" s="46">
        <f t="shared" si="37"/>
        <v>-6484</v>
      </c>
      <c r="G334" s="46">
        <f t="shared" si="41"/>
        <v>4.1055599940591492E-3</v>
      </c>
      <c r="I334" s="45">
        <f t="shared" si="42"/>
        <v>4.1055599940591492E-3</v>
      </c>
      <c r="O334" s="45">
        <f t="shared" ca="1" si="43"/>
        <v>2.8008789853350511E-2</v>
      </c>
      <c r="Q334" s="79">
        <f t="shared" si="38"/>
        <v>33840.860999999997</v>
      </c>
      <c r="AD334" s="45" t="s">
        <v>64</v>
      </c>
      <c r="AE334" s="45">
        <v>7</v>
      </c>
      <c r="AG334" s="45" t="s">
        <v>44</v>
      </c>
      <c r="AI334" s="45" t="s">
        <v>41</v>
      </c>
    </row>
    <row r="335" spans="1:35" ht="12.95" customHeight="1">
      <c r="A335" s="86" t="s">
        <v>130</v>
      </c>
      <c r="B335" s="89"/>
      <c r="C335" s="90">
        <v>48883.419000000002</v>
      </c>
      <c r="D335" s="90">
        <v>4.0000000000000001E-3</v>
      </c>
      <c r="E335" s="45">
        <f t="shared" si="36"/>
        <v>-6457.0001967805983</v>
      </c>
      <c r="F335" s="46">
        <f t="shared" si="37"/>
        <v>-6457</v>
      </c>
      <c r="G335" s="46">
        <f t="shared" ref="G335:G366" si="44">C335-(C$7+C$8*F335)</f>
        <v>-1.7536999803269282E-4</v>
      </c>
      <c r="I335" s="45">
        <f t="shared" si="42"/>
        <v>-1.7536999803269282E-4</v>
      </c>
      <c r="O335" s="45">
        <f t="shared" ca="1" si="43"/>
        <v>2.7916588947815839E-2</v>
      </c>
      <c r="Q335" s="79">
        <f t="shared" si="38"/>
        <v>33864.919000000002</v>
      </c>
      <c r="AD335" s="45" t="s">
        <v>64</v>
      </c>
      <c r="AE335" s="45">
        <v>8</v>
      </c>
      <c r="AG335" s="45" t="s">
        <v>44</v>
      </c>
      <c r="AI335" s="45" t="s">
        <v>41</v>
      </c>
    </row>
    <row r="336" spans="1:35" ht="12.95" customHeight="1">
      <c r="A336" s="86" t="s">
        <v>130</v>
      </c>
      <c r="B336" s="89"/>
      <c r="C336" s="90">
        <v>48892.332000000002</v>
      </c>
      <c r="D336" s="90">
        <v>3.0000000000000001E-3</v>
      </c>
      <c r="E336" s="45">
        <f t="shared" si="36"/>
        <v>-6446.9990252083735</v>
      </c>
      <c r="F336" s="46">
        <f t="shared" si="37"/>
        <v>-6447</v>
      </c>
      <c r="G336" s="46">
        <f t="shared" si="44"/>
        <v>8.6872999963816255E-4</v>
      </c>
      <c r="I336" s="45">
        <f t="shared" si="42"/>
        <v>8.6872999963816255E-4</v>
      </c>
      <c r="O336" s="45">
        <f t="shared" ca="1" si="43"/>
        <v>2.788244046428448E-2</v>
      </c>
      <c r="Q336" s="79">
        <f t="shared" si="38"/>
        <v>33873.832000000002</v>
      </c>
      <c r="AD336" s="45" t="s">
        <v>64</v>
      </c>
      <c r="AE336" s="45">
        <v>9</v>
      </c>
      <c r="AG336" s="45" t="s">
        <v>44</v>
      </c>
      <c r="AI336" s="45" t="s">
        <v>41</v>
      </c>
    </row>
    <row r="337" spans="1:35" ht="12.95" customHeight="1">
      <c r="A337" s="86" t="s">
        <v>38</v>
      </c>
      <c r="B337" s="89"/>
      <c r="C337" s="90">
        <v>48914.612000000001</v>
      </c>
      <c r="D337" s="90"/>
      <c r="E337" s="45">
        <f t="shared" si="36"/>
        <v>-6421.9989014981575</v>
      </c>
      <c r="F337" s="46">
        <f t="shared" si="37"/>
        <v>-6422</v>
      </c>
      <c r="G337" s="46">
        <f t="shared" si="44"/>
        <v>9.7897999512497336E-4</v>
      </c>
      <c r="I337" s="45">
        <f>+G337</f>
        <v>9.7897999512497336E-4</v>
      </c>
      <c r="O337" s="45">
        <f t="shared" ca="1" si="43"/>
        <v>2.7797069255456084E-2</v>
      </c>
      <c r="Q337" s="79">
        <f t="shared" si="38"/>
        <v>33896.112000000001</v>
      </c>
    </row>
    <row r="338" spans="1:35" ht="12.95" customHeight="1">
      <c r="A338" s="86" t="s">
        <v>131</v>
      </c>
      <c r="B338" s="89" t="s">
        <v>145</v>
      </c>
      <c r="C338" s="90">
        <v>49124.468999999997</v>
      </c>
      <c r="D338" s="90">
        <v>0.01</v>
      </c>
      <c r="E338" s="45">
        <f t="shared" si="36"/>
        <v>-6186.5208511635547</v>
      </c>
      <c r="F338" s="46">
        <f t="shared" si="37"/>
        <v>-6186.5</v>
      </c>
      <c r="G338" s="46">
        <f t="shared" si="44"/>
        <v>-1.8582465003419202E-2</v>
      </c>
      <c r="I338" s="45">
        <f>G338</f>
        <v>-1.8582465003419202E-2</v>
      </c>
      <c r="O338" s="45">
        <f t="shared" ca="1" si="43"/>
        <v>2.6992872468292572E-2</v>
      </c>
      <c r="Q338" s="79">
        <f t="shared" si="38"/>
        <v>34105.968999999997</v>
      </c>
      <c r="AD338" s="45" t="s">
        <v>64</v>
      </c>
      <c r="AE338" s="45">
        <v>6</v>
      </c>
      <c r="AG338" s="45" t="s">
        <v>46</v>
      </c>
      <c r="AI338" s="45" t="s">
        <v>41</v>
      </c>
    </row>
    <row r="339" spans="1:35" ht="12.95" customHeight="1">
      <c r="A339" s="86" t="s">
        <v>123</v>
      </c>
      <c r="B339" s="89"/>
      <c r="C339" s="90">
        <v>49177.508000000002</v>
      </c>
      <c r="D339" s="90"/>
      <c r="E339" s="45">
        <f t="shared" si="36"/>
        <v>-6127.0064184226967</v>
      </c>
      <c r="F339" s="46">
        <f t="shared" si="37"/>
        <v>-6127</v>
      </c>
      <c r="G339" s="46">
        <f t="shared" si="44"/>
        <v>-5.7200700030080043E-3</v>
      </c>
      <c r="I339" s="45">
        <f>G339</f>
        <v>-5.7200700030080043E-3</v>
      </c>
      <c r="O339" s="45">
        <f t="shared" ca="1" si="43"/>
        <v>2.6789688991280987E-2</v>
      </c>
      <c r="Q339" s="79">
        <f t="shared" si="38"/>
        <v>34159.008000000002</v>
      </c>
      <c r="AD339" s="45" t="s">
        <v>64</v>
      </c>
      <c r="AI339" s="45" t="s">
        <v>63</v>
      </c>
    </row>
    <row r="340" spans="1:35" ht="12.95" customHeight="1">
      <c r="A340" s="86" t="s">
        <v>132</v>
      </c>
      <c r="B340" s="89"/>
      <c r="C340" s="90">
        <v>49211.387000000002</v>
      </c>
      <c r="D340" s="90">
        <v>5.0000000000000001E-3</v>
      </c>
      <c r="E340" s="45">
        <f t="shared" si="36"/>
        <v>-6088.9911944021187</v>
      </c>
      <c r="F340" s="46">
        <f t="shared" si="37"/>
        <v>-6089</v>
      </c>
      <c r="G340" s="46">
        <f t="shared" si="44"/>
        <v>7.8475100017385557E-3</v>
      </c>
      <c r="I340" s="45">
        <f>G340</f>
        <v>7.8475100017385557E-3</v>
      </c>
      <c r="O340" s="45">
        <f t="shared" ca="1" si="43"/>
        <v>2.6659924753861822E-2</v>
      </c>
      <c r="Q340" s="79">
        <f t="shared" si="38"/>
        <v>34192.887000000002</v>
      </c>
      <c r="AD340" s="45" t="s">
        <v>64</v>
      </c>
      <c r="AE340" s="45">
        <v>9</v>
      </c>
      <c r="AG340" s="45" t="s">
        <v>44</v>
      </c>
      <c r="AI340" s="45" t="s">
        <v>41</v>
      </c>
    </row>
    <row r="341" spans="1:35" ht="12.95" customHeight="1">
      <c r="A341" s="86" t="s">
        <v>132</v>
      </c>
      <c r="B341" s="89"/>
      <c r="C341" s="90">
        <v>49219.385999999999</v>
      </c>
      <c r="D341" s="90">
        <v>3.0000000000000001E-3</v>
      </c>
      <c r="E341" s="45">
        <f t="shared" ref="E341:E404" si="45">(C341-C$7)/C$8</f>
        <v>-6080.0156113878493</v>
      </c>
      <c r="F341" s="46">
        <f t="shared" ref="F341:F404" si="46">ROUND(2*E341,0)/2</f>
        <v>-6080</v>
      </c>
      <c r="G341" s="46">
        <f t="shared" si="44"/>
        <v>-1.3912800000980496E-2</v>
      </c>
      <c r="I341" s="45">
        <f>G341</f>
        <v>-1.3912800000980496E-2</v>
      </c>
      <c r="O341" s="45">
        <f t="shared" ca="1" si="43"/>
        <v>2.6629191118683598E-2</v>
      </c>
      <c r="Q341" s="79">
        <f t="shared" ref="Q341:Q404" si="47">C341-15018.5</f>
        <v>34200.885999999999</v>
      </c>
      <c r="AD341" s="45" t="s">
        <v>64</v>
      </c>
      <c r="AE341" s="45">
        <v>13</v>
      </c>
      <c r="AG341" s="45" t="s">
        <v>44</v>
      </c>
      <c r="AI341" s="45" t="s">
        <v>41</v>
      </c>
    </row>
    <row r="342" spans="1:35" ht="12.95" customHeight="1">
      <c r="A342" s="86" t="s">
        <v>132</v>
      </c>
      <c r="B342" s="89"/>
      <c r="C342" s="90">
        <v>49236.341</v>
      </c>
      <c r="D342" s="90">
        <v>4.0000000000000001E-3</v>
      </c>
      <c r="E342" s="45">
        <f t="shared" si="45"/>
        <v>-6060.990607011423</v>
      </c>
      <c r="F342" s="46">
        <f t="shared" si="46"/>
        <v>-6061</v>
      </c>
      <c r="G342" s="46">
        <f t="shared" si="44"/>
        <v>8.370989999093581E-3</v>
      </c>
      <c r="I342" s="45">
        <f>G342</f>
        <v>8.370989999093581E-3</v>
      </c>
      <c r="O342" s="45">
        <f t="shared" ca="1" si="43"/>
        <v>2.6564308999974015E-2</v>
      </c>
      <c r="Q342" s="79">
        <f t="shared" si="47"/>
        <v>34217.841</v>
      </c>
      <c r="AD342" s="45" t="s">
        <v>64</v>
      </c>
      <c r="AE342" s="45">
        <v>7</v>
      </c>
      <c r="AG342" s="45" t="s">
        <v>44</v>
      </c>
      <c r="AI342" s="45" t="s">
        <v>41</v>
      </c>
    </row>
    <row r="343" spans="1:35" ht="12.95" customHeight="1">
      <c r="A343" s="86" t="s">
        <v>38</v>
      </c>
      <c r="B343" s="89"/>
      <c r="C343" s="90">
        <v>49241.669000000002</v>
      </c>
      <c r="D343" s="90"/>
      <c r="E343" s="45">
        <f t="shared" si="45"/>
        <v>-6055.012121413215</v>
      </c>
      <c r="F343" s="46">
        <f t="shared" si="46"/>
        <v>-6055</v>
      </c>
      <c r="G343" s="46">
        <f t="shared" si="44"/>
        <v>-1.0802550001244526E-2</v>
      </c>
      <c r="I343" s="45">
        <f>+G343</f>
        <v>-1.0802550001244526E-2</v>
      </c>
      <c r="O343" s="45">
        <f t="shared" ca="1" si="43"/>
        <v>2.6543819909855201E-2</v>
      </c>
      <c r="Q343" s="79">
        <f t="shared" si="47"/>
        <v>34223.169000000002</v>
      </c>
    </row>
    <row r="344" spans="1:35" ht="12.95" customHeight="1">
      <c r="A344" s="86" t="s">
        <v>132</v>
      </c>
      <c r="B344" s="89" t="s">
        <v>145</v>
      </c>
      <c r="C344" s="90">
        <v>49322.315999999999</v>
      </c>
      <c r="D344" s="90">
        <v>8.0000000000000002E-3</v>
      </c>
      <c r="E344" s="45">
        <f t="shared" si="45"/>
        <v>-5964.5190793639413</v>
      </c>
      <c r="F344" s="46">
        <f t="shared" si="46"/>
        <v>-5964.5</v>
      </c>
      <c r="G344" s="46">
        <f t="shared" si="44"/>
        <v>-1.7003445005684625E-2</v>
      </c>
      <c r="I344" s="45">
        <f t="shared" ref="I344:I352" si="48">G344</f>
        <v>-1.7003445005684625E-2</v>
      </c>
      <c r="O344" s="45">
        <f t="shared" ca="1" si="43"/>
        <v>2.6234776133896399E-2</v>
      </c>
      <c r="Q344" s="79">
        <f t="shared" si="47"/>
        <v>34303.815999999999</v>
      </c>
      <c r="AD344" s="45" t="s">
        <v>64</v>
      </c>
      <c r="AE344" s="45">
        <v>6</v>
      </c>
      <c r="AG344" s="45" t="s">
        <v>46</v>
      </c>
      <c r="AI344" s="45" t="s">
        <v>41</v>
      </c>
    </row>
    <row r="345" spans="1:35" ht="12.95" customHeight="1">
      <c r="A345" s="86" t="s">
        <v>133</v>
      </c>
      <c r="B345" s="89"/>
      <c r="C345" s="90">
        <v>49522.413999999997</v>
      </c>
      <c r="D345" s="90">
        <v>5.0000000000000001E-3</v>
      </c>
      <c r="E345" s="45">
        <f t="shared" si="45"/>
        <v>-5739.9914871661404</v>
      </c>
      <c r="F345" s="46">
        <f t="shared" si="46"/>
        <v>-5740</v>
      </c>
      <c r="G345" s="46">
        <f t="shared" si="44"/>
        <v>7.586599989735987E-3</v>
      </c>
      <c r="I345" s="45">
        <f t="shared" si="48"/>
        <v>7.586599989735987E-3</v>
      </c>
      <c r="O345" s="45">
        <f t="shared" ca="1" si="43"/>
        <v>2.5468142678617384E-2</v>
      </c>
      <c r="Q345" s="79">
        <f t="shared" si="47"/>
        <v>34503.913999999997</v>
      </c>
      <c r="AD345" s="45" t="s">
        <v>64</v>
      </c>
      <c r="AE345" s="45">
        <v>8</v>
      </c>
      <c r="AG345" s="45" t="s">
        <v>44</v>
      </c>
      <c r="AI345" s="45" t="s">
        <v>41</v>
      </c>
    </row>
    <row r="346" spans="1:35" ht="12.95" customHeight="1">
      <c r="A346" s="86" t="s">
        <v>133</v>
      </c>
      <c r="B346" s="89"/>
      <c r="C346" s="90">
        <v>49530.428</v>
      </c>
      <c r="D346" s="90">
        <v>5.0000000000000001E-3</v>
      </c>
      <c r="E346" s="45">
        <f t="shared" si="45"/>
        <v>-5730.9990728297962</v>
      </c>
      <c r="F346" s="46">
        <f t="shared" si="46"/>
        <v>-5731</v>
      </c>
      <c r="G346" s="46">
        <f t="shared" si="44"/>
        <v>8.2628999371081591E-4</v>
      </c>
      <c r="I346" s="45">
        <f t="shared" si="48"/>
        <v>8.2628999371081591E-4</v>
      </c>
      <c r="O346" s="45">
        <f t="shared" ca="1" si="43"/>
        <v>2.5437409043439163E-2</v>
      </c>
      <c r="Q346" s="79">
        <f t="shared" si="47"/>
        <v>34511.928</v>
      </c>
      <c r="AD346" s="45" t="s">
        <v>64</v>
      </c>
      <c r="AE346" s="45">
        <v>7</v>
      </c>
      <c r="AG346" s="45" t="s">
        <v>44</v>
      </c>
      <c r="AI346" s="45" t="s">
        <v>41</v>
      </c>
    </row>
    <row r="347" spans="1:35" ht="12.95" customHeight="1">
      <c r="A347" s="86" t="s">
        <v>134</v>
      </c>
      <c r="B347" s="89"/>
      <c r="C347" s="90">
        <v>49530.438000000002</v>
      </c>
      <c r="D347" s="90"/>
      <c r="E347" s="45">
        <f t="shared" si="45"/>
        <v>-5730.9878519484164</v>
      </c>
      <c r="F347" s="46">
        <f t="shared" si="46"/>
        <v>-5731</v>
      </c>
      <c r="G347" s="46">
        <f t="shared" si="44"/>
        <v>1.0826289995748084E-2</v>
      </c>
      <c r="I347" s="45">
        <f t="shared" si="48"/>
        <v>1.0826289995748084E-2</v>
      </c>
      <c r="O347" s="45">
        <f t="shared" ca="1" si="43"/>
        <v>2.5437409043439163E-2</v>
      </c>
      <c r="Q347" s="79">
        <f t="shared" si="47"/>
        <v>34511.938000000002</v>
      </c>
      <c r="AD347" s="45" t="s">
        <v>64</v>
      </c>
      <c r="AI347" s="45" t="s">
        <v>63</v>
      </c>
    </row>
    <row r="348" spans="1:35" ht="12.95" customHeight="1">
      <c r="A348" s="86" t="s">
        <v>123</v>
      </c>
      <c r="B348" s="89"/>
      <c r="C348" s="90">
        <v>49538.428999999996</v>
      </c>
      <c r="D348" s="90"/>
      <c r="E348" s="45">
        <f t="shared" si="45"/>
        <v>-5722.021245639251</v>
      </c>
      <c r="F348" s="46">
        <f t="shared" si="46"/>
        <v>-5722</v>
      </c>
      <c r="G348" s="46">
        <f t="shared" si="44"/>
        <v>-1.8934020008600783E-2</v>
      </c>
      <c r="I348" s="45">
        <f t="shared" si="48"/>
        <v>-1.8934020008600783E-2</v>
      </c>
      <c r="O348" s="45">
        <f t="shared" ca="1" si="43"/>
        <v>2.5406675408260939E-2</v>
      </c>
      <c r="Q348" s="79">
        <f t="shared" si="47"/>
        <v>34519.928999999996</v>
      </c>
      <c r="AD348" s="45" t="s">
        <v>64</v>
      </c>
      <c r="AI348" s="45" t="s">
        <v>63</v>
      </c>
    </row>
    <row r="349" spans="1:35" ht="12.95" customHeight="1">
      <c r="A349" s="86" t="s">
        <v>123</v>
      </c>
      <c r="B349" s="89"/>
      <c r="C349" s="90">
        <v>49546.442000000003</v>
      </c>
      <c r="D349" s="90"/>
      <c r="E349" s="45">
        <f t="shared" si="45"/>
        <v>-5713.0299533910402</v>
      </c>
      <c r="F349" s="46">
        <f t="shared" si="46"/>
        <v>-5713</v>
      </c>
      <c r="G349" s="46">
        <f t="shared" si="44"/>
        <v>-2.6694330001191702E-2</v>
      </c>
      <c r="I349" s="45">
        <f t="shared" si="48"/>
        <v>-2.6694330001191702E-2</v>
      </c>
      <c r="O349" s="45">
        <f t="shared" ca="1" si="43"/>
        <v>2.5375941773082715E-2</v>
      </c>
      <c r="Q349" s="79">
        <f t="shared" si="47"/>
        <v>34527.942000000003</v>
      </c>
      <c r="AD349" s="45" t="s">
        <v>64</v>
      </c>
      <c r="AI349" s="45" t="s">
        <v>63</v>
      </c>
    </row>
    <row r="350" spans="1:35" ht="12.95" customHeight="1">
      <c r="A350" s="86" t="s">
        <v>123</v>
      </c>
      <c r="B350" s="89"/>
      <c r="C350" s="90">
        <v>49554.468999999997</v>
      </c>
      <c r="D350" s="90"/>
      <c r="E350" s="45">
        <f t="shared" si="45"/>
        <v>-5704.0229519089135</v>
      </c>
      <c r="F350" s="46">
        <f t="shared" si="46"/>
        <v>-5704</v>
      </c>
      <c r="G350" s="46">
        <f t="shared" si="44"/>
        <v>-2.0454640005482361E-2</v>
      </c>
      <c r="I350" s="45">
        <f t="shared" si="48"/>
        <v>-2.0454640005482361E-2</v>
      </c>
      <c r="O350" s="45">
        <f t="shared" ca="1" si="43"/>
        <v>2.5345208137904491E-2</v>
      </c>
      <c r="Q350" s="79">
        <f t="shared" si="47"/>
        <v>34535.968999999997</v>
      </c>
      <c r="AD350" s="45" t="s">
        <v>64</v>
      </c>
      <c r="AI350" s="45" t="s">
        <v>63</v>
      </c>
    </row>
    <row r="351" spans="1:35" ht="12.95" customHeight="1">
      <c r="A351" s="86" t="s">
        <v>123</v>
      </c>
      <c r="B351" s="89"/>
      <c r="C351" s="90">
        <v>49554.487999999998</v>
      </c>
      <c r="D351" s="90"/>
      <c r="E351" s="45">
        <f t="shared" si="45"/>
        <v>-5704.0016322342954</v>
      </c>
      <c r="F351" s="46">
        <f t="shared" si="46"/>
        <v>-5704</v>
      </c>
      <c r="G351" s="46">
        <f t="shared" si="44"/>
        <v>-1.4546400052495301E-3</v>
      </c>
      <c r="I351" s="45">
        <f t="shared" si="48"/>
        <v>-1.4546400052495301E-3</v>
      </c>
      <c r="O351" s="45">
        <f t="shared" ca="1" si="43"/>
        <v>2.5345208137904491E-2</v>
      </c>
      <c r="Q351" s="79">
        <f t="shared" si="47"/>
        <v>34535.987999999998</v>
      </c>
      <c r="AD351" s="45" t="s">
        <v>64</v>
      </c>
      <c r="AI351" s="45" t="s">
        <v>63</v>
      </c>
    </row>
    <row r="352" spans="1:35" ht="12.95" customHeight="1">
      <c r="A352" s="86" t="s">
        <v>133</v>
      </c>
      <c r="B352" s="89"/>
      <c r="C352" s="90">
        <v>49587.461000000003</v>
      </c>
      <c r="D352" s="90">
        <v>4.0000000000000001E-3</v>
      </c>
      <c r="E352" s="45">
        <f t="shared" si="45"/>
        <v>-5667.0030200665606</v>
      </c>
      <c r="F352" s="46">
        <f t="shared" si="46"/>
        <v>-5667</v>
      </c>
      <c r="G352" s="46">
        <f t="shared" si="44"/>
        <v>-2.6914699992630631E-3</v>
      </c>
      <c r="I352" s="45">
        <f t="shared" si="48"/>
        <v>-2.6914699992630631E-3</v>
      </c>
      <c r="O352" s="45">
        <f t="shared" ca="1" si="43"/>
        <v>2.5218858748838464E-2</v>
      </c>
      <c r="Q352" s="79">
        <f t="shared" si="47"/>
        <v>34568.961000000003</v>
      </c>
      <c r="AD352" s="45" t="s">
        <v>64</v>
      </c>
      <c r="AE352" s="45">
        <v>7</v>
      </c>
      <c r="AG352" s="45" t="s">
        <v>44</v>
      </c>
      <c r="AI352" s="45" t="s">
        <v>41</v>
      </c>
    </row>
    <row r="353" spans="1:35" ht="12.95" customHeight="1">
      <c r="A353" s="86" t="s">
        <v>10</v>
      </c>
      <c r="B353" s="89" t="s">
        <v>145</v>
      </c>
      <c r="C353" s="90">
        <v>49589.691800000001</v>
      </c>
      <c r="D353" s="90">
        <v>2.0000000000000001E-4</v>
      </c>
      <c r="E353" s="45">
        <f t="shared" si="45"/>
        <v>-5664.4998658487557</v>
      </c>
      <c r="F353" s="46">
        <f t="shared" si="46"/>
        <v>-5664.5</v>
      </c>
      <c r="G353" s="46">
        <f t="shared" si="44"/>
        <v>1.1955499940086156E-4</v>
      </c>
      <c r="K353" s="45">
        <f>G353</f>
        <v>1.1955499940086156E-4</v>
      </c>
      <c r="O353" s="45">
        <f t="shared" ca="1" si="43"/>
        <v>2.5210321627955622E-2</v>
      </c>
      <c r="Q353" s="79">
        <f t="shared" si="47"/>
        <v>34571.191800000001</v>
      </c>
    </row>
    <row r="354" spans="1:35" ht="12.95" customHeight="1">
      <c r="A354" s="91" t="s">
        <v>1119</v>
      </c>
      <c r="B354" s="92" t="s">
        <v>146</v>
      </c>
      <c r="C354" s="91">
        <v>49606.182000000001</v>
      </c>
      <c r="D354" s="91" t="s">
        <v>168</v>
      </c>
      <c r="E354" s="45">
        <f t="shared" si="45"/>
        <v>-5645.9964080387817</v>
      </c>
      <c r="F354" s="46">
        <f t="shared" si="46"/>
        <v>-5646</v>
      </c>
      <c r="G354" s="46">
        <f t="shared" si="44"/>
        <v>3.2011399962357245E-3</v>
      </c>
      <c r="I354" s="45">
        <f>+G354</f>
        <v>3.2011399962357245E-3</v>
      </c>
      <c r="O354" s="45">
        <f t="shared" ref="O354:O385" ca="1" si="49">+C$11+C$12*F354</f>
        <v>2.5147146933422609E-2</v>
      </c>
      <c r="Q354" s="79">
        <f t="shared" si="47"/>
        <v>34587.682000000001</v>
      </c>
    </row>
    <row r="355" spans="1:35" ht="12.95" customHeight="1">
      <c r="A355" s="91" t="s">
        <v>1123</v>
      </c>
      <c r="B355" s="92" t="s">
        <v>146</v>
      </c>
      <c r="C355" s="91">
        <v>49607.076999999997</v>
      </c>
      <c r="D355" s="91" t="s">
        <v>168</v>
      </c>
      <c r="E355" s="45">
        <f t="shared" si="45"/>
        <v>-5644.9921391554526</v>
      </c>
      <c r="F355" s="46">
        <f t="shared" si="46"/>
        <v>-5645</v>
      </c>
      <c r="G355" s="46">
        <f t="shared" si="44"/>
        <v>7.0055499963928014E-3</v>
      </c>
      <c r="I355" s="45">
        <f>+G355</f>
        <v>7.0055499963928014E-3</v>
      </c>
      <c r="O355" s="45">
        <f t="shared" ca="1" si="49"/>
        <v>2.5143732085069471E-2</v>
      </c>
      <c r="Q355" s="79">
        <f t="shared" si="47"/>
        <v>34588.576999999997</v>
      </c>
    </row>
    <row r="356" spans="1:35" ht="12.95" customHeight="1">
      <c r="A356" s="45" t="s">
        <v>137</v>
      </c>
      <c r="C356" s="82">
        <v>49841.449000000001</v>
      </c>
      <c r="D356" s="82">
        <v>5.0000000000000001E-3</v>
      </c>
      <c r="E356" s="45">
        <f t="shared" si="45"/>
        <v>-5382.0060981226388</v>
      </c>
      <c r="F356" s="75">
        <f t="shared" si="46"/>
        <v>-5382</v>
      </c>
      <c r="G356" s="46">
        <f t="shared" si="44"/>
        <v>-5.4346200049621984E-3</v>
      </c>
      <c r="I356" s="45">
        <f>G356</f>
        <v>-5.4346200049621984E-3</v>
      </c>
      <c r="O356" s="45">
        <f t="shared" ca="1" si="49"/>
        <v>2.4245626968194725E-2</v>
      </c>
      <c r="Q356" s="79">
        <f t="shared" si="47"/>
        <v>34822.949000000001</v>
      </c>
      <c r="AD356" s="45" t="s">
        <v>64</v>
      </c>
      <c r="AE356" s="45">
        <v>7</v>
      </c>
      <c r="AG356" s="45" t="s">
        <v>44</v>
      </c>
      <c r="AI356" s="45" t="s">
        <v>41</v>
      </c>
    </row>
    <row r="357" spans="1:35" ht="12.95" customHeight="1">
      <c r="A357" s="45" t="s">
        <v>137</v>
      </c>
      <c r="C357" s="82">
        <v>49898.487999999998</v>
      </c>
      <c r="D357" s="82">
        <v>5.0000000000000001E-3</v>
      </c>
      <c r="E357" s="45">
        <f t="shared" si="45"/>
        <v>-5318.0033128305831</v>
      </c>
      <c r="F357" s="75">
        <f t="shared" si="46"/>
        <v>-5318</v>
      </c>
      <c r="G357" s="46">
        <f t="shared" si="44"/>
        <v>-2.9523800039896742E-3</v>
      </c>
      <c r="I357" s="45">
        <f>G357</f>
        <v>-2.9523800039896742E-3</v>
      </c>
      <c r="O357" s="45">
        <f t="shared" ca="1" si="49"/>
        <v>2.4027076673594026E-2</v>
      </c>
      <c r="Q357" s="79">
        <f t="shared" si="47"/>
        <v>34879.987999999998</v>
      </c>
      <c r="AD357" s="45" t="s">
        <v>64</v>
      </c>
      <c r="AE357" s="45">
        <v>6</v>
      </c>
      <c r="AG357" s="45" t="s">
        <v>44</v>
      </c>
      <c r="AI357" s="45" t="s">
        <v>41</v>
      </c>
    </row>
    <row r="358" spans="1:35" ht="12.95" customHeight="1">
      <c r="A358" s="77" t="s">
        <v>1132</v>
      </c>
      <c r="B358" s="78" t="s">
        <v>146</v>
      </c>
      <c r="C358" s="77">
        <v>49923.461000000003</v>
      </c>
      <c r="D358" s="77" t="s">
        <v>168</v>
      </c>
      <c r="E358" s="45">
        <f t="shared" si="45"/>
        <v>-5289.9814057652602</v>
      </c>
      <c r="F358" s="75">
        <f t="shared" si="46"/>
        <v>-5290</v>
      </c>
      <c r="G358" s="46">
        <f t="shared" si="44"/>
        <v>1.6571100000874139E-2</v>
      </c>
      <c r="I358" s="45">
        <f>+G358</f>
        <v>1.6571100000874139E-2</v>
      </c>
      <c r="O358" s="45">
        <f t="shared" ca="1" si="49"/>
        <v>2.3931460919706219E-2</v>
      </c>
      <c r="Q358" s="79">
        <f t="shared" si="47"/>
        <v>34904.961000000003</v>
      </c>
    </row>
    <row r="359" spans="1:35" ht="12.95" customHeight="1">
      <c r="A359" s="77" t="s">
        <v>1132</v>
      </c>
      <c r="B359" s="78" t="s">
        <v>146</v>
      </c>
      <c r="C359" s="77">
        <v>49923.466899999999</v>
      </c>
      <c r="D359" s="77" t="s">
        <v>168</v>
      </c>
      <c r="E359" s="45">
        <f t="shared" si="45"/>
        <v>-5289.9747854452507</v>
      </c>
      <c r="F359" s="75">
        <f t="shared" si="46"/>
        <v>-5290</v>
      </c>
      <c r="G359" s="46">
        <f t="shared" si="44"/>
        <v>2.2471099997346755E-2</v>
      </c>
      <c r="O359" s="45">
        <f t="shared" ca="1" si="49"/>
        <v>2.3931460919706219E-2</v>
      </c>
      <c r="Q359" s="79">
        <f t="shared" si="47"/>
        <v>34904.966899999999</v>
      </c>
    </row>
    <row r="360" spans="1:35" ht="12.95" customHeight="1">
      <c r="A360" s="45" t="s">
        <v>138</v>
      </c>
      <c r="C360" s="82">
        <v>49947.508999999998</v>
      </c>
      <c r="D360" s="82">
        <v>5.0000000000000001E-3</v>
      </c>
      <c r="E360" s="45">
        <f t="shared" si="45"/>
        <v>-5262.997430227415</v>
      </c>
      <c r="F360" s="75">
        <f t="shared" si="46"/>
        <v>-5263</v>
      </c>
      <c r="G360" s="46">
        <f t="shared" si="44"/>
        <v>2.290169992193114E-3</v>
      </c>
      <c r="I360" s="45">
        <f>G360</f>
        <v>2.290169992193114E-3</v>
      </c>
      <c r="O360" s="45">
        <f t="shared" ca="1" si="49"/>
        <v>2.383926001417155E-2</v>
      </c>
      <c r="Q360" s="79">
        <f t="shared" si="47"/>
        <v>34929.008999999998</v>
      </c>
      <c r="AD360" s="45" t="s">
        <v>64</v>
      </c>
      <c r="AE360" s="45">
        <v>5</v>
      </c>
      <c r="AG360" s="45" t="s">
        <v>44</v>
      </c>
      <c r="AI360" s="45" t="s">
        <v>41</v>
      </c>
    </row>
    <row r="361" spans="1:35" ht="12.95" customHeight="1">
      <c r="A361" s="77" t="s">
        <v>1132</v>
      </c>
      <c r="B361" s="78" t="s">
        <v>146</v>
      </c>
      <c r="C361" s="77">
        <v>49948.406000000003</v>
      </c>
      <c r="D361" s="77" t="s">
        <v>168</v>
      </c>
      <c r="E361" s="45">
        <f t="shared" si="45"/>
        <v>-5261.9909171678019</v>
      </c>
      <c r="F361" s="75">
        <f t="shared" si="46"/>
        <v>-5262</v>
      </c>
      <c r="G361" s="46">
        <f t="shared" si="44"/>
        <v>8.0945800000336021E-3</v>
      </c>
      <c r="O361" s="45">
        <f t="shared" ca="1" si="49"/>
        <v>2.3835845165818416E-2</v>
      </c>
      <c r="Q361" s="79">
        <f t="shared" si="47"/>
        <v>34929.906000000003</v>
      </c>
    </row>
    <row r="362" spans="1:35" ht="12.95" customHeight="1">
      <c r="A362" s="77" t="s">
        <v>1132</v>
      </c>
      <c r="B362" s="78" t="s">
        <v>146</v>
      </c>
      <c r="C362" s="77">
        <v>49948.408100000001</v>
      </c>
      <c r="D362" s="77" t="s">
        <v>168</v>
      </c>
      <c r="E362" s="45">
        <f t="shared" si="45"/>
        <v>-5261.9885607827155</v>
      </c>
      <c r="F362" s="75">
        <f t="shared" si="46"/>
        <v>-5262</v>
      </c>
      <c r="G362" s="46">
        <f t="shared" si="44"/>
        <v>1.0194579997914843E-2</v>
      </c>
      <c r="O362" s="45">
        <f t="shared" ca="1" si="49"/>
        <v>2.3835845165818416E-2</v>
      </c>
      <c r="Q362" s="79">
        <f t="shared" si="47"/>
        <v>34929.908100000001</v>
      </c>
    </row>
    <row r="363" spans="1:35" ht="12.95" customHeight="1">
      <c r="A363" s="77" t="s">
        <v>1132</v>
      </c>
      <c r="B363" s="78" t="s">
        <v>146</v>
      </c>
      <c r="C363" s="77">
        <v>49948.409500000002</v>
      </c>
      <c r="D363" s="77" t="s">
        <v>168</v>
      </c>
      <c r="E363" s="45">
        <f t="shared" si="45"/>
        <v>-5261.9869898593215</v>
      </c>
      <c r="F363" s="75">
        <f t="shared" si="46"/>
        <v>-5262</v>
      </c>
      <c r="G363" s="46">
        <f t="shared" si="44"/>
        <v>1.1594579998927657E-2</v>
      </c>
      <c r="O363" s="45">
        <f t="shared" ca="1" si="49"/>
        <v>2.3835845165818416E-2</v>
      </c>
      <c r="Q363" s="79">
        <f t="shared" si="47"/>
        <v>34929.909500000002</v>
      </c>
    </row>
    <row r="364" spans="1:35" ht="12.95" customHeight="1">
      <c r="A364" s="45" t="s">
        <v>138</v>
      </c>
      <c r="C364" s="82">
        <v>50006.32</v>
      </c>
      <c r="D364" s="82">
        <v>4.0000000000000001E-3</v>
      </c>
      <c r="E364" s="45">
        <f t="shared" si="45"/>
        <v>-5197.0063047551703</v>
      </c>
      <c r="F364" s="75">
        <f t="shared" si="46"/>
        <v>-5197</v>
      </c>
      <c r="G364" s="46">
        <f t="shared" si="44"/>
        <v>-5.618770002911333E-3</v>
      </c>
      <c r="I364" s="45">
        <f>G364</f>
        <v>-5.618770002911333E-3</v>
      </c>
      <c r="O364" s="45">
        <f t="shared" ca="1" si="49"/>
        <v>2.3613880022864579E-2</v>
      </c>
      <c r="Q364" s="79">
        <f t="shared" si="47"/>
        <v>34987.82</v>
      </c>
      <c r="AD364" s="45" t="s">
        <v>64</v>
      </c>
      <c r="AE364" s="45">
        <v>8</v>
      </c>
      <c r="AG364" s="45" t="s">
        <v>44</v>
      </c>
      <c r="AI364" s="45" t="s">
        <v>41</v>
      </c>
    </row>
    <row r="365" spans="1:35" ht="12.95" customHeight="1">
      <c r="A365" s="45" t="s">
        <v>138</v>
      </c>
      <c r="C365" s="82">
        <v>50014.353000000003</v>
      </c>
      <c r="D365" s="82">
        <v>4.0000000000000001E-3</v>
      </c>
      <c r="E365" s="45">
        <f t="shared" si="45"/>
        <v>-5187.9925707442071</v>
      </c>
      <c r="F365" s="75">
        <f t="shared" si="46"/>
        <v>-5188</v>
      </c>
      <c r="G365" s="46">
        <f t="shared" si="44"/>
        <v>6.6209200012963265E-3</v>
      </c>
      <c r="I365" s="45">
        <f>G365</f>
        <v>6.6209200012963265E-3</v>
      </c>
      <c r="O365" s="45">
        <f t="shared" ca="1" si="49"/>
        <v>2.3583146387686358E-2</v>
      </c>
      <c r="Q365" s="79">
        <f t="shared" si="47"/>
        <v>34995.853000000003</v>
      </c>
      <c r="AD365" s="45" t="s">
        <v>64</v>
      </c>
      <c r="AE365" s="45">
        <v>8</v>
      </c>
      <c r="AG365" s="45" t="s">
        <v>44</v>
      </c>
      <c r="AI365" s="45" t="s">
        <v>41</v>
      </c>
    </row>
    <row r="366" spans="1:35" ht="12.95" customHeight="1">
      <c r="A366" s="45" t="s">
        <v>139</v>
      </c>
      <c r="C366" s="82">
        <v>50251.423999999999</v>
      </c>
      <c r="D366" s="82">
        <v>5.0000000000000001E-3</v>
      </c>
      <c r="E366" s="45">
        <f t="shared" si="45"/>
        <v>-4921.9780138274746</v>
      </c>
      <c r="F366" s="75">
        <f t="shared" si="46"/>
        <v>-4922</v>
      </c>
      <c r="G366" s="46">
        <f t="shared" si="44"/>
        <v>1.9593979995988775E-2</v>
      </c>
      <c r="I366" s="45">
        <f>G366</f>
        <v>1.9593979995988775E-2</v>
      </c>
      <c r="O366" s="45">
        <f t="shared" ca="1" si="49"/>
        <v>2.2674796725752202E-2</v>
      </c>
      <c r="Q366" s="79">
        <f t="shared" si="47"/>
        <v>35232.923999999999</v>
      </c>
      <c r="AD366" s="45" t="s">
        <v>64</v>
      </c>
      <c r="AE366" s="45">
        <v>10</v>
      </c>
      <c r="AG366" s="45" t="s">
        <v>44</v>
      </c>
      <c r="AI366" s="45" t="s">
        <v>41</v>
      </c>
    </row>
    <row r="367" spans="1:35" ht="12.95" customHeight="1">
      <c r="A367" s="45" t="s">
        <v>140</v>
      </c>
      <c r="C367" s="82">
        <v>50300.43</v>
      </c>
      <c r="D367" s="82">
        <v>5.0000000000000001E-3</v>
      </c>
      <c r="E367" s="45">
        <f t="shared" si="45"/>
        <v>-4866.9889625463729</v>
      </c>
      <c r="F367" s="75">
        <f t="shared" si="46"/>
        <v>-4867</v>
      </c>
      <c r="G367" s="46">
        <f t="shared" ref="G367:G398" si="50">C367-(C$7+C$8*F367)</f>
        <v>9.8365300000295974E-3</v>
      </c>
      <c r="I367" s="45">
        <f>G367</f>
        <v>9.8365300000295974E-3</v>
      </c>
      <c r="O367" s="45">
        <f t="shared" ca="1" si="49"/>
        <v>2.2486980066329727E-2</v>
      </c>
      <c r="Q367" s="79">
        <f t="shared" si="47"/>
        <v>35281.93</v>
      </c>
      <c r="AD367" s="45" t="s">
        <v>64</v>
      </c>
      <c r="AE367" s="45">
        <v>7</v>
      </c>
      <c r="AG367" s="45" t="s">
        <v>44</v>
      </c>
      <c r="AI367" s="45" t="s">
        <v>41</v>
      </c>
    </row>
    <row r="368" spans="1:35" ht="12.95" customHeight="1">
      <c r="A368" s="45" t="s">
        <v>38</v>
      </c>
      <c r="C368" s="82">
        <v>50304.889900000002</v>
      </c>
      <c r="D368" s="82"/>
      <c r="E368" s="45">
        <f t="shared" si="45"/>
        <v>-4861.9845616605908</v>
      </c>
      <c r="F368" s="75">
        <f t="shared" si="46"/>
        <v>-4862</v>
      </c>
      <c r="G368" s="46">
        <f t="shared" si="50"/>
        <v>1.3758579996647313E-2</v>
      </c>
      <c r="J368" s="45">
        <f>+G368</f>
        <v>1.3758579996647313E-2</v>
      </c>
      <c r="O368" s="45">
        <f t="shared" ca="1" si="49"/>
        <v>2.2469905824564047E-2</v>
      </c>
      <c r="Q368" s="79">
        <f t="shared" si="47"/>
        <v>35286.389900000002</v>
      </c>
    </row>
    <row r="369" spans="1:35" ht="12.95" customHeight="1">
      <c r="A369" s="45" t="s">
        <v>140</v>
      </c>
      <c r="C369" s="82">
        <v>50325.385999999999</v>
      </c>
      <c r="D369" s="82">
        <v>5.0000000000000001E-3</v>
      </c>
      <c r="E369" s="45">
        <f t="shared" si="45"/>
        <v>-4838.9861309794014</v>
      </c>
      <c r="F369" s="75">
        <f t="shared" si="46"/>
        <v>-4839</v>
      </c>
      <c r="G369" s="46">
        <f t="shared" si="50"/>
        <v>1.2360009997792076E-2</v>
      </c>
      <c r="I369" s="45">
        <f t="shared" ref="I369:I374" si="51">G369</f>
        <v>1.2360009997792076E-2</v>
      </c>
      <c r="O369" s="45">
        <f t="shared" ca="1" si="49"/>
        <v>2.239136431244192E-2</v>
      </c>
      <c r="Q369" s="79">
        <f t="shared" si="47"/>
        <v>35306.885999999999</v>
      </c>
      <c r="AD369" s="45" t="s">
        <v>64</v>
      </c>
      <c r="AE369" s="45">
        <v>8</v>
      </c>
      <c r="AG369" s="45" t="s">
        <v>44</v>
      </c>
      <c r="AI369" s="45" t="s">
        <v>41</v>
      </c>
    </row>
    <row r="370" spans="1:35" ht="12.95" customHeight="1">
      <c r="A370" s="45" t="s">
        <v>140</v>
      </c>
      <c r="C370" s="82">
        <v>50375.28</v>
      </c>
      <c r="D370" s="82">
        <v>6.0000000000000001E-3</v>
      </c>
      <c r="E370" s="45">
        <f t="shared" si="45"/>
        <v>-4783.0006654319332</v>
      </c>
      <c r="F370" s="75">
        <f t="shared" si="46"/>
        <v>-4783</v>
      </c>
      <c r="G370" s="46">
        <f t="shared" si="50"/>
        <v>-5.9303000307409093E-4</v>
      </c>
      <c r="I370" s="45">
        <f t="shared" si="51"/>
        <v>-5.9303000307409093E-4</v>
      </c>
      <c r="O370" s="45">
        <f t="shared" ca="1" si="49"/>
        <v>2.2200132804666307E-2</v>
      </c>
      <c r="Q370" s="79">
        <f t="shared" si="47"/>
        <v>35356.78</v>
      </c>
      <c r="AD370" s="45" t="s">
        <v>64</v>
      </c>
      <c r="AE370" s="45">
        <v>9</v>
      </c>
      <c r="AG370" s="45" t="s">
        <v>44</v>
      </c>
      <c r="AI370" s="45" t="s">
        <v>41</v>
      </c>
    </row>
    <row r="371" spans="1:35" ht="12.95" customHeight="1">
      <c r="A371" s="45" t="s">
        <v>141</v>
      </c>
      <c r="C371" s="82">
        <v>50595.406999999999</v>
      </c>
      <c r="D371" s="82">
        <v>4.0000000000000001E-3</v>
      </c>
      <c r="E371" s="45">
        <f t="shared" si="45"/>
        <v>-4535.9987699221047</v>
      </c>
      <c r="F371" s="75">
        <f t="shared" si="46"/>
        <v>-4536</v>
      </c>
      <c r="G371" s="46">
        <f t="shared" si="50"/>
        <v>1.096239997423254E-3</v>
      </c>
      <c r="I371" s="45">
        <f t="shared" si="51"/>
        <v>1.096239997423254E-3</v>
      </c>
      <c r="O371" s="45">
        <f t="shared" ca="1" si="49"/>
        <v>2.1356665261441737E-2</v>
      </c>
      <c r="Q371" s="79">
        <f t="shared" si="47"/>
        <v>35576.906999999999</v>
      </c>
      <c r="AD371" s="45" t="s">
        <v>64</v>
      </c>
      <c r="AE371" s="45">
        <v>7</v>
      </c>
      <c r="AG371" s="45" t="s">
        <v>44</v>
      </c>
      <c r="AI371" s="45" t="s">
        <v>41</v>
      </c>
    </row>
    <row r="372" spans="1:35" ht="12.95" customHeight="1">
      <c r="A372" s="45" t="s">
        <v>141</v>
      </c>
      <c r="C372" s="82">
        <v>50652.436000000002</v>
      </c>
      <c r="D372" s="82">
        <v>5.0000000000000001E-3</v>
      </c>
      <c r="E372" s="45">
        <f t="shared" si="45"/>
        <v>-4472.0072055114206</v>
      </c>
      <c r="F372" s="75">
        <f t="shared" si="46"/>
        <v>-4472</v>
      </c>
      <c r="G372" s="46">
        <f t="shared" si="50"/>
        <v>-6.4215200036414899E-3</v>
      </c>
      <c r="I372" s="45">
        <f t="shared" si="51"/>
        <v>-6.4215200036414899E-3</v>
      </c>
      <c r="O372" s="45">
        <f t="shared" ca="1" si="49"/>
        <v>2.1138114966841037E-2</v>
      </c>
      <c r="Q372" s="79">
        <f t="shared" si="47"/>
        <v>35633.936000000002</v>
      </c>
      <c r="AD372" s="45" t="s">
        <v>64</v>
      </c>
      <c r="AE372" s="45">
        <v>7</v>
      </c>
      <c r="AG372" s="45" t="s">
        <v>44</v>
      </c>
      <c r="AI372" s="45" t="s">
        <v>41</v>
      </c>
    </row>
    <row r="373" spans="1:35" ht="12.95" customHeight="1">
      <c r="A373" s="45" t="s">
        <v>142</v>
      </c>
      <c r="C373" s="82">
        <v>50718.389000000003</v>
      </c>
      <c r="D373" s="82">
        <v>4.0000000000000001E-3</v>
      </c>
      <c r="E373" s="45">
        <f t="shared" si="45"/>
        <v>-4398.0021265589976</v>
      </c>
      <c r="F373" s="75">
        <f t="shared" si="46"/>
        <v>-4398</v>
      </c>
      <c r="G373" s="46">
        <f t="shared" si="50"/>
        <v>-1.8951800011564046E-3</v>
      </c>
      <c r="I373" s="45">
        <f t="shared" si="51"/>
        <v>-1.8951800011564046E-3</v>
      </c>
      <c r="O373" s="45">
        <f t="shared" ca="1" si="49"/>
        <v>2.0885416188708979E-2</v>
      </c>
      <c r="Q373" s="79">
        <f t="shared" si="47"/>
        <v>35699.889000000003</v>
      </c>
      <c r="AD373" s="45" t="s">
        <v>64</v>
      </c>
      <c r="AE373" s="45">
        <v>10</v>
      </c>
      <c r="AG373" s="45" t="s">
        <v>44</v>
      </c>
      <c r="AI373" s="45" t="s">
        <v>41</v>
      </c>
    </row>
    <row r="374" spans="1:35" ht="12.95" customHeight="1">
      <c r="A374" s="45" t="s">
        <v>142</v>
      </c>
      <c r="C374" s="82">
        <v>50727.307999999997</v>
      </c>
      <c r="D374" s="82">
        <v>6.0000000000000001E-3</v>
      </c>
      <c r="E374" s="45">
        <f t="shared" si="45"/>
        <v>-4387.9942224579527</v>
      </c>
      <c r="F374" s="75">
        <f t="shared" si="46"/>
        <v>-4388</v>
      </c>
      <c r="G374" s="46">
        <f t="shared" si="50"/>
        <v>5.148919990460854E-3</v>
      </c>
      <c r="I374" s="45">
        <f t="shared" si="51"/>
        <v>5.148919990460854E-3</v>
      </c>
      <c r="O374" s="45">
        <f t="shared" ca="1" si="49"/>
        <v>2.0851267705177617E-2</v>
      </c>
      <c r="Q374" s="79">
        <f t="shared" si="47"/>
        <v>35708.807999999997</v>
      </c>
      <c r="AD374" s="45" t="s">
        <v>64</v>
      </c>
      <c r="AE374" s="45">
        <v>8</v>
      </c>
      <c r="AG374" s="45" t="s">
        <v>44</v>
      </c>
      <c r="AI374" s="45" t="s">
        <v>41</v>
      </c>
    </row>
    <row r="375" spans="1:35" ht="12.95" customHeight="1">
      <c r="A375" s="77" t="s">
        <v>1189</v>
      </c>
      <c r="B375" s="78" t="s">
        <v>146</v>
      </c>
      <c r="C375" s="77">
        <v>51084.673000000003</v>
      </c>
      <c r="D375" s="77" t="s">
        <v>168</v>
      </c>
      <c r="E375" s="45">
        <f t="shared" si="45"/>
        <v>-3986.9991950925173</v>
      </c>
      <c r="F375" s="75">
        <f t="shared" si="46"/>
        <v>-3987</v>
      </c>
      <c r="G375" s="46">
        <f t="shared" si="50"/>
        <v>7.1732999640516937E-4</v>
      </c>
      <c r="I375" s="45">
        <f>+G375</f>
        <v>7.1732999640516937E-4</v>
      </c>
      <c r="O375" s="45">
        <f t="shared" ca="1" si="49"/>
        <v>1.9481913515570114E-2</v>
      </c>
      <c r="Q375" s="79">
        <f t="shared" si="47"/>
        <v>36066.173000000003</v>
      </c>
    </row>
    <row r="376" spans="1:35" ht="12.95" customHeight="1">
      <c r="A376" s="77" t="s">
        <v>1189</v>
      </c>
      <c r="B376" s="78" t="s">
        <v>146</v>
      </c>
      <c r="C376" s="77">
        <v>51085.562100000003</v>
      </c>
      <c r="D376" s="77" t="s">
        <v>168</v>
      </c>
      <c r="E376" s="45">
        <f t="shared" si="45"/>
        <v>-3986.0015465291976</v>
      </c>
      <c r="F376" s="75">
        <f t="shared" si="46"/>
        <v>-3986</v>
      </c>
      <c r="G376" s="46">
        <f t="shared" si="50"/>
        <v>-1.3782599999103695E-3</v>
      </c>
      <c r="O376" s="45">
        <f t="shared" ca="1" si="49"/>
        <v>1.947849866721698E-2</v>
      </c>
      <c r="Q376" s="79">
        <f t="shared" si="47"/>
        <v>36067.062100000003</v>
      </c>
    </row>
    <row r="377" spans="1:35" ht="12.95" customHeight="1">
      <c r="A377" s="9" t="s">
        <v>152</v>
      </c>
      <c r="B377" s="8" t="s">
        <v>146</v>
      </c>
      <c r="C377" s="11">
        <v>51377.875699999997</v>
      </c>
      <c r="D377" s="11">
        <v>1E-4</v>
      </c>
      <c r="E377" s="45">
        <f t="shared" si="45"/>
        <v>-3657.9999234511547</v>
      </c>
      <c r="F377" s="75">
        <f t="shared" si="46"/>
        <v>-3658</v>
      </c>
      <c r="G377" s="46">
        <f t="shared" si="50"/>
        <v>6.8219997046981007E-5</v>
      </c>
      <c r="H377" s="83"/>
      <c r="K377" s="45">
        <f>+G377</f>
        <v>6.8219997046981007E-5</v>
      </c>
      <c r="O377" s="45">
        <f t="shared" ca="1" si="49"/>
        <v>1.8358428407388397E-2</v>
      </c>
      <c r="Q377" s="79">
        <f t="shared" si="47"/>
        <v>36359.375699999997</v>
      </c>
    </row>
    <row r="378" spans="1:35" ht="12.95" customHeight="1">
      <c r="A378" s="77" t="s">
        <v>1132</v>
      </c>
      <c r="B378" s="78" t="s">
        <v>146</v>
      </c>
      <c r="C378" s="77">
        <v>51389.462800000001</v>
      </c>
      <c r="D378" s="77" t="s">
        <v>168</v>
      </c>
      <c r="E378" s="45">
        <f t="shared" si="45"/>
        <v>-3644.99817598963</v>
      </c>
      <c r="F378" s="75">
        <f t="shared" si="46"/>
        <v>-3645</v>
      </c>
      <c r="G378" s="46">
        <f t="shared" si="50"/>
        <v>1.625550001335796E-3</v>
      </c>
      <c r="O378" s="45">
        <f t="shared" ca="1" si="49"/>
        <v>1.8314035378797631E-2</v>
      </c>
      <c r="Q378" s="79">
        <f t="shared" si="47"/>
        <v>36370.962800000001</v>
      </c>
    </row>
    <row r="379" spans="1:35" ht="12.95" customHeight="1">
      <c r="A379" s="77" t="s">
        <v>1132</v>
      </c>
      <c r="B379" s="78" t="s">
        <v>146</v>
      </c>
      <c r="C379" s="77">
        <v>51389.464899999999</v>
      </c>
      <c r="D379" s="77" t="s">
        <v>168</v>
      </c>
      <c r="E379" s="45">
        <f t="shared" si="45"/>
        <v>-3644.9958196045432</v>
      </c>
      <c r="F379" s="75">
        <f t="shared" si="46"/>
        <v>-3645</v>
      </c>
      <c r="G379" s="46">
        <f t="shared" si="50"/>
        <v>3.7255499992170371E-3</v>
      </c>
      <c r="O379" s="45">
        <f t="shared" ca="1" si="49"/>
        <v>1.8314035378797631E-2</v>
      </c>
      <c r="Q379" s="79">
        <f t="shared" si="47"/>
        <v>36370.964899999999</v>
      </c>
    </row>
    <row r="380" spans="1:35" ht="12.95" customHeight="1">
      <c r="A380" s="77" t="s">
        <v>1189</v>
      </c>
      <c r="B380" s="78" t="s">
        <v>146</v>
      </c>
      <c r="C380" s="77">
        <v>51411.741699999999</v>
      </c>
      <c r="D380" s="77" t="s">
        <v>168</v>
      </c>
      <c r="E380" s="45">
        <f t="shared" si="45"/>
        <v>-3619.9992865763675</v>
      </c>
      <c r="F380" s="75">
        <f t="shared" si="46"/>
        <v>-3620</v>
      </c>
      <c r="G380" s="46">
        <f t="shared" si="50"/>
        <v>6.3579999550711364E-4</v>
      </c>
      <c r="O380" s="45">
        <f t="shared" ca="1" si="49"/>
        <v>1.8228664169969232E-2</v>
      </c>
      <c r="Q380" s="79">
        <f t="shared" si="47"/>
        <v>36393.241699999999</v>
      </c>
    </row>
    <row r="381" spans="1:35" ht="12.95" customHeight="1">
      <c r="A381" s="77" t="s">
        <v>1132</v>
      </c>
      <c r="B381" s="78" t="s">
        <v>146</v>
      </c>
      <c r="C381" s="77">
        <v>51667.514499999997</v>
      </c>
      <c r="D381" s="77" t="s">
        <v>168</v>
      </c>
      <c r="E381" s="45">
        <f t="shared" si="45"/>
        <v>-3332.9996617240959</v>
      </c>
      <c r="F381" s="75">
        <f t="shared" si="46"/>
        <v>-3333</v>
      </c>
      <c r="G381" s="46">
        <f t="shared" si="50"/>
        <v>3.0146999779390171E-4</v>
      </c>
      <c r="O381" s="45">
        <f t="shared" ca="1" si="49"/>
        <v>1.7248602692619221E-2</v>
      </c>
      <c r="Q381" s="79">
        <f t="shared" si="47"/>
        <v>36649.014499999997</v>
      </c>
    </row>
    <row r="382" spans="1:35" ht="12.95" customHeight="1">
      <c r="A382" s="9" t="s">
        <v>149</v>
      </c>
      <c r="B382" s="16" t="s">
        <v>145</v>
      </c>
      <c r="C382" s="9">
        <v>51770.446799999998</v>
      </c>
      <c r="D382" s="9">
        <v>5.0000000000000001E-4</v>
      </c>
      <c r="E382" s="45">
        <f t="shared" si="45"/>
        <v>-3217.5005488974712</v>
      </c>
      <c r="F382" s="75">
        <f t="shared" si="46"/>
        <v>-3217.5</v>
      </c>
      <c r="G382" s="46">
        <f t="shared" si="50"/>
        <v>-4.8917500680545345E-4</v>
      </c>
      <c r="H382" s="83"/>
      <c r="J382" s="45">
        <f>+G382</f>
        <v>-4.8917500680545345E-4</v>
      </c>
      <c r="O382" s="45">
        <f t="shared" ca="1" si="49"/>
        <v>1.6854187707832022E-2</v>
      </c>
      <c r="Q382" s="79">
        <f t="shared" si="47"/>
        <v>36751.946799999998</v>
      </c>
      <c r="Y382" s="45" t="s">
        <v>171</v>
      </c>
    </row>
    <row r="383" spans="1:35" ht="12.95" customHeight="1">
      <c r="A383" s="9" t="s">
        <v>167</v>
      </c>
      <c r="B383" s="16" t="s">
        <v>146</v>
      </c>
      <c r="C383" s="9">
        <v>52134.5046</v>
      </c>
      <c r="D383" s="9" t="s">
        <v>168</v>
      </c>
      <c r="E383" s="45">
        <f t="shared" si="45"/>
        <v>-2808.995610043361</v>
      </c>
      <c r="F383" s="75">
        <f t="shared" si="46"/>
        <v>-2809</v>
      </c>
      <c r="H383" s="83"/>
      <c r="O383" s="45">
        <f t="shared" ca="1" si="49"/>
        <v>1.5459222155576E-2</v>
      </c>
      <c r="Q383" s="79">
        <f t="shared" si="47"/>
        <v>37116.0046</v>
      </c>
      <c r="S383" s="93">
        <v>3.5754249998717569E-2</v>
      </c>
    </row>
    <row r="384" spans="1:35" ht="12.95" customHeight="1">
      <c r="A384" s="94" t="s">
        <v>25</v>
      </c>
      <c r="B384" s="95" t="s">
        <v>145</v>
      </c>
      <c r="C384" s="96">
        <v>52135.390899999999</v>
      </c>
      <c r="D384" s="96">
        <v>2.0000000000000001E-4</v>
      </c>
      <c r="E384" s="45">
        <f t="shared" si="45"/>
        <v>-2808.0011033268297</v>
      </c>
      <c r="F384" s="75">
        <f t="shared" si="46"/>
        <v>-2808</v>
      </c>
      <c r="G384" s="46">
        <f t="shared" ref="G384:G415" si="52">C384-(C$7+C$8*F384)</f>
        <v>-9.8328000603942201E-4</v>
      </c>
      <c r="K384" s="45">
        <f>+G384</f>
        <v>-9.8328000603942201E-4</v>
      </c>
      <c r="O384" s="45">
        <f t="shared" ca="1" si="49"/>
        <v>1.5455807307222864E-2</v>
      </c>
      <c r="Q384" s="79">
        <f t="shared" si="47"/>
        <v>37116.890899999999</v>
      </c>
      <c r="Y384" s="97" t="s">
        <v>172</v>
      </c>
      <c r="Z384" s="97"/>
    </row>
    <row r="385" spans="1:35" ht="12.95" customHeight="1">
      <c r="A385" s="9" t="s">
        <v>25</v>
      </c>
      <c r="B385" s="16" t="s">
        <v>146</v>
      </c>
      <c r="C385" s="9">
        <v>52135.390899999999</v>
      </c>
      <c r="D385" s="9">
        <v>2.0000000000000001E-4</v>
      </c>
      <c r="E385" s="45">
        <f t="shared" si="45"/>
        <v>-2808.0011033268297</v>
      </c>
      <c r="F385" s="75">
        <f t="shared" si="46"/>
        <v>-2808</v>
      </c>
      <c r="G385" s="46">
        <f t="shared" si="52"/>
        <v>-9.8328000603942201E-4</v>
      </c>
      <c r="H385" s="83"/>
      <c r="K385" s="45">
        <f>+G385</f>
        <v>-9.8328000603942201E-4</v>
      </c>
      <c r="O385" s="45">
        <f t="shared" ca="1" si="49"/>
        <v>1.5455807307222864E-2</v>
      </c>
      <c r="Q385" s="79">
        <f t="shared" si="47"/>
        <v>37116.890899999999</v>
      </c>
      <c r="Y385" s="98" t="s">
        <v>173</v>
      </c>
      <c r="Z385" s="98">
        <v>0.93984650214509735</v>
      </c>
      <c r="AD385" s="45" t="s">
        <v>135</v>
      </c>
      <c r="AE385" s="45" t="s">
        <v>136</v>
      </c>
      <c r="AI385" s="45" t="s">
        <v>63</v>
      </c>
    </row>
    <row r="386" spans="1:35" ht="12.95" customHeight="1">
      <c r="A386" s="77" t="s">
        <v>1189</v>
      </c>
      <c r="B386" s="78" t="s">
        <v>145</v>
      </c>
      <c r="C386" s="77">
        <v>52220.500999999997</v>
      </c>
      <c r="D386" s="77" t="s">
        <v>168</v>
      </c>
      <c r="E386" s="45">
        <f t="shared" si="45"/>
        <v>-2712.5000697097335</v>
      </c>
      <c r="F386" s="75">
        <f t="shared" si="46"/>
        <v>-2712.5</v>
      </c>
      <c r="G386" s="46">
        <f t="shared" si="52"/>
        <v>-6.2125007389113307E-5</v>
      </c>
      <c r="O386" s="45">
        <f t="shared" ref="O386:O417" ca="1" si="53">+C$11+C$12*F386</f>
        <v>1.5129689289498384E-2</v>
      </c>
      <c r="Q386" s="79">
        <f t="shared" si="47"/>
        <v>37202.000999999997</v>
      </c>
    </row>
    <row r="387" spans="1:35" ht="12.95" customHeight="1">
      <c r="A387" s="77" t="s">
        <v>1189</v>
      </c>
      <c r="B387" s="78" t="s">
        <v>145</v>
      </c>
      <c r="C387" s="77">
        <v>52261.4954</v>
      </c>
      <c r="D387" s="77" t="s">
        <v>168</v>
      </c>
      <c r="E387" s="45">
        <f t="shared" si="45"/>
        <v>-2666.50073975344</v>
      </c>
      <c r="F387" s="75">
        <f t="shared" si="46"/>
        <v>-2666.5</v>
      </c>
      <c r="G387" s="46">
        <f t="shared" si="52"/>
        <v>-6.5926500246860087E-4</v>
      </c>
      <c r="O387" s="45">
        <f t="shared" ca="1" si="53"/>
        <v>1.4972606265254131E-2</v>
      </c>
      <c r="Q387" s="79">
        <f t="shared" si="47"/>
        <v>37242.9954</v>
      </c>
    </row>
    <row r="388" spans="1:35" ht="12.95" customHeight="1">
      <c r="A388" s="77" t="s">
        <v>1189</v>
      </c>
      <c r="B388" s="78" t="s">
        <v>145</v>
      </c>
      <c r="C388" s="77">
        <v>52504.7909</v>
      </c>
      <c r="D388" s="77" t="s">
        <v>168</v>
      </c>
      <c r="E388" s="45">
        <f t="shared" si="45"/>
        <v>-2393.5017452229577</v>
      </c>
      <c r="F388" s="75">
        <f t="shared" si="46"/>
        <v>-2393.5</v>
      </c>
      <c r="G388" s="46">
        <f t="shared" si="52"/>
        <v>-1.5553350021946244E-3</v>
      </c>
      <c r="O388" s="45">
        <f t="shared" ca="1" si="53"/>
        <v>1.4040352664848025E-2</v>
      </c>
      <c r="Q388" s="79">
        <f t="shared" si="47"/>
        <v>37486.2909</v>
      </c>
    </row>
    <row r="389" spans="1:35" ht="12.95" customHeight="1">
      <c r="A389" s="77" t="s">
        <v>1189</v>
      </c>
      <c r="B389" s="78" t="s">
        <v>146</v>
      </c>
      <c r="C389" s="77">
        <v>52534.647299999997</v>
      </c>
      <c r="D389" s="77" t="s">
        <v>168</v>
      </c>
      <c r="E389" s="45">
        <f t="shared" si="45"/>
        <v>-2360.0002329455046</v>
      </c>
      <c r="F389" s="75">
        <f t="shared" si="46"/>
        <v>-2360</v>
      </c>
      <c r="G389" s="46">
        <f t="shared" si="52"/>
        <v>-2.0760000916197896E-4</v>
      </c>
      <c r="O389" s="45">
        <f t="shared" ca="1" si="53"/>
        <v>1.3925955245017971E-2</v>
      </c>
      <c r="Q389" s="79">
        <f t="shared" si="47"/>
        <v>37516.147299999997</v>
      </c>
    </row>
    <row r="390" spans="1:35" ht="12.95" customHeight="1">
      <c r="A390" s="77" t="s">
        <v>1189</v>
      </c>
      <c r="B390" s="78" t="s">
        <v>146</v>
      </c>
      <c r="C390" s="77">
        <v>52616.637300000002</v>
      </c>
      <c r="D390" s="77" t="s">
        <v>168</v>
      </c>
      <c r="E390" s="45">
        <f t="shared" si="45"/>
        <v>-2268.0002265271546</v>
      </c>
      <c r="F390" s="75">
        <f t="shared" si="46"/>
        <v>-2268</v>
      </c>
      <c r="G390" s="46">
        <f t="shared" si="52"/>
        <v>-2.0188000053167343E-4</v>
      </c>
      <c r="O390" s="45">
        <f t="shared" ca="1" si="53"/>
        <v>1.3611789196529467E-2</v>
      </c>
      <c r="Q390" s="79">
        <f t="shared" si="47"/>
        <v>37598.137300000002</v>
      </c>
    </row>
    <row r="391" spans="1:35" ht="12.95" customHeight="1">
      <c r="A391" s="94" t="s">
        <v>144</v>
      </c>
      <c r="B391" s="95" t="s">
        <v>145</v>
      </c>
      <c r="C391" s="96">
        <v>52769.477099999996</v>
      </c>
      <c r="D391" s="96">
        <v>5.0000000000000001E-4</v>
      </c>
      <c r="E391" s="45">
        <f t="shared" si="45"/>
        <v>-2096.5004999632092</v>
      </c>
      <c r="F391" s="75">
        <f t="shared" si="46"/>
        <v>-2096.5</v>
      </c>
      <c r="G391" s="46">
        <f t="shared" si="52"/>
        <v>-4.4556500506587327E-4</v>
      </c>
      <c r="J391" s="45">
        <f>+G391</f>
        <v>-4.4556500506587327E-4</v>
      </c>
      <c r="O391" s="45">
        <f t="shared" ca="1" si="53"/>
        <v>1.3026142703966657E-2</v>
      </c>
      <c r="Q391" s="79">
        <f t="shared" si="47"/>
        <v>37750.977099999996</v>
      </c>
      <c r="Y391" s="98" t="s">
        <v>174</v>
      </c>
      <c r="Z391" s="98">
        <v>0.88331144759437452</v>
      </c>
    </row>
    <row r="392" spans="1:35" ht="12.95" customHeight="1">
      <c r="A392" s="10" t="s">
        <v>155</v>
      </c>
      <c r="B392" s="99" t="s">
        <v>146</v>
      </c>
      <c r="C392" s="100">
        <v>52781.508600000001</v>
      </c>
      <c r="D392" s="100">
        <v>1E-4</v>
      </c>
      <c r="E392" s="45">
        <f t="shared" si="45"/>
        <v>-2083.0000965332451</v>
      </c>
      <c r="F392" s="75">
        <f t="shared" si="46"/>
        <v>-2083</v>
      </c>
      <c r="G392" s="46">
        <f t="shared" si="52"/>
        <v>-8.6030006059445441E-5</v>
      </c>
      <c r="H392" s="83"/>
      <c r="K392" s="45">
        <f>+G392</f>
        <v>-8.6030006059445441E-5</v>
      </c>
      <c r="O392" s="45">
        <f t="shared" ca="1" si="53"/>
        <v>1.2980042251199322E-2</v>
      </c>
      <c r="Q392" s="79">
        <f t="shared" si="47"/>
        <v>37763.008600000001</v>
      </c>
      <c r="Y392" s="98" t="s">
        <v>175</v>
      </c>
      <c r="Z392" s="98">
        <v>0.87997748895421379</v>
      </c>
    </row>
    <row r="393" spans="1:35" ht="12.95" customHeight="1">
      <c r="A393" s="94" t="s">
        <v>147</v>
      </c>
      <c r="B393" s="101" t="s">
        <v>145</v>
      </c>
      <c r="C393" s="102">
        <v>52831.861879999997</v>
      </c>
      <c r="D393" s="102">
        <v>1.3999999999999999E-4</v>
      </c>
      <c r="E393" s="45">
        <f t="shared" si="45"/>
        <v>-2026.4992783458531</v>
      </c>
      <c r="F393" s="75">
        <f t="shared" si="46"/>
        <v>-2026.5</v>
      </c>
      <c r="G393" s="46">
        <f t="shared" si="52"/>
        <v>6.4313499024137855E-4</v>
      </c>
      <c r="H393" s="83"/>
      <c r="K393" s="45">
        <f>+G393</f>
        <v>6.4313499024137855E-4</v>
      </c>
      <c r="O393" s="45">
        <f t="shared" ca="1" si="53"/>
        <v>1.2787103319247142E-2</v>
      </c>
      <c r="Q393" s="79">
        <f t="shared" si="47"/>
        <v>37813.361879999997</v>
      </c>
      <c r="Y393" s="98" t="s">
        <v>176</v>
      </c>
      <c r="Z393" s="98">
        <v>7.9790042777493878E-4</v>
      </c>
    </row>
    <row r="394" spans="1:35" ht="12.95" customHeight="1">
      <c r="A394" s="10" t="s">
        <v>153</v>
      </c>
      <c r="B394" s="16" t="s">
        <v>145</v>
      </c>
      <c r="C394" s="9">
        <v>52835.425499999998</v>
      </c>
      <c r="D394" s="9">
        <v>1.4E-3</v>
      </c>
      <c r="E394" s="45">
        <f t="shared" si="45"/>
        <v>-2022.5005826162201</v>
      </c>
      <c r="F394" s="75">
        <f t="shared" si="46"/>
        <v>-2022.5</v>
      </c>
      <c r="G394" s="46">
        <f t="shared" si="52"/>
        <v>-5.1922500279033557E-4</v>
      </c>
      <c r="H394" s="83"/>
      <c r="J394" s="45">
        <f>+G394</f>
        <v>-5.1922500279033557E-4</v>
      </c>
      <c r="O394" s="45">
        <f t="shared" ca="1" si="53"/>
        <v>1.2773443925834599E-2</v>
      </c>
      <c r="Q394" s="79">
        <f t="shared" si="47"/>
        <v>37816.925499999998</v>
      </c>
      <c r="Y394" s="98" t="s">
        <v>177</v>
      </c>
      <c r="Z394" s="98">
        <v>37</v>
      </c>
    </row>
    <row r="395" spans="1:35" ht="12.95" customHeight="1">
      <c r="A395" s="94" t="s">
        <v>147</v>
      </c>
      <c r="B395" s="101" t="s">
        <v>146</v>
      </c>
      <c r="C395" s="102">
        <v>52836.762499999997</v>
      </c>
      <c r="D395" s="102">
        <v>4.0000000000000002E-4</v>
      </c>
      <c r="E395" s="45">
        <f t="shared" si="45"/>
        <v>-2021.00035077598</v>
      </c>
      <c r="F395" s="75">
        <f t="shared" si="46"/>
        <v>-2021</v>
      </c>
      <c r="G395" s="46">
        <f t="shared" si="52"/>
        <v>-3.1261000549420714E-4</v>
      </c>
      <c r="H395" s="83"/>
      <c r="K395" s="45">
        <f>+G395</f>
        <v>-3.1261000549420714E-4</v>
      </c>
      <c r="O395" s="45">
        <f t="shared" ca="1" si="53"/>
        <v>1.2768321653304895E-2</v>
      </c>
      <c r="Q395" s="79">
        <f t="shared" si="47"/>
        <v>37818.262499999997</v>
      </c>
    </row>
    <row r="396" spans="1:35" ht="12.95" customHeight="1">
      <c r="A396" s="94" t="s">
        <v>147</v>
      </c>
      <c r="B396" s="101" t="s">
        <v>146</v>
      </c>
      <c r="C396" s="102">
        <v>52839.881399999998</v>
      </c>
      <c r="D396" s="102">
        <v>4.0000000000000002E-4</v>
      </c>
      <c r="E396" s="45">
        <f t="shared" si="45"/>
        <v>-2017.5006700829895</v>
      </c>
      <c r="F396" s="75">
        <f t="shared" si="46"/>
        <v>-2017.5</v>
      </c>
      <c r="G396" s="46">
        <f t="shared" si="52"/>
        <v>-5.9717500698752701E-4</v>
      </c>
      <c r="H396" s="83"/>
      <c r="K396" s="45">
        <f>+G396</f>
        <v>-5.9717500698752701E-4</v>
      </c>
      <c r="O396" s="45">
        <f t="shared" ca="1" si="53"/>
        <v>1.275636968406892E-2</v>
      </c>
      <c r="Q396" s="79">
        <f t="shared" si="47"/>
        <v>37821.381399999998</v>
      </c>
      <c r="Y396" s="45" t="s">
        <v>178</v>
      </c>
    </row>
    <row r="397" spans="1:35" ht="12.95" customHeight="1">
      <c r="A397" s="10" t="s">
        <v>155</v>
      </c>
      <c r="B397" s="99" t="s">
        <v>145</v>
      </c>
      <c r="C397" s="100">
        <v>52850.5766</v>
      </c>
      <c r="D397" s="100">
        <v>1E-4</v>
      </c>
      <c r="E397" s="45">
        <f t="shared" si="45"/>
        <v>-2005.4997130315728</v>
      </c>
      <c r="F397" s="75">
        <f t="shared" si="46"/>
        <v>-2005.5</v>
      </c>
      <c r="G397" s="46">
        <f t="shared" si="52"/>
        <v>2.5574499886715785E-4</v>
      </c>
      <c r="H397" s="83"/>
      <c r="K397" s="45">
        <f>+G397</f>
        <v>2.5574499886715785E-4</v>
      </c>
      <c r="O397" s="45">
        <f t="shared" ca="1" si="53"/>
        <v>1.2715391503831289E-2</v>
      </c>
      <c r="Q397" s="79">
        <f t="shared" si="47"/>
        <v>37832.0766</v>
      </c>
      <c r="Y397" s="103"/>
      <c r="Z397" s="103" t="s">
        <v>183</v>
      </c>
      <c r="AA397" s="103" t="s">
        <v>184</v>
      </c>
      <c r="AB397" s="103" t="s">
        <v>185</v>
      </c>
      <c r="AC397" s="103" t="s">
        <v>186</v>
      </c>
      <c r="AD397" s="103" t="s">
        <v>187</v>
      </c>
    </row>
    <row r="398" spans="1:35" ht="12.95" customHeight="1">
      <c r="A398" s="94" t="s">
        <v>147</v>
      </c>
      <c r="B398" s="101" t="s">
        <v>146</v>
      </c>
      <c r="C398" s="102">
        <v>52869.737099999998</v>
      </c>
      <c r="D398" s="102">
        <v>2.9999999999999997E-4</v>
      </c>
      <c r="E398" s="45">
        <f t="shared" si="45"/>
        <v>-1983.9999432672294</v>
      </c>
      <c r="F398" s="75">
        <f t="shared" si="46"/>
        <v>-1984</v>
      </c>
      <c r="G398" s="46">
        <f t="shared" si="52"/>
        <v>5.0559996452648193E-5</v>
      </c>
      <c r="H398" s="83"/>
      <c r="K398" s="45">
        <f>+G398</f>
        <v>5.0559996452648193E-5</v>
      </c>
      <c r="O398" s="45">
        <f t="shared" ca="1" si="53"/>
        <v>1.2641972264238865E-2</v>
      </c>
      <c r="Q398" s="79">
        <f t="shared" si="47"/>
        <v>37851.237099999998</v>
      </c>
      <c r="Y398" s="98" t="s">
        <v>179</v>
      </c>
      <c r="Z398" s="98">
        <v>1</v>
      </c>
      <c r="AA398" s="98">
        <v>1.6867512740338392E-4</v>
      </c>
      <c r="AB398" s="98">
        <v>1.6867512740338392E-4</v>
      </c>
      <c r="AC398" s="98">
        <v>264.94373294078747</v>
      </c>
      <c r="AD398" s="98">
        <v>6.6865799245420225E-18</v>
      </c>
    </row>
    <row r="399" spans="1:35" ht="12.95" customHeight="1">
      <c r="A399" s="94" t="s">
        <v>144</v>
      </c>
      <c r="B399" s="95" t="s">
        <v>146</v>
      </c>
      <c r="C399" s="96">
        <v>52904.493999999999</v>
      </c>
      <c r="D399" s="96">
        <v>2.9999999999999997E-4</v>
      </c>
      <c r="E399" s="45">
        <f t="shared" si="45"/>
        <v>-1944.9996380704763</v>
      </c>
      <c r="F399" s="75">
        <f t="shared" si="46"/>
        <v>-1945</v>
      </c>
      <c r="G399" s="46">
        <f t="shared" si="52"/>
        <v>3.2254999678116292E-4</v>
      </c>
      <c r="J399" s="45">
        <f>+G399</f>
        <v>3.2254999678116292E-4</v>
      </c>
      <c r="O399" s="45">
        <f t="shared" ca="1" si="53"/>
        <v>1.2508793178466565E-2</v>
      </c>
      <c r="Q399" s="79">
        <f t="shared" si="47"/>
        <v>37885.993999999999</v>
      </c>
      <c r="Y399" s="98" t="s">
        <v>180</v>
      </c>
      <c r="Z399" s="98">
        <v>35</v>
      </c>
      <c r="AA399" s="98">
        <v>2.2282578242520063E-5</v>
      </c>
      <c r="AB399" s="98">
        <v>6.3664509264343043E-7</v>
      </c>
      <c r="AC399" s="98"/>
      <c r="AD399" s="98"/>
    </row>
    <row r="400" spans="1:35" ht="12.95" customHeight="1">
      <c r="A400" s="94" t="s">
        <v>147</v>
      </c>
      <c r="B400" s="101" t="s">
        <v>146</v>
      </c>
      <c r="C400" s="102">
        <v>52931.673300000002</v>
      </c>
      <c r="D400" s="102">
        <v>2.9999999999999997E-4</v>
      </c>
      <c r="E400" s="45">
        <f t="shared" si="45"/>
        <v>-1914.5020679467245</v>
      </c>
      <c r="F400" s="75">
        <f t="shared" si="46"/>
        <v>-1914.5</v>
      </c>
      <c r="G400" s="46">
        <f t="shared" si="52"/>
        <v>-1.8429449992254376E-3</v>
      </c>
      <c r="H400" s="83"/>
      <c r="K400" s="45">
        <f>+G400</f>
        <v>-1.8429449992254376E-3</v>
      </c>
      <c r="O400" s="45">
        <f t="shared" ca="1" si="53"/>
        <v>1.2404640303695919E-2</v>
      </c>
      <c r="Q400" s="79">
        <f t="shared" si="47"/>
        <v>37913.173300000002</v>
      </c>
      <c r="Y400" s="98" t="s">
        <v>181</v>
      </c>
      <c r="Z400" s="98">
        <v>36</v>
      </c>
      <c r="AA400" s="98">
        <v>1.9095770564590399E-4</v>
      </c>
      <c r="AB400" s="98"/>
      <c r="AC400" s="98"/>
      <c r="AD400" s="98"/>
    </row>
    <row r="401" spans="1:33" ht="12.95" customHeight="1">
      <c r="A401" s="77" t="s">
        <v>1189</v>
      </c>
      <c r="B401" s="78" t="s">
        <v>146</v>
      </c>
      <c r="C401" s="77">
        <v>52951.726499999997</v>
      </c>
      <c r="D401" s="77" t="s">
        <v>168</v>
      </c>
      <c r="E401" s="45">
        <f t="shared" si="45"/>
        <v>-1892.0006101017696</v>
      </c>
      <c r="F401" s="75">
        <f t="shared" si="46"/>
        <v>-1892</v>
      </c>
      <c r="G401" s="46">
        <f t="shared" si="52"/>
        <v>-5.4372000886360183E-4</v>
      </c>
      <c r="O401" s="45">
        <f t="shared" ca="1" si="53"/>
        <v>1.232780621575036E-2</v>
      </c>
      <c r="Q401" s="79">
        <f t="shared" si="47"/>
        <v>37933.226499999997</v>
      </c>
    </row>
    <row r="402" spans="1:33" ht="12.95" customHeight="1">
      <c r="A402" s="10" t="s">
        <v>153</v>
      </c>
      <c r="B402" s="104"/>
      <c r="C402" s="9">
        <v>52955.292200000004</v>
      </c>
      <c r="D402" s="9">
        <v>1E-4</v>
      </c>
      <c r="E402" s="45">
        <f t="shared" si="45"/>
        <v>-1887.9995804288035</v>
      </c>
      <c r="F402" s="75">
        <f t="shared" si="46"/>
        <v>-1888</v>
      </c>
      <c r="G402" s="46">
        <f t="shared" si="52"/>
        <v>3.7391999649116769E-4</v>
      </c>
      <c r="H402" s="83"/>
      <c r="J402" s="45">
        <f>+G402</f>
        <v>3.7391999649116769E-4</v>
      </c>
      <c r="O402" s="45">
        <f t="shared" ca="1" si="53"/>
        <v>1.2314146822337817E-2</v>
      </c>
      <c r="Q402" s="79">
        <f t="shared" si="47"/>
        <v>37936.792200000004</v>
      </c>
    </row>
    <row r="403" spans="1:33" ht="12.95" customHeight="1">
      <c r="A403" s="10" t="s">
        <v>150</v>
      </c>
      <c r="B403" s="99" t="s">
        <v>145</v>
      </c>
      <c r="C403" s="100">
        <v>53109.9156</v>
      </c>
      <c r="D403" s="100">
        <v>2.9999999999999997E-4</v>
      </c>
      <c r="E403" s="45">
        <f t="shared" si="45"/>
        <v>-1714.4984974622723</v>
      </c>
      <c r="F403" s="75">
        <f t="shared" si="46"/>
        <v>-1714.5</v>
      </c>
      <c r="G403" s="46">
        <f t="shared" si="52"/>
        <v>1.339054993877653E-3</v>
      </c>
      <c r="H403" s="83"/>
      <c r="K403" s="45">
        <f t="shared" ref="K403:K410" si="54">+G403</f>
        <v>1.339054993877653E-3</v>
      </c>
      <c r="O403" s="45">
        <f t="shared" ca="1" si="53"/>
        <v>1.1721670633068735E-2</v>
      </c>
      <c r="Q403" s="79">
        <f t="shared" si="47"/>
        <v>38091.4156</v>
      </c>
      <c r="Y403" s="103"/>
      <c r="Z403" s="103" t="s">
        <v>188</v>
      </c>
      <c r="AA403" s="103" t="s">
        <v>176</v>
      </c>
      <c r="AB403" s="103" t="s">
        <v>189</v>
      </c>
      <c r="AC403" s="103" t="s">
        <v>190</v>
      </c>
      <c r="AD403" s="103" t="s">
        <v>191</v>
      </c>
      <c r="AE403" s="103" t="s">
        <v>192</v>
      </c>
      <c r="AF403" s="103" t="s">
        <v>193</v>
      </c>
      <c r="AG403" s="103" t="s">
        <v>194</v>
      </c>
    </row>
    <row r="404" spans="1:33" ht="12.95" customHeight="1">
      <c r="A404" s="10" t="s">
        <v>150</v>
      </c>
      <c r="B404" s="99" t="s">
        <v>146</v>
      </c>
      <c r="C404" s="100">
        <v>53130.857120000001</v>
      </c>
      <c r="D404" s="100">
        <v>1E-4</v>
      </c>
      <c r="E404" s="45">
        <f t="shared" si="45"/>
        <v>-1691.0002662827392</v>
      </c>
      <c r="F404" s="75">
        <f t="shared" si="46"/>
        <v>-1691</v>
      </c>
      <c r="G404" s="46">
        <f t="shared" si="52"/>
        <v>-2.3730999964755028E-4</v>
      </c>
      <c r="H404" s="83"/>
      <c r="K404" s="45">
        <f t="shared" si="54"/>
        <v>-2.3730999964755028E-4</v>
      </c>
      <c r="O404" s="45">
        <f t="shared" ca="1" si="53"/>
        <v>1.164142169677004E-2</v>
      </c>
      <c r="Q404" s="79">
        <f t="shared" si="47"/>
        <v>38112.357120000001</v>
      </c>
      <c r="Y404" s="98" t="s">
        <v>182</v>
      </c>
      <c r="Z404" s="98">
        <v>5.1214670502428335E-3</v>
      </c>
      <c r="AA404" s="98">
        <v>1.8644131791027967E-3</v>
      </c>
      <c r="AB404" s="98">
        <v>2.7469592618452818</v>
      </c>
      <c r="AC404" s="98">
        <v>9.4389747626801527E-3</v>
      </c>
      <c r="AD404" s="98">
        <v>1.3365024492876924E-3</v>
      </c>
      <c r="AE404" s="98">
        <v>8.9064316511979751E-3</v>
      </c>
      <c r="AF404" s="98">
        <v>1.3365024492876924E-3</v>
      </c>
      <c r="AG404" s="98">
        <v>8.9064316511979751E-3</v>
      </c>
    </row>
    <row r="405" spans="1:33" ht="12.95" customHeight="1">
      <c r="A405" s="10" t="s">
        <v>150</v>
      </c>
      <c r="B405" s="99" t="s">
        <v>146</v>
      </c>
      <c r="C405" s="100">
        <v>53197.697050000002</v>
      </c>
      <c r="D405" s="100">
        <v>1.1E-4</v>
      </c>
      <c r="E405" s="45">
        <f t="shared" ref="E405:E468" si="55">(C405-C$7)/C$8</f>
        <v>-1615.9999736982552</v>
      </c>
      <c r="F405" s="75">
        <f t="shared" ref="F405:F468" si="56">ROUND(2*E405,0)/2</f>
        <v>-1616</v>
      </c>
      <c r="G405" s="46">
        <f t="shared" si="52"/>
        <v>2.3439999495167285E-5</v>
      </c>
      <c r="H405" s="83"/>
      <c r="K405" s="45">
        <f t="shared" si="54"/>
        <v>2.3439999495167285E-5</v>
      </c>
      <c r="O405" s="45">
        <f t="shared" ca="1" si="53"/>
        <v>1.1385308070284846E-2</v>
      </c>
      <c r="Q405" s="79">
        <f t="shared" ref="Q405:Q468" si="57">C405-15018.5</f>
        <v>38179.197050000002</v>
      </c>
      <c r="Y405" s="98" t="s">
        <v>195</v>
      </c>
      <c r="Z405" s="98">
        <v>2.8178475254631321E-6</v>
      </c>
      <c r="AA405" s="98">
        <v>1.7311737734188197E-7</v>
      </c>
      <c r="AB405" s="98">
        <v>16.277092275365792</v>
      </c>
      <c r="AC405" s="98">
        <v>6.6865799245477047E-18</v>
      </c>
      <c r="AD405" s="98">
        <v>2.4664001358000014E-6</v>
      </c>
      <c r="AE405" s="98">
        <v>3.1692949151262627E-6</v>
      </c>
      <c r="AF405" s="98">
        <v>2.4664001358000014E-6</v>
      </c>
      <c r="AG405" s="98">
        <v>3.1692949151262627E-6</v>
      </c>
    </row>
    <row r="406" spans="1:33" ht="12.95" customHeight="1">
      <c r="A406" s="9" t="s">
        <v>167</v>
      </c>
      <c r="B406" s="16" t="s">
        <v>146</v>
      </c>
      <c r="C406" s="9">
        <v>53224.43374</v>
      </c>
      <c r="D406" s="9" t="s">
        <v>169</v>
      </c>
      <c r="E406" s="45">
        <f t="shared" si="55"/>
        <v>-1585.9990510051819</v>
      </c>
      <c r="F406" s="75">
        <f t="shared" si="56"/>
        <v>-1586</v>
      </c>
      <c r="G406" s="46">
        <f t="shared" si="52"/>
        <v>8.4573999629355967E-4</v>
      </c>
      <c r="H406" s="83"/>
      <c r="K406" s="45">
        <f t="shared" si="54"/>
        <v>8.4573999629355967E-4</v>
      </c>
      <c r="O406" s="45">
        <f t="shared" ca="1" si="53"/>
        <v>1.1282862619690769E-2</v>
      </c>
      <c r="Q406" s="79">
        <f t="shared" si="57"/>
        <v>38205.93374</v>
      </c>
    </row>
    <row r="407" spans="1:33" ht="12.95" customHeight="1">
      <c r="A407" s="9" t="s">
        <v>167</v>
      </c>
      <c r="B407" s="16" t="s">
        <v>145</v>
      </c>
      <c r="C407" s="9">
        <v>53228.444190000002</v>
      </c>
      <c r="D407" s="9" t="s">
        <v>169</v>
      </c>
      <c r="E407" s="45">
        <f t="shared" si="55"/>
        <v>-1581.4989726329341</v>
      </c>
      <c r="F407" s="75">
        <f t="shared" si="56"/>
        <v>-1581.5</v>
      </c>
      <c r="G407" s="46">
        <f t="shared" si="52"/>
        <v>9.1558499843813479E-4</v>
      </c>
      <c r="H407" s="83"/>
      <c r="K407" s="45">
        <f t="shared" si="54"/>
        <v>9.1558499843813479E-4</v>
      </c>
      <c r="O407" s="45">
        <f t="shared" ca="1" si="53"/>
        <v>1.1267495802101657E-2</v>
      </c>
      <c r="Q407" s="79">
        <f t="shared" si="57"/>
        <v>38209.944190000002</v>
      </c>
    </row>
    <row r="408" spans="1:33" ht="12.95" customHeight="1">
      <c r="A408" s="10" t="s">
        <v>150</v>
      </c>
      <c r="B408" s="99" t="s">
        <v>146</v>
      </c>
      <c r="C408" s="100">
        <v>53229.780030000002</v>
      </c>
      <c r="D408" s="100">
        <v>6.0000000000000002E-5</v>
      </c>
      <c r="E408" s="45">
        <f t="shared" si="55"/>
        <v>-1580.0000424149337</v>
      </c>
      <c r="F408" s="75">
        <f t="shared" si="56"/>
        <v>-1580</v>
      </c>
      <c r="G408" s="46">
        <f t="shared" si="52"/>
        <v>-3.7800004065502435E-5</v>
      </c>
      <c r="H408" s="83"/>
      <c r="K408" s="45">
        <f t="shared" si="54"/>
        <v>-3.7800004065502435E-5</v>
      </c>
      <c r="O408" s="45">
        <f t="shared" ca="1" si="53"/>
        <v>1.1262373529571953E-2</v>
      </c>
      <c r="Q408" s="79">
        <f t="shared" si="57"/>
        <v>38211.280030000002</v>
      </c>
    </row>
    <row r="409" spans="1:33" ht="12.95" customHeight="1">
      <c r="A409" s="9" t="s">
        <v>167</v>
      </c>
      <c r="B409" s="16" t="s">
        <v>146</v>
      </c>
      <c r="C409" s="9">
        <v>53233.34562</v>
      </c>
      <c r="D409" s="9">
        <v>1.2999999999999999E-3</v>
      </c>
      <c r="E409" s="45">
        <f t="shared" si="55"/>
        <v>-1575.9991361716718</v>
      </c>
      <c r="F409" s="75">
        <f t="shared" si="56"/>
        <v>-1576</v>
      </c>
      <c r="G409" s="46">
        <f t="shared" si="52"/>
        <v>7.698399931541644E-4</v>
      </c>
      <c r="H409" s="83"/>
      <c r="K409" s="45">
        <f t="shared" si="54"/>
        <v>7.698399931541644E-4</v>
      </c>
      <c r="O409" s="45">
        <f t="shared" ca="1" si="53"/>
        <v>1.124871413615941E-2</v>
      </c>
      <c r="Q409" s="79">
        <f t="shared" si="57"/>
        <v>38214.84562</v>
      </c>
    </row>
    <row r="410" spans="1:33" ht="12.95" customHeight="1">
      <c r="A410" s="9" t="s">
        <v>167</v>
      </c>
      <c r="B410" s="16" t="s">
        <v>145</v>
      </c>
      <c r="C410" s="9">
        <v>53236.465759999999</v>
      </c>
      <c r="D410" s="9" t="s">
        <v>170</v>
      </c>
      <c r="E410" s="45">
        <f t="shared" si="55"/>
        <v>-1572.498064089393</v>
      </c>
      <c r="F410" s="75">
        <f t="shared" si="56"/>
        <v>-1572.5</v>
      </c>
      <c r="G410" s="46">
        <f t="shared" si="52"/>
        <v>1.7252749967155978E-3</v>
      </c>
      <c r="H410" s="83"/>
      <c r="K410" s="45">
        <f t="shared" si="54"/>
        <v>1.7252749967155978E-3</v>
      </c>
      <c r="O410" s="45">
        <f t="shared" ca="1" si="53"/>
        <v>1.1236762166923434E-2</v>
      </c>
      <c r="Q410" s="79">
        <f t="shared" si="57"/>
        <v>38217.965759999999</v>
      </c>
    </row>
    <row r="411" spans="1:33" ht="12.95" customHeight="1">
      <c r="A411" s="77" t="s">
        <v>1189</v>
      </c>
      <c r="B411" s="78" t="s">
        <v>146</v>
      </c>
      <c r="C411" s="77">
        <v>53321.573299999996</v>
      </c>
      <c r="D411" s="77" t="s">
        <v>168</v>
      </c>
      <c r="E411" s="45">
        <f t="shared" si="55"/>
        <v>-1476.9999030179301</v>
      </c>
      <c r="F411" s="75">
        <f t="shared" si="56"/>
        <v>-1477</v>
      </c>
      <c r="G411" s="46">
        <f t="shared" si="52"/>
        <v>8.642999455332756E-5</v>
      </c>
      <c r="O411" s="45">
        <f t="shared" ca="1" si="53"/>
        <v>1.0910644149198952E-2</v>
      </c>
      <c r="Q411" s="79">
        <f t="shared" si="57"/>
        <v>38303.073299999996</v>
      </c>
    </row>
    <row r="412" spans="1:33" ht="12.95" customHeight="1">
      <c r="A412" s="77" t="s">
        <v>1189</v>
      </c>
      <c r="B412" s="78" t="s">
        <v>146</v>
      </c>
      <c r="C412" s="77">
        <v>53338.505799999999</v>
      </c>
      <c r="D412" s="77" t="s">
        <v>168</v>
      </c>
      <c r="E412" s="45">
        <f t="shared" si="55"/>
        <v>-1458.0001456246036</v>
      </c>
      <c r="F412" s="75">
        <f t="shared" si="56"/>
        <v>-1458</v>
      </c>
      <c r="G412" s="46">
        <f t="shared" si="52"/>
        <v>-1.2978000449948013E-4</v>
      </c>
      <c r="O412" s="45">
        <f t="shared" ca="1" si="53"/>
        <v>1.084576203048937E-2</v>
      </c>
      <c r="Q412" s="79">
        <f t="shared" si="57"/>
        <v>38320.005799999999</v>
      </c>
    </row>
    <row r="413" spans="1:33" ht="12.95" customHeight="1">
      <c r="A413" s="9" t="s">
        <v>167</v>
      </c>
      <c r="B413" s="16" t="s">
        <v>146</v>
      </c>
      <c r="C413" s="9">
        <v>53519.417309999997</v>
      </c>
      <c r="D413" s="9">
        <v>8.9999999999999998E-4</v>
      </c>
      <c r="E413" s="45">
        <f t="shared" si="55"/>
        <v>-1255.00148626185</v>
      </c>
      <c r="F413" s="75">
        <f t="shared" si="56"/>
        <v>-1255</v>
      </c>
      <c r="G413" s="46">
        <f t="shared" si="52"/>
        <v>-1.3245500085758977E-3</v>
      </c>
      <c r="H413" s="83"/>
      <c r="K413" s="45">
        <f>+G413</f>
        <v>-1.3245500085758977E-3</v>
      </c>
      <c r="O413" s="45">
        <f t="shared" ca="1" si="53"/>
        <v>1.0152547814802779E-2</v>
      </c>
      <c r="Q413" s="79">
        <f t="shared" si="57"/>
        <v>38500.917309999997</v>
      </c>
    </row>
    <row r="414" spans="1:33" ht="12.95" customHeight="1">
      <c r="A414" s="10" t="s">
        <v>154</v>
      </c>
      <c r="B414" s="16" t="s">
        <v>146</v>
      </c>
      <c r="C414" s="100">
        <v>53540.806859999997</v>
      </c>
      <c r="D414" s="100">
        <v>1E-4</v>
      </c>
      <c r="E414" s="45">
        <f t="shared" si="55"/>
        <v>-1231.0005259339384</v>
      </c>
      <c r="F414" s="75">
        <f t="shared" si="56"/>
        <v>-1231</v>
      </c>
      <c r="G414" s="46">
        <f t="shared" si="52"/>
        <v>-4.687100081355311E-4</v>
      </c>
      <c r="H414" s="83"/>
      <c r="K414" s="45">
        <f>+G414</f>
        <v>-4.687100081355311E-4</v>
      </c>
      <c r="O414" s="45">
        <f t="shared" ca="1" si="53"/>
        <v>1.0070591454327517E-2</v>
      </c>
      <c r="Q414" s="79">
        <f t="shared" si="57"/>
        <v>38522.306859999997</v>
      </c>
    </row>
    <row r="415" spans="1:33" ht="12.95" customHeight="1">
      <c r="A415" s="10" t="s">
        <v>154</v>
      </c>
      <c r="B415" s="16" t="s">
        <v>146</v>
      </c>
      <c r="C415" s="100">
        <v>53540.807280000001</v>
      </c>
      <c r="D415" s="100">
        <v>2.0000000000000001E-4</v>
      </c>
      <c r="E415" s="45">
        <f t="shared" si="55"/>
        <v>-1231.0000546569161</v>
      </c>
      <c r="F415" s="75">
        <f t="shared" si="56"/>
        <v>-1231</v>
      </c>
      <c r="G415" s="46">
        <f t="shared" si="52"/>
        <v>-4.8710004193708301E-5</v>
      </c>
      <c r="H415" s="83"/>
      <c r="K415" s="45">
        <f>+G415</f>
        <v>-4.8710004193708301E-5</v>
      </c>
      <c r="O415" s="45">
        <f t="shared" ca="1" si="53"/>
        <v>1.0070591454327517E-2</v>
      </c>
      <c r="Q415" s="79">
        <f t="shared" si="57"/>
        <v>38522.307280000001</v>
      </c>
    </row>
    <row r="416" spans="1:33" ht="12.95" customHeight="1">
      <c r="A416" s="77" t="s">
        <v>1189</v>
      </c>
      <c r="B416" s="78" t="s">
        <v>146</v>
      </c>
      <c r="C416" s="77">
        <v>53557.739399999999</v>
      </c>
      <c r="D416" s="77" t="s">
        <v>168</v>
      </c>
      <c r="E416" s="45">
        <f t="shared" si="55"/>
        <v>-1212.0007236570873</v>
      </c>
      <c r="F416" s="75">
        <f t="shared" si="56"/>
        <v>-1212</v>
      </c>
      <c r="G416" s="46">
        <f t="shared" ref="G416:G447" si="58">C416-(C$7+C$8*F416)</f>
        <v>-6.4492000819882378E-4</v>
      </c>
      <c r="O416" s="45">
        <f t="shared" ca="1" si="53"/>
        <v>1.0005709335617934E-2</v>
      </c>
      <c r="Q416" s="79">
        <f t="shared" si="57"/>
        <v>38539.239399999999</v>
      </c>
    </row>
    <row r="417" spans="1:17" ht="12.95" customHeight="1">
      <c r="A417" s="10" t="s">
        <v>154</v>
      </c>
      <c r="B417" s="16" t="s">
        <v>145</v>
      </c>
      <c r="C417" s="100">
        <v>53569.770859999997</v>
      </c>
      <c r="D417" s="100">
        <v>1.2E-4</v>
      </c>
      <c r="E417" s="45">
        <f t="shared" si="55"/>
        <v>-1198.500365110656</v>
      </c>
      <c r="F417" s="75">
        <f t="shared" si="56"/>
        <v>-1198.5</v>
      </c>
      <c r="G417" s="46">
        <f t="shared" si="58"/>
        <v>-3.2538500818191096E-4</v>
      </c>
      <c r="H417" s="83"/>
      <c r="K417" s="45">
        <f>+G417</f>
        <v>-3.2538500818191096E-4</v>
      </c>
      <c r="O417" s="45">
        <f t="shared" ca="1" si="53"/>
        <v>9.9596088828505999E-3</v>
      </c>
      <c r="Q417" s="79">
        <f t="shared" si="57"/>
        <v>38551.270859999997</v>
      </c>
    </row>
    <row r="418" spans="1:17" ht="12.95" customHeight="1">
      <c r="A418" s="10" t="s">
        <v>154</v>
      </c>
      <c r="B418" s="16" t="s">
        <v>146</v>
      </c>
      <c r="C418" s="100">
        <v>53581.801829999997</v>
      </c>
      <c r="D418" s="100">
        <v>1.3999999999999999E-4</v>
      </c>
      <c r="E418" s="45">
        <f t="shared" si="55"/>
        <v>-1185.0005563874108</v>
      </c>
      <c r="F418" s="75">
        <f t="shared" si="56"/>
        <v>-1185</v>
      </c>
      <c r="G418" s="46">
        <f t="shared" si="58"/>
        <v>-4.958500067004934E-4</v>
      </c>
      <c r="H418" s="83"/>
      <c r="K418" s="45">
        <f>+G418</f>
        <v>-4.958500067004934E-4</v>
      </c>
      <c r="O418" s="45">
        <f t="shared" ref="O418:O449" ca="1" si="59">+C$11+C$12*F418</f>
        <v>9.9135084300832638E-3</v>
      </c>
      <c r="Q418" s="79">
        <f t="shared" si="57"/>
        <v>38563.301829999997</v>
      </c>
    </row>
    <row r="419" spans="1:17" ht="12.95" customHeight="1">
      <c r="A419" s="77" t="s">
        <v>1189</v>
      </c>
      <c r="B419" s="78" t="s">
        <v>146</v>
      </c>
      <c r="C419" s="77">
        <v>53590.714099999997</v>
      </c>
      <c r="D419" s="77" t="s">
        <v>168</v>
      </c>
      <c r="E419" s="45">
        <f t="shared" si="55"/>
        <v>-1175.0002039395258</v>
      </c>
      <c r="F419" s="75">
        <f t="shared" si="56"/>
        <v>-1175</v>
      </c>
      <c r="G419" s="46">
        <f t="shared" si="58"/>
        <v>-1.8175000877818093E-4</v>
      </c>
      <c r="O419" s="45">
        <f t="shared" ca="1" si="59"/>
        <v>9.8793599465519053E-3</v>
      </c>
      <c r="Q419" s="79">
        <f t="shared" si="57"/>
        <v>38572.214099999997</v>
      </c>
    </row>
    <row r="420" spans="1:17" ht="12.95" customHeight="1">
      <c r="A420" s="77" t="s">
        <v>1552</v>
      </c>
      <c r="B420" s="78" t="s">
        <v>146</v>
      </c>
      <c r="C420" s="77">
        <v>53609.429400000001</v>
      </c>
      <c r="D420" s="77" t="s">
        <v>168</v>
      </c>
      <c r="E420" s="45">
        <f t="shared" si="55"/>
        <v>-1153.9999878141257</v>
      </c>
      <c r="F420" s="75">
        <f t="shared" si="56"/>
        <v>-1154</v>
      </c>
      <c r="G420" s="46">
        <f t="shared" si="58"/>
        <v>1.0859999747481197E-5</v>
      </c>
      <c r="K420" s="45">
        <f>+G420</f>
        <v>1.0859999747481197E-5</v>
      </c>
      <c r="O420" s="45">
        <f t="shared" ca="1" si="59"/>
        <v>9.8076481311360503E-3</v>
      </c>
      <c r="Q420" s="79">
        <f t="shared" si="57"/>
        <v>38590.929400000001</v>
      </c>
    </row>
    <row r="421" spans="1:17" ht="12.95" customHeight="1">
      <c r="A421" s="10" t="s">
        <v>154</v>
      </c>
      <c r="B421" s="16" t="s">
        <v>146</v>
      </c>
      <c r="C421" s="100">
        <v>53631.708899999998</v>
      </c>
      <c r="D421" s="100">
        <v>2.0000000000000001E-4</v>
      </c>
      <c r="E421" s="45">
        <f t="shared" si="55"/>
        <v>-1129.0004251479809</v>
      </c>
      <c r="F421" s="75">
        <f t="shared" si="56"/>
        <v>-1129</v>
      </c>
      <c r="G421" s="46">
        <f t="shared" si="58"/>
        <v>-3.7889000668656081E-4</v>
      </c>
      <c r="H421" s="83"/>
      <c r="K421" s="45">
        <f>+G421</f>
        <v>-3.7889000668656081E-4</v>
      </c>
      <c r="O421" s="45">
        <f t="shared" ca="1" si="59"/>
        <v>9.7222769223076523E-3</v>
      </c>
      <c r="Q421" s="79">
        <f t="shared" si="57"/>
        <v>38613.208899999998</v>
      </c>
    </row>
    <row r="422" spans="1:17" ht="12.95" customHeight="1">
      <c r="A422" s="10" t="s">
        <v>154</v>
      </c>
      <c r="B422" s="16" t="s">
        <v>145</v>
      </c>
      <c r="C422" s="100">
        <v>53685.628049999999</v>
      </c>
      <c r="D422" s="100">
        <v>2.1000000000000001E-4</v>
      </c>
      <c r="E422" s="45">
        <f t="shared" si="55"/>
        <v>-1068.4983865326399</v>
      </c>
      <c r="F422" s="75">
        <f t="shared" si="56"/>
        <v>-1068.5</v>
      </c>
      <c r="G422" s="46">
        <f t="shared" si="58"/>
        <v>1.4379149943124503E-3</v>
      </c>
      <c r="H422" s="83"/>
      <c r="K422" s="45">
        <f>+G422</f>
        <v>1.4379149943124503E-3</v>
      </c>
      <c r="O422" s="45">
        <f t="shared" ca="1" si="59"/>
        <v>9.5156785969429288E-3</v>
      </c>
      <c r="Q422" s="79">
        <f t="shared" si="57"/>
        <v>38667.128049999999</v>
      </c>
    </row>
    <row r="423" spans="1:17" ht="12.95" customHeight="1">
      <c r="A423" s="77" t="s">
        <v>1357</v>
      </c>
      <c r="B423" s="78" t="s">
        <v>146</v>
      </c>
      <c r="C423" s="77">
        <v>53686.962</v>
      </c>
      <c r="D423" s="77" t="s">
        <v>168</v>
      </c>
      <c r="E423" s="45">
        <f t="shared" si="55"/>
        <v>-1067.0015770612195</v>
      </c>
      <c r="F423" s="75">
        <f t="shared" si="56"/>
        <v>-1067</v>
      </c>
      <c r="G423" s="46">
        <f t="shared" si="58"/>
        <v>-1.4054700004635379E-3</v>
      </c>
      <c r="I423" s="45">
        <f>+G423</f>
        <v>-1.4054700004635379E-3</v>
      </c>
      <c r="O423" s="45">
        <f t="shared" ca="1" si="59"/>
        <v>9.5105563244132253E-3</v>
      </c>
      <c r="Q423" s="79">
        <f t="shared" si="57"/>
        <v>38668.462</v>
      </c>
    </row>
    <row r="424" spans="1:17" ht="12.95" customHeight="1">
      <c r="A424" s="10" t="s">
        <v>163</v>
      </c>
      <c r="B424" s="99">
        <v>1</v>
      </c>
      <c r="C424" s="100">
        <v>53900.850200000001</v>
      </c>
      <c r="D424" s="100">
        <v>1E-4</v>
      </c>
      <c r="E424" s="45">
        <f t="shared" si="55"/>
        <v>-827.00016502550545</v>
      </c>
      <c r="F424" s="75">
        <f t="shared" si="56"/>
        <v>-827</v>
      </c>
      <c r="G424" s="46">
        <f t="shared" si="58"/>
        <v>-1.4707000082125887E-4</v>
      </c>
      <c r="H424" s="83"/>
      <c r="K424" s="45">
        <f>+G424</f>
        <v>-1.4707000082125887E-4</v>
      </c>
      <c r="O424" s="45">
        <f t="shared" ca="1" si="59"/>
        <v>8.6909927196606035E-3</v>
      </c>
      <c r="Q424" s="79">
        <f t="shared" si="57"/>
        <v>38882.350200000001</v>
      </c>
    </row>
    <row r="425" spans="1:17" ht="12.95" customHeight="1">
      <c r="A425" s="9" t="s">
        <v>167</v>
      </c>
      <c r="B425" s="16" t="s">
        <v>146</v>
      </c>
      <c r="C425" s="9">
        <v>53945.41128</v>
      </c>
      <c r="D425" s="9">
        <v>2.9999999999999997E-4</v>
      </c>
      <c r="E425" s="45">
        <f t="shared" si="55"/>
        <v>-776.9987057498829</v>
      </c>
      <c r="F425" s="75">
        <f t="shared" si="56"/>
        <v>-777</v>
      </c>
      <c r="G425" s="46">
        <f t="shared" si="58"/>
        <v>1.153429999249056E-3</v>
      </c>
      <c r="H425" s="83"/>
      <c r="K425" s="45">
        <f>+G425</f>
        <v>1.153429999249056E-3</v>
      </c>
      <c r="O425" s="45">
        <f t="shared" ca="1" si="59"/>
        <v>8.5202503020038074E-3</v>
      </c>
      <c r="Q425" s="79">
        <f t="shared" si="57"/>
        <v>38926.91128</v>
      </c>
    </row>
    <row r="426" spans="1:17" ht="12.95" customHeight="1">
      <c r="A426" s="77" t="s">
        <v>1372</v>
      </c>
      <c r="B426" s="78" t="s">
        <v>146</v>
      </c>
      <c r="C426" s="77">
        <v>53959.669500000004</v>
      </c>
      <c r="D426" s="77" t="s">
        <v>168</v>
      </c>
      <c r="E426" s="45">
        <f t="shared" si="55"/>
        <v>-760.99972622171515</v>
      </c>
      <c r="F426" s="75">
        <f t="shared" si="56"/>
        <v>-761</v>
      </c>
      <c r="G426" s="46">
        <f t="shared" si="58"/>
        <v>2.4398999812547117E-4</v>
      </c>
      <c r="O426" s="45">
        <f t="shared" ca="1" si="59"/>
        <v>8.4656127283536334E-3</v>
      </c>
      <c r="Q426" s="79">
        <f t="shared" si="57"/>
        <v>38941.169500000004</v>
      </c>
    </row>
    <row r="427" spans="1:17" ht="12.95" customHeight="1">
      <c r="A427" s="10" t="s">
        <v>163</v>
      </c>
      <c r="B427" s="99" t="s">
        <v>145</v>
      </c>
      <c r="C427" s="100">
        <v>54004.674599999998</v>
      </c>
      <c r="D427" s="100">
        <v>2.0000000000000001E-4</v>
      </c>
      <c r="E427" s="45">
        <f t="shared" si="55"/>
        <v>-710.50003737115105</v>
      </c>
      <c r="F427" s="75">
        <f t="shared" si="56"/>
        <v>-710.5</v>
      </c>
      <c r="G427" s="46">
        <f t="shared" si="58"/>
        <v>-3.3305004762951285E-5</v>
      </c>
      <c r="H427" s="83"/>
      <c r="K427" s="45">
        <f>+G427</f>
        <v>-3.3305004762951285E-5</v>
      </c>
      <c r="O427" s="45">
        <f t="shared" ca="1" si="59"/>
        <v>8.2931628865202701E-3</v>
      </c>
      <c r="Q427" s="79">
        <f t="shared" si="57"/>
        <v>38986.174599999998</v>
      </c>
    </row>
    <row r="428" spans="1:17" ht="12.95" customHeight="1">
      <c r="A428" s="77" t="s">
        <v>1372</v>
      </c>
      <c r="B428" s="78" t="s">
        <v>146</v>
      </c>
      <c r="C428" s="77">
        <v>54017.597999999998</v>
      </c>
      <c r="D428" s="77" t="s">
        <v>168</v>
      </c>
      <c r="E428" s="45">
        <f t="shared" si="55"/>
        <v>-695.99884353108769</v>
      </c>
      <c r="F428" s="75">
        <f t="shared" si="56"/>
        <v>-696</v>
      </c>
      <c r="G428" s="46">
        <f t="shared" si="58"/>
        <v>1.0306399926776066E-3</v>
      </c>
      <c r="O428" s="45">
        <f t="shared" ca="1" si="59"/>
        <v>8.2436475853997979E-3</v>
      </c>
      <c r="Q428" s="79">
        <f t="shared" si="57"/>
        <v>38999.097999999998</v>
      </c>
    </row>
    <row r="429" spans="1:17" ht="12.95" customHeight="1">
      <c r="A429" s="10" t="s">
        <v>162</v>
      </c>
      <c r="B429" s="99" t="s">
        <v>145</v>
      </c>
      <c r="C429" s="100">
        <v>54024.281799999997</v>
      </c>
      <c r="D429" s="100">
        <v>2.0000000000000001E-4</v>
      </c>
      <c r="E429" s="45">
        <f t="shared" si="55"/>
        <v>-688.4990308356513</v>
      </c>
      <c r="F429" s="75">
        <f t="shared" si="56"/>
        <v>-688.5</v>
      </c>
      <c r="G429" s="46">
        <f t="shared" si="58"/>
        <v>8.6371499492088333E-4</v>
      </c>
      <c r="H429" s="83"/>
      <c r="K429" s="45">
        <f>+G429</f>
        <v>8.6371499492088333E-4</v>
      </c>
      <c r="O429" s="45">
        <f t="shared" ca="1" si="59"/>
        <v>8.218036222751279E-3</v>
      </c>
      <c r="Q429" s="79">
        <f t="shared" si="57"/>
        <v>39005.781799999997</v>
      </c>
    </row>
    <row r="430" spans="1:17" ht="12.95" customHeight="1">
      <c r="A430" s="100" t="s">
        <v>166</v>
      </c>
      <c r="B430" s="99" t="s">
        <v>146</v>
      </c>
      <c r="C430" s="100">
        <v>54227.918400000002</v>
      </c>
      <c r="D430" s="100">
        <v>1E-4</v>
      </c>
      <c r="E430" s="45">
        <f t="shared" si="55"/>
        <v>-460.00081755341859</v>
      </c>
      <c r="F430" s="75">
        <f t="shared" si="56"/>
        <v>-460</v>
      </c>
      <c r="G430" s="46">
        <f t="shared" si="58"/>
        <v>-7.2860000364016742E-4</v>
      </c>
      <c r="H430" s="83"/>
      <c r="K430" s="45">
        <f>+G430</f>
        <v>-7.2860000364016742E-4</v>
      </c>
      <c r="O430" s="45">
        <f t="shared" ca="1" si="59"/>
        <v>7.4377433740597217E-3</v>
      </c>
      <c r="Q430" s="79">
        <f t="shared" si="57"/>
        <v>39209.418400000002</v>
      </c>
    </row>
    <row r="431" spans="1:17" ht="12.95" customHeight="1">
      <c r="A431" s="77" t="s">
        <v>1372</v>
      </c>
      <c r="B431" s="78" t="s">
        <v>146</v>
      </c>
      <c r="C431" s="77">
        <v>54244.851300000002</v>
      </c>
      <c r="D431" s="77" t="s">
        <v>168</v>
      </c>
      <c r="E431" s="45">
        <f t="shared" si="55"/>
        <v>-441.00061132483995</v>
      </c>
      <c r="F431" s="75">
        <f t="shared" si="56"/>
        <v>-441</v>
      </c>
      <c r="G431" s="46">
        <f t="shared" si="58"/>
        <v>-5.4480999824590981E-4</v>
      </c>
      <c r="O431" s="45">
        <f t="shared" ca="1" si="59"/>
        <v>7.3728612553501391E-3</v>
      </c>
      <c r="Q431" s="79">
        <f t="shared" si="57"/>
        <v>39226.351300000002</v>
      </c>
    </row>
    <row r="432" spans="1:17" ht="12.95" customHeight="1">
      <c r="A432" s="100" t="s">
        <v>166</v>
      </c>
      <c r="B432" s="99" t="s">
        <v>146</v>
      </c>
      <c r="C432" s="100">
        <v>54320.603199999998</v>
      </c>
      <c r="D432" s="100">
        <v>2.9999999999999997E-4</v>
      </c>
      <c r="E432" s="45">
        <f t="shared" si="55"/>
        <v>-356.00030291892017</v>
      </c>
      <c r="F432" s="75">
        <f t="shared" si="56"/>
        <v>-356</v>
      </c>
      <c r="G432" s="46">
        <f t="shared" si="58"/>
        <v>-2.6996000815415755E-4</v>
      </c>
      <c r="H432" s="83"/>
      <c r="K432" s="45">
        <f t="shared" ref="K432:K438" si="60">+G432</f>
        <v>-2.6996000815415755E-4</v>
      </c>
      <c r="O432" s="45">
        <f t="shared" ca="1" si="59"/>
        <v>7.0825991453335856E-3</v>
      </c>
      <c r="Q432" s="79">
        <f t="shared" si="57"/>
        <v>39302.103199999998</v>
      </c>
    </row>
    <row r="433" spans="1:17" ht="12.95" customHeight="1">
      <c r="A433" s="100" t="s">
        <v>166</v>
      </c>
      <c r="B433" s="99" t="s">
        <v>145</v>
      </c>
      <c r="C433" s="100">
        <v>54373.628599999996</v>
      </c>
      <c r="D433" s="100">
        <v>2.0000000000000001E-4</v>
      </c>
      <c r="E433" s="45">
        <f t="shared" si="55"/>
        <v>-296.50113057674258</v>
      </c>
      <c r="F433" s="75">
        <f t="shared" si="56"/>
        <v>-296.5</v>
      </c>
      <c r="G433" s="46">
        <f t="shared" si="58"/>
        <v>-1.0075650061480701E-3</v>
      </c>
      <c r="H433" s="83"/>
      <c r="K433" s="45">
        <f t="shared" si="60"/>
        <v>-1.0075650061480701E-3</v>
      </c>
      <c r="O433" s="45">
        <f t="shared" ca="1" si="59"/>
        <v>6.8794156683219983E-3</v>
      </c>
      <c r="Q433" s="79">
        <f t="shared" si="57"/>
        <v>39355.128599999996</v>
      </c>
    </row>
    <row r="434" spans="1:17" ht="12.95" customHeight="1">
      <c r="A434" s="9" t="s">
        <v>199</v>
      </c>
      <c r="B434" s="16" t="s">
        <v>146</v>
      </c>
      <c r="C434" s="9">
        <v>54588.852800000001</v>
      </c>
      <c r="D434" s="9">
        <v>1E-4</v>
      </c>
      <c r="E434" s="45">
        <f t="shared" si="55"/>
        <v>-55.000608788922477</v>
      </c>
      <c r="F434" s="75">
        <f t="shared" si="56"/>
        <v>-55</v>
      </c>
      <c r="G434" s="46">
        <f t="shared" si="58"/>
        <v>-5.4255000577541068E-4</v>
      </c>
      <c r="H434" s="83"/>
      <c r="K434" s="45">
        <f t="shared" si="60"/>
        <v>-5.4255000577541068E-4</v>
      </c>
      <c r="O434" s="45">
        <f t="shared" ca="1" si="59"/>
        <v>6.054729791039673E-3</v>
      </c>
      <c r="Q434" s="79">
        <f t="shared" si="57"/>
        <v>39570.352800000001</v>
      </c>
    </row>
    <row r="435" spans="1:17" ht="12.95" customHeight="1">
      <c r="A435" s="10" t="s">
        <v>204</v>
      </c>
      <c r="B435" s="16" t="s">
        <v>146</v>
      </c>
      <c r="C435" s="9">
        <v>54613.805800000002</v>
      </c>
      <c r="D435" s="9">
        <v>2.0000000000000001E-4</v>
      </c>
      <c r="E435" s="105">
        <f t="shared" si="55"/>
        <v>-27.001143486360405</v>
      </c>
      <c r="F435" s="75">
        <f t="shared" si="56"/>
        <v>-27</v>
      </c>
      <c r="G435" s="46">
        <f t="shared" si="58"/>
        <v>-1.0190700049861334E-3</v>
      </c>
      <c r="H435" s="83"/>
      <c r="K435" s="45">
        <f t="shared" si="60"/>
        <v>-1.0190700049861334E-3</v>
      </c>
      <c r="O435" s="45">
        <f t="shared" ca="1" si="59"/>
        <v>5.9591140371518673E-3</v>
      </c>
      <c r="Q435" s="79">
        <f t="shared" si="57"/>
        <v>39595.305800000002</v>
      </c>
    </row>
    <row r="436" spans="1:17" ht="12.95" customHeight="1">
      <c r="A436" s="10" t="s">
        <v>165</v>
      </c>
      <c r="B436" s="16" t="s">
        <v>146</v>
      </c>
      <c r="C436" s="9">
        <v>54637.868199999997</v>
      </c>
      <c r="D436" s="9">
        <v>2.0000000000000001E-4</v>
      </c>
      <c r="E436" s="105">
        <f t="shared" si="55"/>
        <v>-1.0098793311667062E-3</v>
      </c>
      <c r="F436" s="75">
        <f t="shared" si="56"/>
        <v>0</v>
      </c>
      <c r="G436" s="46">
        <f t="shared" si="58"/>
        <v>-9.000000063679181E-4</v>
      </c>
      <c r="H436" s="83"/>
      <c r="K436" s="45">
        <f t="shared" si="60"/>
        <v>-9.000000063679181E-4</v>
      </c>
      <c r="O436" s="45">
        <f t="shared" ca="1" si="59"/>
        <v>5.8669131316171977E-3</v>
      </c>
      <c r="Q436" s="79">
        <f t="shared" si="57"/>
        <v>39619.368199999997</v>
      </c>
    </row>
    <row r="437" spans="1:17" ht="12.95" customHeight="1">
      <c r="A437" s="46" t="s">
        <v>1576</v>
      </c>
      <c r="C437" s="45">
        <v>54637.869100000004</v>
      </c>
      <c r="E437" s="105">
        <f t="shared" si="55"/>
        <v>0</v>
      </c>
      <c r="F437" s="75">
        <f t="shared" si="56"/>
        <v>0</v>
      </c>
      <c r="G437" s="46">
        <f t="shared" si="58"/>
        <v>0</v>
      </c>
      <c r="H437" s="83"/>
      <c r="K437" s="45">
        <f t="shared" si="60"/>
        <v>0</v>
      </c>
      <c r="O437" s="45">
        <f t="shared" ca="1" si="59"/>
        <v>5.8669131316171977E-3</v>
      </c>
      <c r="Q437" s="79">
        <f t="shared" si="57"/>
        <v>39619.369100000004</v>
      </c>
    </row>
    <row r="438" spans="1:17" ht="12.95" customHeight="1">
      <c r="A438" s="10" t="s">
        <v>205</v>
      </c>
      <c r="B438" s="16" t="s">
        <v>146</v>
      </c>
      <c r="C438" s="9">
        <v>54680.6446</v>
      </c>
      <c r="D438" s="9">
        <v>1E-4</v>
      </c>
      <c r="E438" s="105">
        <f t="shared" si="55"/>
        <v>47.997881138523248</v>
      </c>
      <c r="F438" s="75">
        <f t="shared" si="56"/>
        <v>48</v>
      </c>
      <c r="G438" s="46">
        <f t="shared" si="58"/>
        <v>-1.8883200027630664E-3</v>
      </c>
      <c r="H438" s="83"/>
      <c r="K438" s="45">
        <f t="shared" si="60"/>
        <v>-1.8883200027630664E-3</v>
      </c>
      <c r="O438" s="45">
        <f t="shared" ca="1" si="59"/>
        <v>5.7030004106666731E-3</v>
      </c>
      <c r="Q438" s="79">
        <f t="shared" si="57"/>
        <v>39662.1446</v>
      </c>
    </row>
    <row r="439" spans="1:17" ht="12.95" customHeight="1">
      <c r="A439" s="9" t="s">
        <v>200</v>
      </c>
      <c r="B439" s="16" t="s">
        <v>146</v>
      </c>
      <c r="C439" s="9">
        <v>54706.490700000002</v>
      </c>
      <c r="D439" s="9">
        <v>2.0000000000000001E-4</v>
      </c>
      <c r="E439" s="105">
        <f t="shared" si="55"/>
        <v>76.999483356957114</v>
      </c>
      <c r="F439" s="75">
        <f t="shared" si="56"/>
        <v>77</v>
      </c>
      <c r="G439" s="46">
        <f t="shared" si="58"/>
        <v>-4.6043000475037843E-4</v>
      </c>
      <c r="H439" s="83"/>
      <c r="J439" s="45">
        <f>+G439</f>
        <v>-4.6043000475037843E-4</v>
      </c>
      <c r="O439" s="45">
        <f t="shared" ca="1" si="59"/>
        <v>5.6039698084257321E-3</v>
      </c>
      <c r="Q439" s="79">
        <f t="shared" si="57"/>
        <v>39687.990700000002</v>
      </c>
    </row>
    <row r="440" spans="1:17" ht="12.95" customHeight="1">
      <c r="A440" s="77" t="s">
        <v>1429</v>
      </c>
      <c r="B440" s="78" t="s">
        <v>146</v>
      </c>
      <c r="C440" s="77">
        <v>54707.383199999997</v>
      </c>
      <c r="D440" s="77" t="s">
        <v>168</v>
      </c>
      <c r="E440" s="45">
        <f t="shared" si="55"/>
        <v>78.000947019938735</v>
      </c>
      <c r="F440" s="75">
        <f t="shared" si="56"/>
        <v>78</v>
      </c>
      <c r="G440" s="46">
        <f t="shared" si="58"/>
        <v>8.43979993078392E-4</v>
      </c>
      <c r="O440" s="45">
        <f t="shared" ca="1" si="59"/>
        <v>5.6005549600725959E-3</v>
      </c>
      <c r="Q440" s="79">
        <f t="shared" si="57"/>
        <v>39688.883199999997</v>
      </c>
    </row>
    <row r="441" spans="1:17" ht="12.95" customHeight="1">
      <c r="A441" s="77" t="s">
        <v>1429</v>
      </c>
      <c r="B441" s="78" t="s">
        <v>145</v>
      </c>
      <c r="C441" s="77">
        <v>54709.601999999999</v>
      </c>
      <c r="D441" s="77" t="s">
        <v>168</v>
      </c>
      <c r="E441" s="45">
        <f t="shared" si="55"/>
        <v>80.49063618009535</v>
      </c>
      <c r="F441" s="75">
        <f t="shared" si="56"/>
        <v>80.5</v>
      </c>
      <c r="G441" s="46">
        <f t="shared" si="58"/>
        <v>-8.3449950034264475E-3</v>
      </c>
      <c r="O441" s="45">
        <f t="shared" ca="1" si="59"/>
        <v>5.5920178391897562E-3</v>
      </c>
      <c r="Q441" s="79">
        <f t="shared" si="57"/>
        <v>39691.101999999999</v>
      </c>
    </row>
    <row r="442" spans="1:17" ht="12.95" customHeight="1">
      <c r="A442" s="10" t="s">
        <v>201</v>
      </c>
      <c r="B442" s="16" t="s">
        <v>146</v>
      </c>
      <c r="C442" s="9">
        <v>54949.786699999997</v>
      </c>
      <c r="D442" s="9">
        <v>1E-4</v>
      </c>
      <c r="E442" s="105">
        <f t="shared" si="55"/>
        <v>349.99903893150253</v>
      </c>
      <c r="F442" s="75">
        <f t="shared" si="56"/>
        <v>350</v>
      </c>
      <c r="G442" s="46">
        <f t="shared" si="58"/>
        <v>-8.5650000983150676E-4</v>
      </c>
      <c r="H442" s="83"/>
      <c r="K442" s="45">
        <f>+G442</f>
        <v>-8.5650000983150676E-4</v>
      </c>
      <c r="O442" s="45">
        <f t="shared" ca="1" si="59"/>
        <v>4.6717162080196252E-3</v>
      </c>
      <c r="Q442" s="79">
        <f t="shared" si="57"/>
        <v>39931.286699999997</v>
      </c>
    </row>
    <row r="443" spans="1:17" ht="12.95" customHeight="1">
      <c r="A443" s="77" t="s">
        <v>1441</v>
      </c>
      <c r="B443" s="78" t="s">
        <v>146</v>
      </c>
      <c r="C443" s="77">
        <v>55050.492200000001</v>
      </c>
      <c r="D443" s="77" t="s">
        <v>168</v>
      </c>
      <c r="E443" s="45">
        <f t="shared" si="55"/>
        <v>462.99948589287459</v>
      </c>
      <c r="F443" s="75">
        <f t="shared" si="56"/>
        <v>463</v>
      </c>
      <c r="G443" s="46">
        <f t="shared" si="58"/>
        <v>-4.5817000500392169E-4</v>
      </c>
      <c r="O443" s="45">
        <f t="shared" ca="1" si="59"/>
        <v>4.2858383441152659E-3</v>
      </c>
      <c r="Q443" s="79">
        <f t="shared" si="57"/>
        <v>40031.992200000001</v>
      </c>
    </row>
    <row r="444" spans="1:17" ht="12.95" customHeight="1">
      <c r="A444" s="10" t="s">
        <v>206</v>
      </c>
      <c r="B444" s="16" t="s">
        <v>146</v>
      </c>
      <c r="C444" s="9">
        <v>55138.720600000001</v>
      </c>
      <c r="D444" s="9">
        <v>2.0000000000000001E-4</v>
      </c>
      <c r="E444" s="105">
        <f t="shared" si="55"/>
        <v>561.99952695007948</v>
      </c>
      <c r="F444" s="75">
        <f t="shared" si="56"/>
        <v>562</v>
      </c>
      <c r="G444" s="46">
        <f t="shared" si="58"/>
        <v>-4.2157999996561557E-4</v>
      </c>
      <c r="H444" s="83"/>
      <c r="K444" s="45">
        <f t="shared" ref="K444:K452" si="61">+G444</f>
        <v>-4.2157999996561557E-4</v>
      </c>
      <c r="O444" s="45">
        <f t="shared" ca="1" si="59"/>
        <v>3.94776835715481E-3</v>
      </c>
      <c r="Q444" s="79">
        <f t="shared" si="57"/>
        <v>40120.220600000001</v>
      </c>
    </row>
    <row r="445" spans="1:17" ht="12.95" customHeight="1">
      <c r="A445" s="104" t="s">
        <v>198</v>
      </c>
      <c r="B445" s="99" t="s">
        <v>146</v>
      </c>
      <c r="C445" s="100">
        <v>55283.984400000001</v>
      </c>
      <c r="D445" s="100">
        <v>2.0000000000000001E-4</v>
      </c>
      <c r="E445" s="105">
        <f t="shared" si="55"/>
        <v>724.99831378204829</v>
      </c>
      <c r="F445" s="75">
        <f t="shared" si="56"/>
        <v>725</v>
      </c>
      <c r="G445" s="46">
        <f t="shared" si="58"/>
        <v>-1.5027500048745424E-3</v>
      </c>
      <c r="H445" s="83"/>
      <c r="K445" s="45">
        <f t="shared" si="61"/>
        <v>-1.5027500048745424E-3</v>
      </c>
      <c r="O445" s="45">
        <f t="shared" ca="1" si="59"/>
        <v>3.3911480755936547E-3</v>
      </c>
      <c r="Q445" s="79">
        <f t="shared" si="57"/>
        <v>40265.484400000001</v>
      </c>
    </row>
    <row r="446" spans="1:17" ht="12.95" customHeight="1">
      <c r="A446" s="104" t="s">
        <v>198</v>
      </c>
      <c r="B446" s="99" t="s">
        <v>146</v>
      </c>
      <c r="C446" s="100">
        <v>55300.917200000004</v>
      </c>
      <c r="D446" s="100">
        <v>2.0000000000000001E-4</v>
      </c>
      <c r="E446" s="105">
        <f t="shared" si="55"/>
        <v>743.99840780181592</v>
      </c>
      <c r="F446" s="75">
        <f t="shared" si="56"/>
        <v>744</v>
      </c>
      <c r="G446" s="46">
        <f t="shared" si="58"/>
        <v>-1.4189599969540723E-3</v>
      </c>
      <c r="H446" s="83"/>
      <c r="K446" s="45">
        <f t="shared" si="61"/>
        <v>-1.4189599969540723E-3</v>
      </c>
      <c r="O446" s="45">
        <f t="shared" ca="1" si="59"/>
        <v>3.3262659568840725E-3</v>
      </c>
      <c r="Q446" s="79">
        <f t="shared" si="57"/>
        <v>40282.417200000004</v>
      </c>
    </row>
    <row r="447" spans="1:17" ht="12.95" customHeight="1">
      <c r="A447" s="104" t="s">
        <v>198</v>
      </c>
      <c r="B447" s="99" t="s">
        <v>145</v>
      </c>
      <c r="C447" s="100">
        <v>55329.880499999999</v>
      </c>
      <c r="D447" s="100">
        <v>2.0000000000000001E-4</v>
      </c>
      <c r="E447" s="105">
        <f t="shared" si="55"/>
        <v>776.49778316339712</v>
      </c>
      <c r="F447" s="75">
        <f t="shared" si="56"/>
        <v>776.5</v>
      </c>
      <c r="G447" s="46">
        <f t="shared" si="58"/>
        <v>-1.9756350011448376E-3</v>
      </c>
      <c r="H447" s="83"/>
      <c r="K447" s="45">
        <f t="shared" si="61"/>
        <v>-1.9756350011448376E-3</v>
      </c>
      <c r="O447" s="45">
        <f t="shared" ca="1" si="59"/>
        <v>3.2152833854071547E-3</v>
      </c>
      <c r="Q447" s="79">
        <f t="shared" si="57"/>
        <v>40311.380499999999</v>
      </c>
    </row>
    <row r="448" spans="1:17" ht="12.95" customHeight="1">
      <c r="A448" s="104" t="s">
        <v>198</v>
      </c>
      <c r="B448" s="99" t="s">
        <v>145</v>
      </c>
      <c r="C448" s="100">
        <v>55337.903299999998</v>
      </c>
      <c r="D448" s="100">
        <v>6.9999999999999999E-4</v>
      </c>
      <c r="E448" s="105">
        <f t="shared" si="55"/>
        <v>785.50007187534959</v>
      </c>
      <c r="F448" s="75">
        <f t="shared" si="56"/>
        <v>785.5</v>
      </c>
      <c r="G448" s="46">
        <f t="shared" ref="G448:G479" si="62">C448-(C$7+C$8*F448)</f>
        <v>6.4054991526063532E-5</v>
      </c>
      <c r="H448" s="83"/>
      <c r="K448" s="45">
        <f t="shared" si="61"/>
        <v>6.4054991526063532E-5</v>
      </c>
      <c r="O448" s="45">
        <f t="shared" ca="1" si="59"/>
        <v>3.1845497502289316E-3</v>
      </c>
      <c r="Q448" s="79">
        <f t="shared" si="57"/>
        <v>40319.403299999998</v>
      </c>
    </row>
    <row r="449" spans="1:17" ht="12.95" customHeight="1">
      <c r="A449" s="104" t="s">
        <v>198</v>
      </c>
      <c r="B449" s="99" t="s">
        <v>145</v>
      </c>
      <c r="C449" s="100">
        <v>55345.921399999999</v>
      </c>
      <c r="D449" s="100">
        <v>2.0000000000000001E-4</v>
      </c>
      <c r="E449" s="105">
        <f t="shared" si="55"/>
        <v>794.49708677305694</v>
      </c>
      <c r="F449" s="75">
        <f t="shared" si="56"/>
        <v>794.5</v>
      </c>
      <c r="G449" s="46">
        <f t="shared" si="62"/>
        <v>-2.5962550062104128E-3</v>
      </c>
      <c r="H449" s="83"/>
      <c r="K449" s="45">
        <f t="shared" si="61"/>
        <v>-2.5962550062104128E-3</v>
      </c>
      <c r="O449" s="45">
        <f t="shared" ca="1" si="59"/>
        <v>3.1538161150507084E-3</v>
      </c>
      <c r="Q449" s="79">
        <f t="shared" si="57"/>
        <v>40327.421399999999</v>
      </c>
    </row>
    <row r="450" spans="1:17" ht="12.95" customHeight="1">
      <c r="A450" s="104" t="s">
        <v>198</v>
      </c>
      <c r="B450" s="99" t="s">
        <v>145</v>
      </c>
      <c r="C450" s="100">
        <v>55354.835099999997</v>
      </c>
      <c r="D450" s="100">
        <v>2.0000000000000001E-4</v>
      </c>
      <c r="E450" s="105">
        <f t="shared" si="55"/>
        <v>804.49904380697512</v>
      </c>
      <c r="F450" s="75">
        <f t="shared" si="56"/>
        <v>804.5</v>
      </c>
      <c r="G450" s="46">
        <f t="shared" si="62"/>
        <v>-8.52155004395172E-4</v>
      </c>
      <c r="H450" s="83"/>
      <c r="K450" s="45">
        <f t="shared" si="61"/>
        <v>-8.52155004395172E-4</v>
      </c>
      <c r="O450" s="45">
        <f t="shared" ref="O450:O481" ca="1" si="63">+C$11+C$12*F450</f>
        <v>3.119667631519349E-3</v>
      </c>
      <c r="Q450" s="79">
        <f t="shared" si="57"/>
        <v>40336.335099999997</v>
      </c>
    </row>
    <row r="451" spans="1:17" ht="12.95" customHeight="1">
      <c r="A451" s="104" t="s">
        <v>198</v>
      </c>
      <c r="B451" s="99" t="s">
        <v>146</v>
      </c>
      <c r="C451" s="100">
        <v>55366.8658</v>
      </c>
      <c r="D451" s="100">
        <v>2.0000000000000001E-4</v>
      </c>
      <c r="E451" s="105">
        <f t="shared" si="55"/>
        <v>817.99854956642685</v>
      </c>
      <c r="F451" s="75">
        <f t="shared" si="56"/>
        <v>818</v>
      </c>
      <c r="G451" s="46">
        <f t="shared" si="62"/>
        <v>-1.2926200070069171E-3</v>
      </c>
      <c r="H451" s="83"/>
      <c r="K451" s="45">
        <f t="shared" si="61"/>
        <v>-1.2926200070069171E-3</v>
      </c>
      <c r="O451" s="45">
        <f t="shared" ca="1" si="63"/>
        <v>3.0735671787520142E-3</v>
      </c>
      <c r="Q451" s="79">
        <f t="shared" si="57"/>
        <v>40348.3658</v>
      </c>
    </row>
    <row r="452" spans="1:17" ht="12.95" customHeight="1">
      <c r="A452" s="10" t="s">
        <v>202</v>
      </c>
      <c r="B452" s="16" t="s">
        <v>146</v>
      </c>
      <c r="C452" s="9">
        <v>55383.798699999999</v>
      </c>
      <c r="D452" s="9">
        <v>1E-4</v>
      </c>
      <c r="E452" s="105">
        <f t="shared" si="55"/>
        <v>836.99875579500542</v>
      </c>
      <c r="F452" s="75">
        <f t="shared" si="56"/>
        <v>837</v>
      </c>
      <c r="G452" s="46">
        <f t="shared" si="62"/>
        <v>-1.1088300016126595E-3</v>
      </c>
      <c r="H452" s="83"/>
      <c r="K452" s="45">
        <f t="shared" si="61"/>
        <v>-1.1088300016126595E-3</v>
      </c>
      <c r="O452" s="45">
        <f t="shared" ca="1" si="63"/>
        <v>3.0086850600424316E-3</v>
      </c>
      <c r="Q452" s="79">
        <f t="shared" si="57"/>
        <v>40365.298699999999</v>
      </c>
    </row>
    <row r="453" spans="1:17" ht="12.95" customHeight="1">
      <c r="A453" s="106" t="s">
        <v>214</v>
      </c>
      <c r="B453" s="106"/>
      <c r="C453" s="107">
        <v>55398.503499999999</v>
      </c>
      <c r="D453" s="107">
        <v>5.9999999999999995E-4</v>
      </c>
      <c r="E453" s="105">
        <f t="shared" si="55"/>
        <v>853.49883744374824</v>
      </c>
      <c r="F453" s="75">
        <f t="shared" si="56"/>
        <v>853.5</v>
      </c>
      <c r="G453" s="46">
        <f t="shared" si="62"/>
        <v>-1.0360650048824027E-3</v>
      </c>
      <c r="H453" s="83"/>
      <c r="J453" s="45">
        <f>+G453</f>
        <v>-1.0360650048824027E-3</v>
      </c>
      <c r="O453" s="45">
        <f t="shared" ca="1" si="63"/>
        <v>2.9523400622156891E-3</v>
      </c>
      <c r="Q453" s="79">
        <f t="shared" si="57"/>
        <v>40380.003499999999</v>
      </c>
    </row>
    <row r="454" spans="1:17" ht="12.95" customHeight="1">
      <c r="A454" s="10" t="s">
        <v>202</v>
      </c>
      <c r="B454" s="16" t="s">
        <v>146</v>
      </c>
      <c r="C454" s="9">
        <v>55436.379800000002</v>
      </c>
      <c r="D454" s="9">
        <v>0</v>
      </c>
      <c r="E454" s="105">
        <f t="shared" si="55"/>
        <v>895.99938437756282</v>
      </c>
      <c r="F454" s="75">
        <f t="shared" si="56"/>
        <v>896</v>
      </c>
      <c r="G454" s="46">
        <f t="shared" si="62"/>
        <v>-5.4864000412635505E-4</v>
      </c>
      <c r="H454" s="83"/>
      <c r="K454" s="45">
        <f t="shared" ref="K454:K460" si="64">+G454</f>
        <v>-5.4864000412635505E-4</v>
      </c>
      <c r="O454" s="45">
        <f t="shared" ca="1" si="63"/>
        <v>2.8072090072074124E-3</v>
      </c>
      <c r="Q454" s="79">
        <f t="shared" si="57"/>
        <v>40417.879800000002</v>
      </c>
    </row>
    <row r="455" spans="1:17" ht="12.95" customHeight="1">
      <c r="A455" s="10" t="s">
        <v>210</v>
      </c>
      <c r="B455" s="16" t="s">
        <v>146</v>
      </c>
      <c r="C455" s="9">
        <v>55769.686199999996</v>
      </c>
      <c r="D455" s="9">
        <v>2.9999999999999997E-4</v>
      </c>
      <c r="E455" s="105">
        <f t="shared" si="55"/>
        <v>1269.9985420708745</v>
      </c>
      <c r="F455" s="75">
        <f t="shared" si="56"/>
        <v>1270</v>
      </c>
      <c r="G455" s="46">
        <f t="shared" si="62"/>
        <v>-1.299300005484838E-3</v>
      </c>
      <c r="H455" s="83"/>
      <c r="K455" s="45">
        <f t="shared" si="64"/>
        <v>-1.299300005484838E-3</v>
      </c>
      <c r="O455" s="45">
        <f t="shared" ca="1" si="63"/>
        <v>1.530055723134578E-3</v>
      </c>
      <c r="Q455" s="79">
        <f t="shared" si="57"/>
        <v>40751.186199999996</v>
      </c>
    </row>
    <row r="456" spans="1:17" ht="12.95" customHeight="1">
      <c r="A456" s="10" t="s">
        <v>203</v>
      </c>
      <c r="B456" s="16" t="s">
        <v>146</v>
      </c>
      <c r="C456" s="9">
        <v>55769.686199999996</v>
      </c>
      <c r="D456" s="9">
        <v>2.9999999999999997E-4</v>
      </c>
      <c r="E456" s="105">
        <f t="shared" si="55"/>
        <v>1269.9985420708745</v>
      </c>
      <c r="F456" s="75">
        <f t="shared" si="56"/>
        <v>1270</v>
      </c>
      <c r="G456" s="46">
        <f t="shared" si="62"/>
        <v>-1.299300005484838E-3</v>
      </c>
      <c r="H456" s="83"/>
      <c r="K456" s="45">
        <f t="shared" si="64"/>
        <v>-1.299300005484838E-3</v>
      </c>
      <c r="O456" s="45">
        <f t="shared" ca="1" si="63"/>
        <v>1.530055723134578E-3</v>
      </c>
      <c r="Q456" s="79">
        <f t="shared" si="57"/>
        <v>40751.186199999996</v>
      </c>
    </row>
    <row r="457" spans="1:17" ht="12.95" customHeight="1">
      <c r="A457" s="77" t="s">
        <v>1514</v>
      </c>
      <c r="B457" s="78" t="s">
        <v>146</v>
      </c>
      <c r="C457" s="77">
        <v>56126.1636</v>
      </c>
      <c r="D457" s="77" t="s">
        <v>168</v>
      </c>
      <c r="E457" s="45">
        <f t="shared" si="55"/>
        <v>1669.9976040051952</v>
      </c>
      <c r="F457" s="75">
        <f t="shared" si="56"/>
        <v>1670</v>
      </c>
      <c r="G457" s="46">
        <f t="shared" si="62"/>
        <v>-2.135300004738383E-3</v>
      </c>
      <c r="K457" s="45">
        <f t="shared" si="64"/>
        <v>-2.135300004738383E-3</v>
      </c>
      <c r="O457" s="45">
        <f t="shared" ca="1" si="63"/>
        <v>1.6411638188020949E-4</v>
      </c>
      <c r="Q457" s="79">
        <f t="shared" si="57"/>
        <v>41107.6636</v>
      </c>
    </row>
    <row r="458" spans="1:17" ht="12.95" customHeight="1">
      <c r="A458" s="10" t="s">
        <v>207</v>
      </c>
      <c r="B458" s="16" t="s">
        <v>145</v>
      </c>
      <c r="C458" s="9">
        <v>56153.343240000002</v>
      </c>
      <c r="D458" s="9">
        <v>0.01</v>
      </c>
      <c r="E458" s="105">
        <f t="shared" si="55"/>
        <v>1700.4955556389125</v>
      </c>
      <c r="F458" s="75">
        <f t="shared" si="56"/>
        <v>1700.5</v>
      </c>
      <c r="G458" s="46">
        <f t="shared" si="62"/>
        <v>-3.9607950020581484E-3</v>
      </c>
      <c r="H458" s="83"/>
      <c r="K458" s="45">
        <f t="shared" si="64"/>
        <v>-3.9607950020581484E-3</v>
      </c>
      <c r="O458" s="45">
        <f t="shared" ca="1" si="63"/>
        <v>5.9963507109564093E-5</v>
      </c>
      <c r="Q458" s="79">
        <f t="shared" si="57"/>
        <v>41134.843240000002</v>
      </c>
    </row>
    <row r="459" spans="1:17" ht="12.95" customHeight="1">
      <c r="A459" s="104" t="s">
        <v>212</v>
      </c>
      <c r="B459" s="99" t="s">
        <v>213</v>
      </c>
      <c r="C459" s="100">
        <v>56153.344599999997</v>
      </c>
      <c r="D459" s="100">
        <v>4.0000000000000002E-4</v>
      </c>
      <c r="E459" s="105">
        <f t="shared" si="55"/>
        <v>1700.4970816787738</v>
      </c>
      <c r="F459" s="75">
        <f t="shared" si="56"/>
        <v>1700.5</v>
      </c>
      <c r="G459" s="46">
        <f t="shared" si="62"/>
        <v>-2.6007950073108077E-3</v>
      </c>
      <c r="H459" s="83"/>
      <c r="K459" s="45">
        <f t="shared" si="64"/>
        <v>-2.6007950073108077E-3</v>
      </c>
      <c r="O459" s="45">
        <f t="shared" ca="1" si="63"/>
        <v>5.9963507109564093E-5</v>
      </c>
      <c r="Q459" s="79">
        <f t="shared" si="57"/>
        <v>41134.844599999997</v>
      </c>
    </row>
    <row r="460" spans="1:17" ht="12.95" customHeight="1">
      <c r="A460" s="10" t="s">
        <v>207</v>
      </c>
      <c r="B460" s="16" t="s">
        <v>146</v>
      </c>
      <c r="C460" s="9">
        <v>56173.397120000001</v>
      </c>
      <c r="D460" s="9">
        <v>1E-4</v>
      </c>
      <c r="E460" s="105">
        <f t="shared" si="55"/>
        <v>1722.9977765038063</v>
      </c>
      <c r="F460" s="75">
        <f t="shared" si="56"/>
        <v>1723</v>
      </c>
      <c r="G460" s="46">
        <f t="shared" si="62"/>
        <v>-1.981569999770727E-3</v>
      </c>
      <c r="H460" s="83"/>
      <c r="K460" s="45">
        <f t="shared" si="64"/>
        <v>-1.981569999770727E-3</v>
      </c>
      <c r="O460" s="45">
        <f t="shared" ca="1" si="63"/>
        <v>-1.6870580835994312E-5</v>
      </c>
      <c r="Q460" s="79">
        <f t="shared" si="57"/>
        <v>41154.897120000001</v>
      </c>
    </row>
    <row r="461" spans="1:17" ht="12.95" customHeight="1">
      <c r="A461" s="9" t="s">
        <v>208</v>
      </c>
      <c r="B461" s="16" t="s">
        <v>146</v>
      </c>
      <c r="C461" s="9">
        <v>56483.531900000002</v>
      </c>
      <c r="D461" s="9">
        <v>1.9E-3</v>
      </c>
      <c r="E461" s="105">
        <f t="shared" si="55"/>
        <v>2070.9963342614815</v>
      </c>
      <c r="F461" s="75">
        <f t="shared" si="56"/>
        <v>2071</v>
      </c>
      <c r="G461" s="46">
        <f t="shared" si="62"/>
        <v>-3.2668900021235459E-3</v>
      </c>
      <c r="H461" s="83"/>
      <c r="J461" s="45">
        <f>+G461</f>
        <v>-3.2668900021235459E-3</v>
      </c>
      <c r="O461" s="45">
        <f t="shared" ca="1" si="63"/>
        <v>-1.2052378077272953E-3</v>
      </c>
      <c r="Q461" s="79">
        <f t="shared" si="57"/>
        <v>41465.031900000002</v>
      </c>
    </row>
    <row r="462" spans="1:17" ht="12.95" customHeight="1">
      <c r="A462" s="10" t="s">
        <v>211</v>
      </c>
      <c r="B462" s="16" t="s">
        <v>146</v>
      </c>
      <c r="C462" s="9">
        <v>56490.662199999999</v>
      </c>
      <c r="D462" s="9">
        <v>1E-4</v>
      </c>
      <c r="E462" s="105">
        <f t="shared" si="55"/>
        <v>2078.9971593104442</v>
      </c>
      <c r="F462" s="75">
        <f t="shared" si="56"/>
        <v>2079</v>
      </c>
      <c r="G462" s="46">
        <f t="shared" si="62"/>
        <v>-2.5316100072814152E-3</v>
      </c>
      <c r="H462" s="83"/>
      <c r="K462" s="45">
        <f>+G462</f>
        <v>-2.5316100072814152E-3</v>
      </c>
      <c r="O462" s="45">
        <f t="shared" ca="1" si="63"/>
        <v>-1.2325565945523823E-3</v>
      </c>
      <c r="Q462" s="79">
        <f t="shared" si="57"/>
        <v>41472.162199999999</v>
      </c>
    </row>
    <row r="463" spans="1:17" ht="12.95" customHeight="1">
      <c r="A463" s="108" t="s">
        <v>215</v>
      </c>
      <c r="B463" s="109" t="s">
        <v>146</v>
      </c>
      <c r="C463" s="108">
        <v>56799.459799999997</v>
      </c>
      <c r="D463" s="108">
        <v>2.3999999999999998E-3</v>
      </c>
      <c r="E463" s="105">
        <f t="shared" si="55"/>
        <v>2425.4952832520112</v>
      </c>
      <c r="F463" s="75">
        <f t="shared" si="56"/>
        <v>2425.5</v>
      </c>
      <c r="G463" s="46">
        <f t="shared" si="62"/>
        <v>-4.2035450096591376E-3</v>
      </c>
      <c r="H463" s="83"/>
      <c r="J463" s="45">
        <f>+G463</f>
        <v>-4.2035450096591376E-3</v>
      </c>
      <c r="O463" s="45">
        <f t="shared" ca="1" si="63"/>
        <v>-2.4158015489139789E-3</v>
      </c>
      <c r="Q463" s="79">
        <f t="shared" si="57"/>
        <v>41780.959799999997</v>
      </c>
    </row>
    <row r="464" spans="1:17" ht="12.95" customHeight="1">
      <c r="A464" s="108" t="s">
        <v>215</v>
      </c>
      <c r="B464" s="109" t="s">
        <v>146</v>
      </c>
      <c r="C464" s="108">
        <v>56811.492200000001</v>
      </c>
      <c r="D464" s="108">
        <v>5.0000000000000001E-4</v>
      </c>
      <c r="E464" s="105">
        <f t="shared" si="55"/>
        <v>2438.996696561298</v>
      </c>
      <c r="F464" s="75">
        <f t="shared" si="56"/>
        <v>2439</v>
      </c>
      <c r="G464" s="46">
        <f t="shared" si="62"/>
        <v>-2.9440100042847916E-3</v>
      </c>
      <c r="H464" s="83"/>
      <c r="J464" s="45">
        <f>+G464</f>
        <v>-2.9440100042847916E-3</v>
      </c>
      <c r="O464" s="45">
        <f t="shared" ca="1" si="63"/>
        <v>-2.4619020016813133E-3</v>
      </c>
      <c r="Q464" s="79">
        <f t="shared" si="57"/>
        <v>41792.992200000001</v>
      </c>
    </row>
    <row r="465" spans="1:17" ht="12.95" customHeight="1">
      <c r="A465" s="107" t="s">
        <v>216</v>
      </c>
      <c r="B465" s="110" t="s">
        <v>146</v>
      </c>
      <c r="C465" s="111">
        <v>56845.358979999997</v>
      </c>
      <c r="D465" s="107">
        <v>5.9999999999999995E-4</v>
      </c>
      <c r="E465" s="105">
        <f t="shared" si="55"/>
        <v>2476.998208664827</v>
      </c>
      <c r="F465" s="75">
        <f t="shared" si="56"/>
        <v>2477</v>
      </c>
      <c r="G465" s="46">
        <f t="shared" si="62"/>
        <v>-1.5964300037012435E-3</v>
      </c>
      <c r="H465" s="83"/>
      <c r="K465" s="45">
        <f>+G465</f>
        <v>-1.5964300037012435E-3</v>
      </c>
      <c r="O465" s="45">
        <f t="shared" ca="1" si="63"/>
        <v>-2.5916662391004784E-3</v>
      </c>
      <c r="Q465" s="79">
        <f t="shared" si="57"/>
        <v>41826.858979999997</v>
      </c>
    </row>
    <row r="466" spans="1:17" ht="12.95" customHeight="1">
      <c r="A466" s="77" t="s">
        <v>1546</v>
      </c>
      <c r="B466" s="78" t="s">
        <v>146</v>
      </c>
      <c r="C466" s="77">
        <v>56966.560100000002</v>
      </c>
      <c r="D466" s="77" t="s">
        <v>168</v>
      </c>
      <c r="E466" s="45">
        <f t="shared" si="55"/>
        <v>2612.9965477050878</v>
      </c>
      <c r="F466" s="75">
        <f t="shared" si="56"/>
        <v>2613</v>
      </c>
      <c r="G466" s="46">
        <f t="shared" si="62"/>
        <v>-3.0766700001549907E-3</v>
      </c>
      <c r="O466" s="45">
        <f t="shared" ca="1" si="63"/>
        <v>-3.056085615126965E-3</v>
      </c>
      <c r="Q466" s="79">
        <f t="shared" si="57"/>
        <v>41948.060100000002</v>
      </c>
    </row>
    <row r="467" spans="1:17" ht="12.95" customHeight="1">
      <c r="A467" s="32" t="s">
        <v>1557</v>
      </c>
      <c r="B467" s="33" t="s">
        <v>146</v>
      </c>
      <c r="C467" s="32">
        <v>56966.560100000002</v>
      </c>
      <c r="D467" s="32">
        <v>1E-4</v>
      </c>
      <c r="E467" s="105">
        <f t="shared" si="55"/>
        <v>2612.9965477050878</v>
      </c>
      <c r="F467" s="75">
        <f t="shared" si="56"/>
        <v>2613</v>
      </c>
      <c r="G467" s="46">
        <f t="shared" si="62"/>
        <v>-3.0766700001549907E-3</v>
      </c>
      <c r="H467" s="83"/>
      <c r="K467" s="45">
        <f>+G467</f>
        <v>-3.0766700001549907E-3</v>
      </c>
      <c r="O467" s="45">
        <f t="shared" ca="1" si="63"/>
        <v>-3.056085615126965E-3</v>
      </c>
      <c r="Q467" s="79">
        <f t="shared" si="57"/>
        <v>41948.060100000002</v>
      </c>
    </row>
    <row r="468" spans="1:17" ht="12.95" customHeight="1">
      <c r="A468" s="32" t="s">
        <v>1556</v>
      </c>
      <c r="B468" s="33" t="s">
        <v>146</v>
      </c>
      <c r="C468" s="32">
        <v>57201.835400000004</v>
      </c>
      <c r="D468" s="32">
        <v>1E-4</v>
      </c>
      <c r="E468" s="105">
        <f t="shared" si="55"/>
        <v>2876.9961709527756</v>
      </c>
      <c r="F468" s="75">
        <f t="shared" si="56"/>
        <v>2877</v>
      </c>
      <c r="G468" s="46">
        <f t="shared" si="62"/>
        <v>-3.412430000025779E-3</v>
      </c>
      <c r="H468" s="83"/>
      <c r="K468" s="45">
        <f>+G468</f>
        <v>-3.412430000025779E-3</v>
      </c>
      <c r="O468" s="45">
        <f t="shared" ca="1" si="63"/>
        <v>-3.957605580354847E-3</v>
      </c>
      <c r="Q468" s="79">
        <f t="shared" si="57"/>
        <v>42183.335400000004</v>
      </c>
    </row>
    <row r="469" spans="1:17" ht="12.95" customHeight="1">
      <c r="A469" s="9" t="s">
        <v>217</v>
      </c>
      <c r="B469" s="16"/>
      <c r="C469" s="9">
        <v>57204.508399999999</v>
      </c>
      <c r="D469" s="9">
        <v>2E-3</v>
      </c>
      <c r="E469" s="105">
        <f t="shared" ref="E469:E501" si="65">(C469-C$7)/C$8</f>
        <v>2879.9955125451138</v>
      </c>
      <c r="F469" s="75">
        <f t="shared" ref="F469:F532" si="66">ROUND(2*E469,0)/2</f>
        <v>2880</v>
      </c>
      <c r="G469" s="46">
        <f t="shared" si="62"/>
        <v>-3.9992000019992702E-3</v>
      </c>
      <c r="H469" s="83"/>
      <c r="J469" s="45">
        <f>+G469</f>
        <v>-3.9992000019992702E-3</v>
      </c>
      <c r="O469" s="45">
        <f t="shared" ca="1" si="63"/>
        <v>-3.9678501254142556E-3</v>
      </c>
      <c r="Q469" s="79">
        <f t="shared" ref="Q469:Q501" si="67">C469-15018.5</f>
        <v>42186.008399999999</v>
      </c>
    </row>
    <row r="470" spans="1:17" ht="12.95" customHeight="1">
      <c r="A470" s="146" t="s">
        <v>3</v>
      </c>
      <c r="B470" s="148" t="s">
        <v>146</v>
      </c>
      <c r="C470" s="150">
        <v>57266.445599999999</v>
      </c>
      <c r="D470" s="150">
        <v>2.3999999999999998E-3</v>
      </c>
      <c r="E470" s="105">
        <f t="shared" si="65"/>
        <v>2949.4945099537526</v>
      </c>
      <c r="F470" s="75">
        <f t="shared" si="66"/>
        <v>2949.5</v>
      </c>
      <c r="G470" s="46">
        <f t="shared" si="62"/>
        <v>-4.892705001111608E-3</v>
      </c>
      <c r="H470" s="83"/>
      <c r="K470" s="45">
        <f t="shared" ref="K470:K493" si="68">+G470</f>
        <v>-4.892705001111608E-3</v>
      </c>
      <c r="O470" s="45">
        <f t="shared" ca="1" si="63"/>
        <v>-4.2051820859572014E-3</v>
      </c>
      <c r="Q470" s="79">
        <f t="shared" si="67"/>
        <v>42247.945599999999</v>
      </c>
    </row>
    <row r="471" spans="1:17" ht="12.95" customHeight="1">
      <c r="A471" s="32" t="s">
        <v>1556</v>
      </c>
      <c r="B471" s="33" t="s">
        <v>146</v>
      </c>
      <c r="C471" s="32">
        <v>57285.608</v>
      </c>
      <c r="D471" s="32">
        <v>1E-4</v>
      </c>
      <c r="E471" s="105">
        <f t="shared" si="65"/>
        <v>2970.9964116855613</v>
      </c>
      <c r="F471" s="75">
        <f t="shared" si="66"/>
        <v>2971</v>
      </c>
      <c r="G471" s="46">
        <f t="shared" si="62"/>
        <v>-3.1978900005924515E-3</v>
      </c>
      <c r="H471" s="83"/>
      <c r="K471" s="45">
        <f t="shared" si="68"/>
        <v>-3.1978900005924515E-3</v>
      </c>
      <c r="O471" s="45">
        <f t="shared" ca="1" si="63"/>
        <v>-4.2786013255496236E-3</v>
      </c>
      <c r="Q471" s="79">
        <f t="shared" si="67"/>
        <v>42267.108</v>
      </c>
    </row>
    <row r="472" spans="1:17" ht="12.95" customHeight="1">
      <c r="A472" s="112" t="s">
        <v>4</v>
      </c>
      <c r="B472" s="35" t="s">
        <v>146</v>
      </c>
      <c r="C472" s="34">
        <v>57590.396679999998</v>
      </c>
      <c r="D472" s="34">
        <v>4.0000000000000002E-4</v>
      </c>
      <c r="E472" s="105">
        <f t="shared" si="65"/>
        <v>3312.9961740497329</v>
      </c>
      <c r="F472" s="75">
        <f t="shared" si="66"/>
        <v>3313</v>
      </c>
      <c r="G472" s="46">
        <f t="shared" si="62"/>
        <v>-3.4096700037480332E-3</v>
      </c>
      <c r="H472" s="83"/>
      <c r="K472" s="45">
        <f t="shared" si="68"/>
        <v>-3.4096700037480332E-3</v>
      </c>
      <c r="O472" s="45">
        <f t="shared" ca="1" si="63"/>
        <v>-5.4464794623221083E-3</v>
      </c>
      <c r="Q472" s="79">
        <f t="shared" si="67"/>
        <v>42571.896679999998</v>
      </c>
    </row>
    <row r="473" spans="1:17" ht="12.95" customHeight="1">
      <c r="A473" s="32" t="s">
        <v>1555</v>
      </c>
      <c r="B473" s="33" t="s">
        <v>146</v>
      </c>
      <c r="C473" s="32">
        <v>57596.633300000001</v>
      </c>
      <c r="D473" s="32">
        <v>2.0000000000000001E-4</v>
      </c>
      <c r="E473" s="105">
        <f t="shared" si="65"/>
        <v>3319.994211371712</v>
      </c>
      <c r="F473" s="75">
        <f t="shared" si="66"/>
        <v>3320</v>
      </c>
      <c r="G473" s="46">
        <f t="shared" si="62"/>
        <v>-5.1588000060291961E-3</v>
      </c>
      <c r="H473" s="83"/>
      <c r="K473" s="45">
        <f t="shared" si="68"/>
        <v>-5.1588000060291961E-3</v>
      </c>
      <c r="O473" s="45">
        <f t="shared" ca="1" si="63"/>
        <v>-5.4703834007940599E-3</v>
      </c>
      <c r="Q473" s="79">
        <f t="shared" si="67"/>
        <v>42578.133300000001</v>
      </c>
    </row>
    <row r="474" spans="1:17" ht="12.95" customHeight="1">
      <c r="A474" s="34" t="s">
        <v>1</v>
      </c>
      <c r="B474" s="35" t="s">
        <v>146</v>
      </c>
      <c r="C474" s="34">
        <v>57604.656999999999</v>
      </c>
      <c r="D474" s="34" t="s">
        <v>168</v>
      </c>
      <c r="E474" s="105">
        <f t="shared" si="65"/>
        <v>3328.9975099629874</v>
      </c>
      <c r="F474" s="75">
        <f t="shared" si="66"/>
        <v>3329</v>
      </c>
      <c r="G474" s="46">
        <f t="shared" si="62"/>
        <v>-2.2191100069903769E-3</v>
      </c>
      <c r="H474" s="83"/>
      <c r="K474" s="45">
        <f t="shared" si="68"/>
        <v>-2.2191100069903769E-3</v>
      </c>
      <c r="O474" s="45">
        <f t="shared" ca="1" si="63"/>
        <v>-5.501117035972284E-3</v>
      </c>
      <c r="Q474" s="79">
        <f t="shared" si="67"/>
        <v>42586.156999999999</v>
      </c>
    </row>
    <row r="475" spans="1:17" ht="12.95" customHeight="1">
      <c r="A475" s="32" t="s">
        <v>1554</v>
      </c>
      <c r="B475" s="33" t="s">
        <v>146</v>
      </c>
      <c r="C475" s="32">
        <v>57637.628199999999</v>
      </c>
      <c r="D475" s="32">
        <v>1E-4</v>
      </c>
      <c r="E475" s="105">
        <f t="shared" si="65"/>
        <v>3365.994102372068</v>
      </c>
      <c r="F475" s="75">
        <f t="shared" si="66"/>
        <v>3366</v>
      </c>
      <c r="G475" s="46">
        <f t="shared" si="62"/>
        <v>-5.2559400064637884E-3</v>
      </c>
      <c r="H475" s="83"/>
      <c r="K475" s="45">
        <f t="shared" si="68"/>
        <v>-5.2559400064637884E-3</v>
      </c>
      <c r="O475" s="45">
        <f t="shared" ca="1" si="63"/>
        <v>-5.6274664250383129E-3</v>
      </c>
      <c r="Q475" s="79">
        <f t="shared" si="67"/>
        <v>42619.128199999999</v>
      </c>
    </row>
    <row r="476" spans="1:17" ht="12.95" customHeight="1">
      <c r="A476" s="34" t="s">
        <v>2</v>
      </c>
      <c r="B476" s="113" t="s">
        <v>146</v>
      </c>
      <c r="C476" s="113">
        <v>57900.530599999998</v>
      </c>
      <c r="D476" s="113">
        <v>1.1000000000000001E-3</v>
      </c>
      <c r="E476" s="105">
        <f t="shared" si="65"/>
        <v>3660.9937668116095</v>
      </c>
      <c r="F476" s="75">
        <f t="shared" si="66"/>
        <v>3661</v>
      </c>
      <c r="G476" s="46">
        <f t="shared" si="62"/>
        <v>-5.5549900062032975E-3</v>
      </c>
      <c r="H476" s="83"/>
      <c r="K476" s="45">
        <f t="shared" si="68"/>
        <v>-5.5549900062032975E-3</v>
      </c>
      <c r="O476" s="45">
        <f t="shared" ca="1" si="63"/>
        <v>-6.6348466892134101E-3</v>
      </c>
      <c r="Q476" s="79">
        <f t="shared" si="67"/>
        <v>42882.030599999998</v>
      </c>
    </row>
    <row r="477" spans="1:17" ht="12.95" customHeight="1">
      <c r="A477" s="34" t="s">
        <v>1553</v>
      </c>
      <c r="B477" s="35" t="s">
        <v>146</v>
      </c>
      <c r="C477" s="34">
        <v>57931.723400000003</v>
      </c>
      <c r="D477" s="34">
        <v>1E-4</v>
      </c>
      <c r="E477" s="105">
        <f t="shared" si="65"/>
        <v>3695.9948376764287</v>
      </c>
      <c r="F477" s="75">
        <f t="shared" si="66"/>
        <v>3696</v>
      </c>
      <c r="G477" s="46">
        <f t="shared" si="62"/>
        <v>-4.6006400007172488E-3</v>
      </c>
      <c r="H477" s="83"/>
      <c r="K477" s="45">
        <f t="shared" si="68"/>
        <v>-4.6006400007172488E-3</v>
      </c>
      <c r="O477" s="45">
        <f t="shared" ca="1" si="63"/>
        <v>-6.7543663815731667E-3</v>
      </c>
      <c r="Q477" s="79">
        <f t="shared" si="67"/>
        <v>42913.223400000003</v>
      </c>
    </row>
    <row r="478" spans="1:17" ht="12.95" customHeight="1">
      <c r="A478" s="34" t="s">
        <v>2</v>
      </c>
      <c r="B478" s="113" t="s">
        <v>146</v>
      </c>
      <c r="C478" s="113">
        <v>57982.520299999996</v>
      </c>
      <c r="D478" s="113">
        <v>5.9999999999999995E-4</v>
      </c>
      <c r="E478" s="105">
        <f t="shared" si="65"/>
        <v>3752.99343660351</v>
      </c>
      <c r="F478" s="75">
        <f t="shared" si="66"/>
        <v>3753</v>
      </c>
      <c r="G478" s="46">
        <f t="shared" si="62"/>
        <v>-5.8492700045462698E-3</v>
      </c>
      <c r="H478" s="83"/>
      <c r="K478" s="45">
        <f t="shared" si="68"/>
        <v>-5.8492700045462698E-3</v>
      </c>
      <c r="O478" s="45">
        <f t="shared" ca="1" si="63"/>
        <v>-6.9490127377019144E-3</v>
      </c>
      <c r="Q478" s="79">
        <f t="shared" si="67"/>
        <v>42964.020299999996</v>
      </c>
    </row>
    <row r="479" spans="1:17" ht="12.95" customHeight="1">
      <c r="A479" s="114" t="s">
        <v>1558</v>
      </c>
      <c r="B479" s="115"/>
      <c r="C479" s="116">
        <v>58224.9254</v>
      </c>
      <c r="D479" s="116">
        <v>1E-4</v>
      </c>
      <c r="E479" s="105">
        <f t="shared" si="65"/>
        <v>4024.993323856098</v>
      </c>
      <c r="F479" s="75">
        <f t="shared" si="66"/>
        <v>4025</v>
      </c>
      <c r="G479" s="46">
        <f t="shared" si="62"/>
        <v>-5.9497500042198226E-3</v>
      </c>
      <c r="H479" s="83"/>
      <c r="K479" s="45">
        <f t="shared" si="68"/>
        <v>-5.9497500042198226E-3</v>
      </c>
      <c r="O479" s="45">
        <f t="shared" ca="1" si="63"/>
        <v>-7.8778514897548842E-3</v>
      </c>
      <c r="Q479" s="79">
        <f t="shared" si="67"/>
        <v>43206.4254</v>
      </c>
    </row>
    <row r="480" spans="1:17" ht="12.95" customHeight="1">
      <c r="A480" s="117" t="s">
        <v>1559</v>
      </c>
      <c r="B480" s="118" t="s">
        <v>146</v>
      </c>
      <c r="C480" s="119">
        <v>58299.786099999998</v>
      </c>
      <c r="D480" s="119">
        <v>2.0000000000000001E-4</v>
      </c>
      <c r="E480" s="105">
        <f t="shared" si="65"/>
        <v>4108.9936273136109</v>
      </c>
      <c r="F480" s="75">
        <f t="shared" si="66"/>
        <v>4109</v>
      </c>
      <c r="G480" s="46">
        <f t="shared" ref="G480:G511" si="69">C480-(C$7+C$8*F480)</f>
        <v>-5.679310008417815E-3</v>
      </c>
      <c r="H480" s="83"/>
      <c r="K480" s="45">
        <f t="shared" si="68"/>
        <v>-5.679310008417815E-3</v>
      </c>
      <c r="O480" s="45">
        <f t="shared" ca="1" si="63"/>
        <v>-8.1646987514183023E-3</v>
      </c>
      <c r="Q480" s="79">
        <f t="shared" si="67"/>
        <v>43281.286099999998</v>
      </c>
    </row>
    <row r="481" spans="1:19" ht="12.95" customHeight="1">
      <c r="A481" s="117" t="s">
        <v>1559</v>
      </c>
      <c r="B481" s="118" t="s">
        <v>146</v>
      </c>
      <c r="C481" s="119">
        <v>58326.5213</v>
      </c>
      <c r="D481" s="119">
        <v>1E-4</v>
      </c>
      <c r="E481" s="105">
        <f t="shared" si="65"/>
        <v>4138.9928780953651</v>
      </c>
      <c r="F481" s="75">
        <f t="shared" si="66"/>
        <v>4139</v>
      </c>
      <c r="G481" s="46">
        <f t="shared" si="69"/>
        <v>-6.3470100067206658E-3</v>
      </c>
      <c r="H481" s="83"/>
      <c r="K481" s="45">
        <f t="shared" si="68"/>
        <v>-6.3470100067206658E-3</v>
      </c>
      <c r="O481" s="45">
        <f t="shared" ca="1" si="63"/>
        <v>-8.2671442020123796E-3</v>
      </c>
      <c r="Q481" s="79">
        <f t="shared" si="67"/>
        <v>43308.0213</v>
      </c>
    </row>
    <row r="482" spans="1:19" ht="12.95" customHeight="1">
      <c r="A482" s="34" t="s">
        <v>0</v>
      </c>
      <c r="B482" s="35" t="s">
        <v>146</v>
      </c>
      <c r="C482" s="34">
        <v>58341.672400000003</v>
      </c>
      <c r="D482" s="34">
        <v>2.0000000000000001E-4</v>
      </c>
      <c r="E482" s="105">
        <f t="shared" si="65"/>
        <v>4155.9937476800123</v>
      </c>
      <c r="F482" s="75">
        <f t="shared" si="66"/>
        <v>4156</v>
      </c>
      <c r="G482" s="46">
        <f t="shared" si="69"/>
        <v>-5.5720399977872148E-3</v>
      </c>
      <c r="H482" s="83"/>
      <c r="K482" s="45">
        <f t="shared" si="68"/>
        <v>-5.5720399977872148E-3</v>
      </c>
      <c r="O482" s="45">
        <f t="shared" ref="O482:O501" ca="1" si="70">+C$11+C$12*F482</f>
        <v>-8.3251966240156898E-3</v>
      </c>
      <c r="Q482" s="79">
        <f t="shared" si="67"/>
        <v>43323.172400000003</v>
      </c>
    </row>
    <row r="483" spans="1:19" ht="12.95" customHeight="1">
      <c r="A483" s="34" t="s">
        <v>0</v>
      </c>
      <c r="B483" s="35" t="s">
        <v>146</v>
      </c>
      <c r="C483" s="34">
        <v>58374.646399999998</v>
      </c>
      <c r="D483" s="34">
        <v>1E-4</v>
      </c>
      <c r="E483" s="105">
        <f t="shared" si="65"/>
        <v>4192.9934819358723</v>
      </c>
      <c r="F483" s="75">
        <f t="shared" si="66"/>
        <v>4193</v>
      </c>
      <c r="G483" s="46">
        <f t="shared" si="69"/>
        <v>-5.8088700025109574E-3</v>
      </c>
      <c r="H483" s="83"/>
      <c r="K483" s="45">
        <f t="shared" si="68"/>
        <v>-5.8088700025109574E-3</v>
      </c>
      <c r="O483" s="45">
        <f t="shared" ca="1" si="70"/>
        <v>-8.4515460130817188E-3</v>
      </c>
      <c r="Q483" s="79">
        <f t="shared" si="67"/>
        <v>43356.146399999998</v>
      </c>
    </row>
    <row r="484" spans="1:19" ht="12.95" customHeight="1">
      <c r="A484" s="123" t="s">
        <v>1560</v>
      </c>
      <c r="B484" s="124" t="s">
        <v>146</v>
      </c>
      <c r="C484" s="122">
        <v>58725.776899999997</v>
      </c>
      <c r="D484" s="122">
        <v>1E-4</v>
      </c>
      <c r="E484" s="105">
        <f t="shared" si="65"/>
        <v>4586.9928508061776</v>
      </c>
      <c r="F484" s="75">
        <f t="shared" si="66"/>
        <v>4587</v>
      </c>
      <c r="G484" s="46">
        <f t="shared" si="69"/>
        <v>-6.3713300041854382E-3</v>
      </c>
      <c r="H484" s="83"/>
      <c r="K484" s="45">
        <f t="shared" si="68"/>
        <v>-6.3713300041854382E-3</v>
      </c>
      <c r="O484" s="45">
        <f t="shared" ca="1" si="70"/>
        <v>-9.7969962642172718E-3</v>
      </c>
      <c r="Q484" s="79">
        <f t="shared" si="67"/>
        <v>43707.276899999997</v>
      </c>
    </row>
    <row r="485" spans="1:19" ht="12.95" customHeight="1">
      <c r="A485" s="120" t="s">
        <v>1560</v>
      </c>
      <c r="B485" s="121" t="s">
        <v>146</v>
      </c>
      <c r="C485" s="122">
        <v>58753.403700000003</v>
      </c>
      <c r="D485" s="122">
        <v>1E-4</v>
      </c>
      <c r="E485" s="105">
        <f t="shared" si="65"/>
        <v>4617.9925553715975</v>
      </c>
      <c r="F485" s="75">
        <f t="shared" si="66"/>
        <v>4618</v>
      </c>
      <c r="G485" s="46">
        <f t="shared" si="69"/>
        <v>-6.6346200037514791E-3</v>
      </c>
      <c r="H485" s="83"/>
      <c r="K485" s="45">
        <f t="shared" si="68"/>
        <v>-6.6346200037514791E-3</v>
      </c>
      <c r="O485" s="45">
        <f t="shared" ca="1" si="70"/>
        <v>-9.9028565631644853E-3</v>
      </c>
      <c r="Q485" s="79">
        <f t="shared" si="67"/>
        <v>43734.903700000003</v>
      </c>
    </row>
    <row r="486" spans="1:19" ht="12.95" customHeight="1">
      <c r="A486" s="120" t="s">
        <v>1561</v>
      </c>
      <c r="B486" s="121" t="s">
        <v>146</v>
      </c>
      <c r="C486" s="122">
        <v>58970.854099999997</v>
      </c>
      <c r="D486" s="122">
        <v>1E-4</v>
      </c>
      <c r="E486" s="105">
        <f t="shared" si="65"/>
        <v>4861.9910697717805</v>
      </c>
      <c r="F486" s="75">
        <f t="shared" si="66"/>
        <v>4862</v>
      </c>
      <c r="G486" s="46">
        <f t="shared" si="69"/>
        <v>-7.9585800049244426E-3</v>
      </c>
      <c r="H486" s="83"/>
      <c r="K486" s="45">
        <f t="shared" si="68"/>
        <v>-7.9585800049244426E-3</v>
      </c>
      <c r="O486" s="45">
        <f t="shared" ca="1" si="70"/>
        <v>-1.0736079561329652E-2</v>
      </c>
      <c r="Q486" s="79">
        <f t="shared" si="67"/>
        <v>43952.354099999997</v>
      </c>
    </row>
    <row r="487" spans="1:19" ht="12.95" customHeight="1">
      <c r="A487" s="117" t="s">
        <v>1564</v>
      </c>
      <c r="B487" s="118" t="s">
        <v>145</v>
      </c>
      <c r="C487" s="119">
        <v>58991.797599999998</v>
      </c>
      <c r="D487" s="119">
        <v>5.9999999999999995E-4</v>
      </c>
      <c r="E487" s="105">
        <f t="shared" si="65"/>
        <v>4885.4915226858275</v>
      </c>
      <c r="F487" s="75">
        <f t="shared" si="66"/>
        <v>4885.5</v>
      </c>
      <c r="G487" s="46">
        <f t="shared" si="69"/>
        <v>-7.5549450048129074E-3</v>
      </c>
      <c r="H487" s="83"/>
      <c r="K487" s="45">
        <f t="shared" si="68"/>
        <v>-7.5549450048129074E-3</v>
      </c>
      <c r="O487" s="45">
        <f t="shared" ca="1" si="70"/>
        <v>-1.0816328497628345E-2</v>
      </c>
      <c r="Q487" s="79">
        <f t="shared" si="67"/>
        <v>43973.297599999998</v>
      </c>
    </row>
    <row r="488" spans="1:19" ht="12.95" customHeight="1">
      <c r="A488" s="37" t="s">
        <v>1565</v>
      </c>
      <c r="B488" s="38" t="s">
        <v>146</v>
      </c>
      <c r="C488" s="130">
        <v>59071.559399999998</v>
      </c>
      <c r="D488" s="39">
        <v>1.1000000000000001E-3</v>
      </c>
      <c r="E488" s="105">
        <f t="shared" si="65"/>
        <v>4974.9912923155225</v>
      </c>
      <c r="F488" s="75">
        <f t="shared" si="66"/>
        <v>4975</v>
      </c>
      <c r="G488" s="46">
        <f t="shared" si="69"/>
        <v>-7.7602500023203902E-3</v>
      </c>
      <c r="H488" s="83"/>
      <c r="K488" s="45">
        <f t="shared" si="68"/>
        <v>-7.7602500023203902E-3</v>
      </c>
      <c r="O488" s="45">
        <f t="shared" ca="1" si="70"/>
        <v>-1.1121957425234009E-2</v>
      </c>
      <c r="Q488" s="79">
        <f t="shared" si="67"/>
        <v>44053.059399999998</v>
      </c>
    </row>
    <row r="489" spans="1:19" ht="12.95" customHeight="1">
      <c r="A489" s="117" t="s">
        <v>1564</v>
      </c>
      <c r="B489" s="118" t="s">
        <v>146</v>
      </c>
      <c r="C489" s="119">
        <v>59095.621800000001</v>
      </c>
      <c r="D489" s="119">
        <v>2.0000000000000001E-4</v>
      </c>
      <c r="E489" s="105">
        <f t="shared" si="65"/>
        <v>5001.9914259225598</v>
      </c>
      <c r="F489" s="75">
        <f t="shared" si="66"/>
        <v>5002</v>
      </c>
      <c r="G489" s="46">
        <f t="shared" si="69"/>
        <v>-7.6411800037021749E-3</v>
      </c>
      <c r="H489" s="83"/>
      <c r="K489" s="45">
        <f t="shared" si="68"/>
        <v>-7.6411800037021749E-3</v>
      </c>
      <c r="O489" s="45">
        <f t="shared" ca="1" si="70"/>
        <v>-1.1214158330768678E-2</v>
      </c>
      <c r="Q489" s="79">
        <f t="shared" si="67"/>
        <v>44077.121800000001</v>
      </c>
    </row>
    <row r="490" spans="1:19" ht="12.95" customHeight="1">
      <c r="A490" s="117" t="s">
        <v>1564</v>
      </c>
      <c r="B490" s="118" t="s">
        <v>146</v>
      </c>
      <c r="C490" s="119">
        <v>59122.357499999998</v>
      </c>
      <c r="D490" s="119">
        <v>1E-4</v>
      </c>
      <c r="E490" s="105">
        <f t="shared" si="65"/>
        <v>5031.9912377483761</v>
      </c>
      <c r="F490" s="75">
        <f t="shared" si="66"/>
        <v>5032</v>
      </c>
      <c r="G490" s="46">
        <f t="shared" si="69"/>
        <v>-7.8088800073601305E-3</v>
      </c>
      <c r="H490" s="83"/>
      <c r="K490" s="45">
        <f t="shared" si="68"/>
        <v>-7.8088800073601305E-3</v>
      </c>
      <c r="O490" s="45">
        <f t="shared" ca="1" si="70"/>
        <v>-1.1316603781362757E-2</v>
      </c>
      <c r="Q490" s="79">
        <f t="shared" si="67"/>
        <v>44103.857499999998</v>
      </c>
    </row>
    <row r="491" spans="1:19" ht="12.95" customHeight="1">
      <c r="A491" s="117" t="s">
        <v>1564</v>
      </c>
      <c r="B491" s="118" t="s">
        <v>146</v>
      </c>
      <c r="C491" s="119">
        <v>59144.637900000002</v>
      </c>
      <c r="D491" s="119">
        <v>4.0000000000000002E-4</v>
      </c>
      <c r="E491" s="105">
        <f t="shared" si="65"/>
        <v>5056.9918102938527</v>
      </c>
      <c r="F491" s="75">
        <f t="shared" si="66"/>
        <v>5057</v>
      </c>
      <c r="G491" s="46">
        <f t="shared" si="69"/>
        <v>-7.2986300001502968E-3</v>
      </c>
      <c r="H491" s="83"/>
      <c r="K491" s="45">
        <f t="shared" si="68"/>
        <v>-7.2986300001502968E-3</v>
      </c>
      <c r="O491" s="45">
        <f t="shared" ca="1" si="70"/>
        <v>-1.1401974990191157E-2</v>
      </c>
      <c r="Q491" s="79">
        <f t="shared" si="67"/>
        <v>44126.137900000002</v>
      </c>
    </row>
    <row r="492" spans="1:19" ht="12.95" customHeight="1">
      <c r="A492" s="125" t="s">
        <v>1562</v>
      </c>
      <c r="B492" s="89"/>
      <c r="C492" s="36">
        <v>59363.871099999997</v>
      </c>
      <c r="D492" s="32">
        <v>1E-4</v>
      </c>
      <c r="E492" s="105">
        <f t="shared" si="65"/>
        <v>5302.9907834261085</v>
      </c>
      <c r="F492" s="75">
        <f t="shared" si="66"/>
        <v>5303</v>
      </c>
      <c r="G492" s="46">
        <f t="shared" si="69"/>
        <v>-8.2137700082967058E-3</v>
      </c>
      <c r="H492" s="83"/>
      <c r="K492" s="45">
        <f t="shared" si="68"/>
        <v>-8.2137700082967058E-3</v>
      </c>
      <c r="O492" s="45">
        <f t="shared" ca="1" si="70"/>
        <v>-1.2242027685062593E-2</v>
      </c>
      <c r="Q492" s="79">
        <f t="shared" si="67"/>
        <v>44345.371099999997</v>
      </c>
    </row>
    <row r="493" spans="1:19" ht="12.95" customHeight="1">
      <c r="A493" s="37" t="s">
        <v>1565</v>
      </c>
      <c r="B493" s="38" t="s">
        <v>146</v>
      </c>
      <c r="C493" s="130">
        <v>59379.4666</v>
      </c>
      <c r="D493" s="39">
        <v>1.9E-3</v>
      </c>
      <c r="E493" s="105">
        <f t="shared" si="65"/>
        <v>5320.4903089791951</v>
      </c>
      <c r="F493" s="75">
        <f t="shared" si="66"/>
        <v>5320.5</v>
      </c>
      <c r="G493" s="46">
        <f t="shared" si="69"/>
        <v>-8.6365950046456419E-3</v>
      </c>
      <c r="H493" s="83"/>
      <c r="K493" s="45">
        <f t="shared" si="68"/>
        <v>-8.6365950046456419E-3</v>
      </c>
      <c r="O493" s="45">
        <f t="shared" ca="1" si="70"/>
        <v>-1.2301787531242472E-2</v>
      </c>
      <c r="Q493" s="79">
        <f t="shared" si="67"/>
        <v>44360.9666</v>
      </c>
    </row>
    <row r="494" spans="1:19" ht="12.95" customHeight="1">
      <c r="A494" s="42" t="s">
        <v>1569</v>
      </c>
      <c r="B494" s="126" t="s">
        <v>146</v>
      </c>
      <c r="C494" s="127">
        <v>59391.844899999996</v>
      </c>
      <c r="D494" s="128">
        <v>4.0000000000000002E-4</v>
      </c>
      <c r="E494" s="105">
        <f t="shared" si="65"/>
        <v>5334.3798525753391</v>
      </c>
      <c r="F494" s="75">
        <f t="shared" si="66"/>
        <v>5334.5</v>
      </c>
      <c r="G494" s="46">
        <f t="shared" si="69"/>
        <v>-0.10707485500461189</v>
      </c>
      <c r="H494" s="83"/>
      <c r="O494" s="45">
        <f t="shared" ca="1" si="70"/>
        <v>-1.2349595408186375E-2</v>
      </c>
      <c r="Q494" s="79">
        <f t="shared" si="67"/>
        <v>44373.344899999996</v>
      </c>
      <c r="S494" s="45">
        <f>+G494</f>
        <v>-0.10707485500461189</v>
      </c>
    </row>
    <row r="495" spans="1:19" ht="12.95" customHeight="1">
      <c r="A495" s="117" t="s">
        <v>1563</v>
      </c>
      <c r="B495" s="118" t="s">
        <v>146</v>
      </c>
      <c r="C495" s="119">
        <v>59414.668700000002</v>
      </c>
      <c r="D495" s="119">
        <v>2.9999999999999997E-4</v>
      </c>
      <c r="E495" s="105">
        <f t="shared" si="65"/>
        <v>5359.990167814899</v>
      </c>
      <c r="F495" s="75">
        <f t="shared" si="66"/>
        <v>5360</v>
      </c>
      <c r="G495" s="46">
        <f t="shared" si="69"/>
        <v>-8.7624000007053837E-3</v>
      </c>
      <c r="H495" s="83"/>
      <c r="K495" s="45">
        <f t="shared" ref="K495:K501" si="71">+G495</f>
        <v>-8.7624000007053837E-3</v>
      </c>
      <c r="O495" s="45">
        <f t="shared" ca="1" si="70"/>
        <v>-1.243667404119134E-2</v>
      </c>
      <c r="Q495" s="79">
        <f t="shared" si="67"/>
        <v>44396.168700000002</v>
      </c>
    </row>
    <row r="496" spans="1:19" ht="12.95" customHeight="1">
      <c r="A496" s="39" t="s">
        <v>1566</v>
      </c>
      <c r="B496" s="38" t="s">
        <v>146</v>
      </c>
      <c r="C496" s="130">
        <v>59449.425199999998</v>
      </c>
      <c r="D496" s="39">
        <v>5.0000000000000001E-4</v>
      </c>
      <c r="E496" s="105">
        <f t="shared" si="65"/>
        <v>5398.9900241763926</v>
      </c>
      <c r="F496" s="75">
        <f t="shared" si="66"/>
        <v>5399</v>
      </c>
      <c r="G496" s="46">
        <f t="shared" si="69"/>
        <v>-8.8904100048239343E-3</v>
      </c>
      <c r="H496" s="83"/>
      <c r="K496" s="45">
        <f t="shared" si="71"/>
        <v>-8.8904100048239343E-3</v>
      </c>
      <c r="O496" s="45">
        <f t="shared" ca="1" si="70"/>
        <v>-1.256985312696364E-2</v>
      </c>
      <c r="Q496" s="79">
        <f t="shared" si="67"/>
        <v>44430.925199999998</v>
      </c>
    </row>
    <row r="497" spans="1:17" ht="12.95" customHeight="1">
      <c r="A497" s="37" t="s">
        <v>1567</v>
      </c>
      <c r="B497" s="38" t="s">
        <v>146</v>
      </c>
      <c r="C497" s="130">
        <v>59758.669399999999</v>
      </c>
      <c r="D497" s="39">
        <v>2.0000000000000001E-4</v>
      </c>
      <c r="E497" s="105">
        <f t="shared" si="65"/>
        <v>5745.9892726803046</v>
      </c>
      <c r="F497" s="75">
        <f t="shared" si="66"/>
        <v>5746</v>
      </c>
      <c r="G497" s="46">
        <f t="shared" si="69"/>
        <v>-9.5601400025770999E-3</v>
      </c>
      <c r="H497" s="83"/>
      <c r="K497" s="45">
        <f t="shared" si="71"/>
        <v>-9.5601400025770999E-3</v>
      </c>
      <c r="O497" s="45">
        <f t="shared" ca="1" si="70"/>
        <v>-1.3754805505501806E-2</v>
      </c>
      <c r="Q497" s="79">
        <f t="shared" si="67"/>
        <v>44740.169399999999</v>
      </c>
    </row>
    <row r="498" spans="1:17" ht="12.95" customHeight="1">
      <c r="A498" s="40" t="s">
        <v>1568</v>
      </c>
      <c r="B498" s="41" t="s">
        <v>146</v>
      </c>
      <c r="C498" s="130">
        <v>59808.581299999998</v>
      </c>
      <c r="D498" s="39">
        <v>1E-4</v>
      </c>
      <c r="E498" s="105">
        <f t="shared" si="65"/>
        <v>5801.9948236054379</v>
      </c>
      <c r="F498" s="75">
        <f t="shared" si="66"/>
        <v>5802</v>
      </c>
      <c r="G498" s="46">
        <f t="shared" si="69"/>
        <v>-4.6131800045259297E-3</v>
      </c>
      <c r="H498" s="83"/>
      <c r="K498" s="45">
        <f t="shared" si="71"/>
        <v>-4.6131800045259297E-3</v>
      </c>
      <c r="O498" s="45">
        <f t="shared" ca="1" si="70"/>
        <v>-1.3946037013277415E-2</v>
      </c>
      <c r="Q498" s="79">
        <f t="shared" si="67"/>
        <v>44790.081299999998</v>
      </c>
    </row>
    <row r="499" spans="1:17" ht="12.95" customHeight="1">
      <c r="A499" s="40" t="s">
        <v>1568</v>
      </c>
      <c r="B499" s="41" t="s">
        <v>146</v>
      </c>
      <c r="C499" s="130">
        <v>59850.464800000002</v>
      </c>
      <c r="D499" s="39">
        <v>1E-4</v>
      </c>
      <c r="E499" s="105">
        <f t="shared" si="65"/>
        <v>5848.9918021250505</v>
      </c>
      <c r="F499" s="75">
        <f t="shared" si="66"/>
        <v>5849</v>
      </c>
      <c r="G499" s="46">
        <f t="shared" si="69"/>
        <v>-7.3059100031969137E-3</v>
      </c>
      <c r="H499" s="83"/>
      <c r="K499" s="45">
        <f t="shared" si="71"/>
        <v>-7.3059100031969137E-3</v>
      </c>
      <c r="O499" s="45">
        <f t="shared" ca="1" si="70"/>
        <v>-1.4106534885874805E-2</v>
      </c>
      <c r="Q499" s="79">
        <f t="shared" si="67"/>
        <v>44831.964800000002</v>
      </c>
    </row>
    <row r="500" spans="1:17" ht="12.95" customHeight="1">
      <c r="A500" s="40" t="s">
        <v>1571</v>
      </c>
      <c r="B500" s="131" t="s">
        <v>146</v>
      </c>
      <c r="C500" s="132">
        <v>60178.422100000003</v>
      </c>
      <c r="D500" s="132">
        <v>1E-4</v>
      </c>
      <c r="E500" s="105">
        <f t="shared" si="65"/>
        <v>6216.988798160457</v>
      </c>
      <c r="F500" s="75">
        <f t="shared" si="66"/>
        <v>6217</v>
      </c>
      <c r="G500" s="46">
        <f t="shared" si="69"/>
        <v>-9.9830300023313612E-3</v>
      </c>
      <c r="H500" s="83"/>
      <c r="K500" s="45">
        <f t="shared" si="71"/>
        <v>-9.9830300023313612E-3</v>
      </c>
      <c r="O500" s="45">
        <f t="shared" ca="1" si="70"/>
        <v>-1.5363199079828825E-2</v>
      </c>
      <c r="Q500" s="79">
        <f t="shared" si="67"/>
        <v>45159.922100000003</v>
      </c>
    </row>
    <row r="501" spans="1:17" ht="12.95" customHeight="1">
      <c r="A501" s="145" t="s">
        <v>1571</v>
      </c>
      <c r="B501" s="147" t="s">
        <v>146</v>
      </c>
      <c r="C501" s="149">
        <v>60267.5409</v>
      </c>
      <c r="D501" s="149">
        <v>1E-4</v>
      </c>
      <c r="E501" s="105">
        <f t="shared" si="65"/>
        <v>6316.9879464955566</v>
      </c>
      <c r="F501" s="75">
        <f t="shared" si="66"/>
        <v>6317</v>
      </c>
      <c r="G501" s="46">
        <f t="shared" si="69"/>
        <v>-1.0742030004621483E-2</v>
      </c>
      <c r="H501" s="83"/>
      <c r="K501" s="45">
        <f t="shared" si="71"/>
        <v>-1.0742030004621483E-2</v>
      </c>
      <c r="O501" s="45">
        <f t="shared" ca="1" si="70"/>
        <v>-1.5704683915142417E-2</v>
      </c>
      <c r="Q501" s="79">
        <f t="shared" si="67"/>
        <v>45249.0409</v>
      </c>
    </row>
    <row r="502" spans="1:17" ht="12.95" customHeight="1">
      <c r="A502" s="37" t="s">
        <v>1577</v>
      </c>
      <c r="B502" s="152" t="s">
        <v>146</v>
      </c>
      <c r="C502" s="153">
        <v>60453.800499999998</v>
      </c>
      <c r="D502" s="154">
        <v>1E-4</v>
      </c>
      <c r="E502" s="105">
        <f t="shared" ref="E502" si="72">(C502-C$7)/C$8</f>
        <v>6525.9876342072048</v>
      </c>
      <c r="F502" s="75">
        <f t="shared" si="66"/>
        <v>6526</v>
      </c>
      <c r="G502" s="46">
        <f t="shared" ref="G502" si="73">C502-(C$7+C$8*F502)</f>
        <v>-1.1020340003597084E-2</v>
      </c>
      <c r="H502" s="83"/>
      <c r="K502" s="45">
        <f t="shared" ref="K502" si="74">+G502</f>
        <v>-1.1020340003597084E-2</v>
      </c>
      <c r="O502" s="45">
        <f t="shared" ref="O502" ca="1" si="75">+C$11+C$12*F502</f>
        <v>-1.6418387220947822E-2</v>
      </c>
      <c r="Q502" s="79">
        <f t="shared" ref="Q502" si="76">C502-15018.5</f>
        <v>45435.300499999998</v>
      </c>
    </row>
    <row r="503" spans="1:17" ht="12.95" customHeight="1">
      <c r="F503" s="75"/>
      <c r="Q503" s="79"/>
    </row>
    <row r="504" spans="1:17" ht="12.95" customHeight="1">
      <c r="F504" s="75"/>
      <c r="Q504" s="79"/>
    </row>
    <row r="505" spans="1:17" ht="12.95" customHeight="1">
      <c r="F505" s="75"/>
      <c r="Q505" s="79"/>
    </row>
    <row r="506" spans="1:17" ht="12.95" customHeight="1">
      <c r="F506" s="75"/>
      <c r="Q506" s="79"/>
    </row>
    <row r="507" spans="1:17" ht="12.95" customHeight="1">
      <c r="F507" s="75"/>
      <c r="Q507" s="79"/>
    </row>
    <row r="508" spans="1:17" ht="12.95" customHeight="1">
      <c r="F508" s="75"/>
      <c r="Q508" s="79"/>
    </row>
    <row r="509" spans="1:17" ht="12.95" customHeight="1">
      <c r="F509" s="75"/>
      <c r="Q509" s="79"/>
    </row>
    <row r="510" spans="1:17" ht="12.95" customHeight="1">
      <c r="F510" s="75"/>
      <c r="Q510" s="79"/>
    </row>
    <row r="511" spans="1:17" ht="12.95" customHeight="1">
      <c r="F511" s="75"/>
      <c r="Q511" s="79"/>
    </row>
    <row r="512" spans="1:17" ht="12.95" customHeight="1">
      <c r="F512" s="75"/>
      <c r="Q512" s="79"/>
    </row>
    <row r="513" spans="6:17" ht="12.95" customHeight="1">
      <c r="F513" s="75"/>
      <c r="Q513" s="79"/>
    </row>
    <row r="514" spans="6:17" ht="12.95" customHeight="1">
      <c r="F514" s="75"/>
      <c r="Q514" s="79"/>
    </row>
  </sheetData>
  <protectedRanges>
    <protectedRange sqref="A480:D483" name="Range1"/>
  </protectedRanges>
  <sortState xmlns:xlrd2="http://schemas.microsoft.com/office/spreadsheetml/2017/richdata2" ref="A21:AI505">
    <sortCondition ref="C21:C505"/>
  </sortState>
  <phoneticPr fontId="7" type="noConversion"/>
  <hyperlinks>
    <hyperlink ref="H1464" r:id="rId1" display="http://vsolj.cetus-net.org/bulletin.html" xr:uid="{00000000-0004-0000-0000-000000000000}"/>
    <hyperlink ref="H65076" r:id="rId2" display="http://vsolj.cetus-net.org/bulletin.html" xr:uid="{00000000-0004-0000-0000-000001000000}"/>
    <hyperlink ref="H65069" r:id="rId3" display="https://www.aavso.org/ejaavso" xr:uid="{00000000-0004-0000-0000-000002000000}"/>
    <hyperlink ref="AP1220" r:id="rId4" display="http://cdsbib.u-strasbg.fr/cgi-bin/cdsbib?1990RMxAA..21..381G" xr:uid="{00000000-0004-0000-0000-000003000000}"/>
    <hyperlink ref="AP1224" r:id="rId5" display="http://cdsbib.u-strasbg.fr/cgi-bin/cdsbib?1990RMxAA..21..381G" xr:uid="{00000000-0004-0000-0000-000004000000}"/>
    <hyperlink ref="AP1223" r:id="rId6" display="http://cdsbib.u-strasbg.fr/cgi-bin/cdsbib?1990RMxAA..21..381G" xr:uid="{00000000-0004-0000-0000-000005000000}"/>
    <hyperlink ref="AP1204" r:id="rId7" display="http://cdsbib.u-strasbg.fr/cgi-bin/cdsbib?1990RMxAA..21..381G" xr:uid="{00000000-0004-0000-0000-000006000000}"/>
    <hyperlink ref="I65076" r:id="rId8" display="http://vsolj.cetus-net.org/bulletin.html" xr:uid="{00000000-0004-0000-0000-000007000000}"/>
    <hyperlink ref="AQ1360" r:id="rId9" display="http://cdsbib.u-strasbg.fr/cgi-bin/cdsbib?1990RMxAA..21..381G" xr:uid="{00000000-0004-0000-0000-000008000000}"/>
    <hyperlink ref="AQ56126" r:id="rId10" display="http://cdsbib.u-strasbg.fr/cgi-bin/cdsbib?1990RMxAA..21..381G" xr:uid="{00000000-0004-0000-0000-000009000000}"/>
    <hyperlink ref="AQ1361" r:id="rId11" display="http://cdsbib.u-strasbg.fr/cgi-bin/cdsbib?1990RMxAA..21..381G" xr:uid="{00000000-0004-0000-0000-00000A000000}"/>
    <hyperlink ref="H65073" r:id="rId12" display="https://www.aavso.org/ejaavso" xr:uid="{00000000-0004-0000-0000-00000B000000}"/>
    <hyperlink ref="H2246" r:id="rId13" display="http://vsolj.cetus-net.org/bulletin.html" xr:uid="{00000000-0004-0000-0000-00000C000000}"/>
    <hyperlink ref="AP3490" r:id="rId14" display="http://cdsbib.u-strasbg.fr/cgi-bin/cdsbib?1990RMxAA..21..381G" xr:uid="{00000000-0004-0000-0000-00000D000000}"/>
    <hyperlink ref="AP3493" r:id="rId15" display="http://cdsbib.u-strasbg.fr/cgi-bin/cdsbib?1990RMxAA..21..381G" xr:uid="{00000000-0004-0000-0000-00000E000000}"/>
    <hyperlink ref="AP3491" r:id="rId16" display="http://cdsbib.u-strasbg.fr/cgi-bin/cdsbib?1990RMxAA..21..381G" xr:uid="{00000000-0004-0000-0000-00000F000000}"/>
    <hyperlink ref="AP3475" r:id="rId17" display="http://cdsbib.u-strasbg.fr/cgi-bin/cdsbib?1990RMxAA..21..381G" xr:uid="{00000000-0004-0000-0000-000010000000}"/>
    <hyperlink ref="I2246" r:id="rId18" display="http://vsolj.cetus-net.org/bulletin.html" xr:uid="{00000000-0004-0000-0000-000011000000}"/>
    <hyperlink ref="AQ3704" r:id="rId19" display="http://cdsbib.u-strasbg.fr/cgi-bin/cdsbib?1990RMxAA..21..381G" xr:uid="{00000000-0004-0000-0000-000012000000}"/>
    <hyperlink ref="AQ414" r:id="rId20" display="http://cdsbib.u-strasbg.fr/cgi-bin/cdsbib?1990RMxAA..21..381G" xr:uid="{00000000-0004-0000-0000-000013000000}"/>
    <hyperlink ref="AQ3708" r:id="rId21" display="http://cdsbib.u-strasbg.fr/cgi-bin/cdsbib?1990RMxAA..21..381G" xr:uid="{00000000-0004-0000-0000-000014000000}"/>
    <hyperlink ref="H64813" r:id="rId22" display="http://vsolj.cetus-net.org/bulletin.html" xr:uid="{00000000-0004-0000-0000-000015000000}"/>
    <hyperlink ref="H64806" r:id="rId23" display="https://www.aavso.org/ejaavso" xr:uid="{00000000-0004-0000-0000-000016000000}"/>
    <hyperlink ref="I64813" r:id="rId24" display="http://vsolj.cetus-net.org/bulletin.html" xr:uid="{00000000-0004-0000-0000-000017000000}"/>
    <hyperlink ref="AQ58464" r:id="rId25" display="http://cdsbib.u-strasbg.fr/cgi-bin/cdsbib?1990RMxAA..21..381G" xr:uid="{00000000-0004-0000-0000-000018000000}"/>
    <hyperlink ref="H64810" r:id="rId26" display="https://www.aavso.org/ejaavso" xr:uid="{00000000-0004-0000-0000-000019000000}"/>
    <hyperlink ref="AP5828" r:id="rId27" display="http://cdsbib.u-strasbg.fr/cgi-bin/cdsbib?1990RMxAA..21..381G" xr:uid="{00000000-0004-0000-0000-00001A000000}"/>
    <hyperlink ref="AP5831" r:id="rId28" display="http://cdsbib.u-strasbg.fr/cgi-bin/cdsbib?1990RMxAA..21..381G" xr:uid="{00000000-0004-0000-0000-00001B000000}"/>
    <hyperlink ref="AP5829" r:id="rId29" display="http://cdsbib.u-strasbg.fr/cgi-bin/cdsbib?1990RMxAA..21..381G" xr:uid="{00000000-0004-0000-0000-00001C000000}"/>
    <hyperlink ref="AP5813" r:id="rId30" display="http://cdsbib.u-strasbg.fr/cgi-bin/cdsbib?1990RMxAA..21..381G" xr:uid="{00000000-0004-0000-0000-00001D000000}"/>
    <hyperlink ref="AQ6042" r:id="rId31" display="http://cdsbib.u-strasbg.fr/cgi-bin/cdsbib?1990RMxAA..21..381G" xr:uid="{00000000-0004-0000-0000-00001E000000}"/>
    <hyperlink ref="AQ6046" r:id="rId32" display="http://cdsbib.u-strasbg.fr/cgi-bin/cdsbib?1990RMxAA..21..381G" xr:uid="{00000000-0004-0000-0000-00001F000000}"/>
    <hyperlink ref="AQ199" r:id="rId33" display="http://cdsbib.u-strasbg.fr/cgi-bin/cdsbib?1990RMxAA..21..381G" xr:uid="{00000000-0004-0000-0000-000020000000}"/>
    <hyperlink ref="I2934" r:id="rId34" display="http://vsolj.cetus-net.org/bulletin.html" xr:uid="{00000000-0004-0000-0000-000021000000}"/>
    <hyperlink ref="H2934" r:id="rId35" display="http://vsolj.cetus-net.org/bulletin.html" xr:uid="{00000000-0004-0000-0000-000022000000}"/>
    <hyperlink ref="AQ851" r:id="rId36" display="http://cdsbib.u-strasbg.fr/cgi-bin/cdsbib?1990RMxAA..21..381G" xr:uid="{00000000-0004-0000-0000-000023000000}"/>
    <hyperlink ref="AQ850" r:id="rId37" display="http://cdsbib.u-strasbg.fr/cgi-bin/cdsbib?1990RMxAA..21..381G" xr:uid="{00000000-0004-0000-0000-000024000000}"/>
    <hyperlink ref="AP4104" r:id="rId38" display="http://cdsbib.u-strasbg.fr/cgi-bin/cdsbib?1990RMxAA..21..381G" xr:uid="{00000000-0004-0000-0000-000025000000}"/>
    <hyperlink ref="AP4122" r:id="rId39" display="http://cdsbib.u-strasbg.fr/cgi-bin/cdsbib?1990RMxAA..21..381G" xr:uid="{00000000-0004-0000-0000-000026000000}"/>
    <hyperlink ref="AP4123" r:id="rId40" display="http://cdsbib.u-strasbg.fr/cgi-bin/cdsbib?1990RMxAA..21..381G" xr:uid="{00000000-0004-0000-0000-000027000000}"/>
    <hyperlink ref="AP4119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399" workbookViewId="0">
      <selection activeCell="A318" sqref="A318:D446"/>
    </sheetView>
  </sheetViews>
  <sheetFormatPr defaultRowHeight="12.75"/>
  <cols>
    <col min="1" max="1" width="19.7109375" style="18" customWidth="1"/>
    <col min="2" max="2" width="4.42578125" style="2" customWidth="1"/>
    <col min="3" max="3" width="12.7109375" style="18" customWidth="1"/>
    <col min="4" max="4" width="5.42578125" style="2" customWidth="1"/>
    <col min="5" max="5" width="14.85546875" style="2" customWidth="1"/>
    <col min="6" max="6" width="9.140625" style="2"/>
    <col min="7" max="7" width="12" style="2" customWidth="1"/>
    <col min="8" max="8" width="14.140625" style="18" customWidth="1"/>
    <col min="9" max="9" width="22.5703125" style="2" customWidth="1"/>
    <col min="10" max="10" width="25.140625" style="2" customWidth="1"/>
    <col min="11" max="11" width="15.7109375" style="2" customWidth="1"/>
    <col min="12" max="12" width="14.140625" style="2" customWidth="1"/>
    <col min="13" max="13" width="9.5703125" style="2" customWidth="1"/>
    <col min="14" max="14" width="14.140625" style="2" customWidth="1"/>
    <col min="15" max="15" width="23.42578125" style="2" customWidth="1"/>
    <col min="16" max="16" width="16.5703125" style="2" customWidth="1"/>
    <col min="17" max="17" width="41" style="2" customWidth="1"/>
    <col min="18" max="16384" width="9.140625" style="2"/>
  </cols>
  <sheetData>
    <row r="1" spans="1:16" ht="15.75">
      <c r="A1" s="17" t="s">
        <v>218</v>
      </c>
      <c r="I1" s="19" t="s">
        <v>219</v>
      </c>
      <c r="J1" s="20" t="s">
        <v>220</v>
      </c>
    </row>
    <row r="2" spans="1:16">
      <c r="I2" s="21" t="s">
        <v>221</v>
      </c>
      <c r="J2" s="22" t="s">
        <v>222</v>
      </c>
    </row>
    <row r="3" spans="1:16">
      <c r="A3" s="23" t="s">
        <v>223</v>
      </c>
      <c r="I3" s="21" t="s">
        <v>186</v>
      </c>
      <c r="J3" s="22" t="s">
        <v>224</v>
      </c>
    </row>
    <row r="4" spans="1:16">
      <c r="I4" s="21" t="s">
        <v>225</v>
      </c>
      <c r="J4" s="22" t="s">
        <v>224</v>
      </c>
    </row>
    <row r="5" spans="1:16" ht="13.5" thickBot="1">
      <c r="I5" s="24" t="s">
        <v>226</v>
      </c>
      <c r="J5" s="25" t="s">
        <v>168</v>
      </c>
    </row>
    <row r="10" spans="1:16" ht="13.5" thickBot="1"/>
    <row r="11" spans="1:16" ht="12.75" customHeight="1" thickBot="1">
      <c r="A11" s="18" t="str">
        <f t="shared" ref="A11:A74" si="0">P11</f>
        <v>IBVS 328 </v>
      </c>
      <c r="B11" s="3" t="str">
        <f t="shared" ref="B11:B74" si="1">IF(H11=INT(H11),"I","II")</f>
        <v>I</v>
      </c>
      <c r="C11" s="18">
        <f t="shared" ref="C11:C74" si="2">1*G11</f>
        <v>40127.428999999996</v>
      </c>
      <c r="D11" s="2" t="str">
        <f t="shared" ref="D11:D74" si="3">VLOOKUP(F11,I$1:J$5,2,FALSE)</f>
        <v>vis</v>
      </c>
      <c r="E11" s="26">
        <f>VLOOKUP(C11,Active!C$21:E$946,3,FALSE)</f>
        <v>-16281.99271048907</v>
      </c>
      <c r="F11" s="3" t="s">
        <v>226</v>
      </c>
      <c r="G11" s="2" t="str">
        <f t="shared" ref="G11:G74" si="4">MID(I11,3,LEN(I11)-3)</f>
        <v>40127.429</v>
      </c>
      <c r="H11" s="18">
        <f t="shared" ref="H11:H74" si="5">1*K11</f>
        <v>-5368</v>
      </c>
      <c r="I11" s="27" t="s">
        <v>418</v>
      </c>
      <c r="J11" s="28" t="s">
        <v>419</v>
      </c>
      <c r="K11" s="27">
        <v>-5368</v>
      </c>
      <c r="L11" s="27" t="s">
        <v>279</v>
      </c>
      <c r="M11" s="28" t="s">
        <v>228</v>
      </c>
      <c r="N11" s="28"/>
      <c r="O11" s="29" t="s">
        <v>405</v>
      </c>
      <c r="P11" s="30" t="s">
        <v>420</v>
      </c>
    </row>
    <row r="12" spans="1:16" ht="12.75" customHeight="1" thickBot="1">
      <c r="A12" s="18" t="str">
        <f t="shared" si="0"/>
        <v> ORI 120 </v>
      </c>
      <c r="B12" s="3" t="str">
        <f t="shared" si="1"/>
        <v>II</v>
      </c>
      <c r="C12" s="18">
        <f t="shared" si="2"/>
        <v>40753.487999999998</v>
      </c>
      <c r="D12" s="2" t="str">
        <f t="shared" si="3"/>
        <v>vis</v>
      </c>
      <c r="E12" s="26">
        <f>VLOOKUP(C12,Active!C$21:E$946,3,FALSE)</f>
        <v>-15579.499333025207</v>
      </c>
      <c r="F12" s="3" t="str">
        <f>LEFT(M12,1)</f>
        <v>V</v>
      </c>
      <c r="G12" s="2" t="str">
        <f t="shared" si="4"/>
        <v>40753.488</v>
      </c>
      <c r="H12" s="18">
        <f t="shared" si="5"/>
        <v>-4665.5</v>
      </c>
      <c r="I12" s="27" t="s">
        <v>439</v>
      </c>
      <c r="J12" s="28" t="s">
        <v>440</v>
      </c>
      <c r="K12" s="27">
        <v>-4665.5</v>
      </c>
      <c r="L12" s="27" t="s">
        <v>254</v>
      </c>
      <c r="M12" s="28" t="s">
        <v>249</v>
      </c>
      <c r="N12" s="28"/>
      <c r="O12" s="29" t="s">
        <v>441</v>
      </c>
      <c r="P12" s="29" t="s">
        <v>442</v>
      </c>
    </row>
    <row r="13" spans="1:16" ht="12.75" customHeight="1" thickBot="1">
      <c r="A13" s="18" t="str">
        <f t="shared" si="0"/>
        <v> ORI 120 </v>
      </c>
      <c r="B13" s="3" t="str">
        <f t="shared" si="1"/>
        <v>I</v>
      </c>
      <c r="C13" s="18">
        <f t="shared" si="2"/>
        <v>40774.436999999998</v>
      </c>
      <c r="D13" s="2" t="str">
        <f t="shared" si="3"/>
        <v>vis</v>
      </c>
      <c r="E13" s="26">
        <f>VLOOKUP(C13,Active!C$21:E$946,3,FALSE)</f>
        <v>-15555.992708626403</v>
      </c>
      <c r="F13" s="3" t="s">
        <v>226</v>
      </c>
      <c r="G13" s="2" t="str">
        <f t="shared" si="4"/>
        <v>40774.437</v>
      </c>
      <c r="H13" s="18">
        <f t="shared" si="5"/>
        <v>-4642</v>
      </c>
      <c r="I13" s="27" t="s">
        <v>448</v>
      </c>
      <c r="J13" s="28" t="s">
        <v>449</v>
      </c>
      <c r="K13" s="27">
        <v>-4642</v>
      </c>
      <c r="L13" s="27" t="s">
        <v>367</v>
      </c>
      <c r="M13" s="28" t="s">
        <v>249</v>
      </c>
      <c r="N13" s="28"/>
      <c r="O13" s="29" t="s">
        <v>441</v>
      </c>
      <c r="P13" s="29" t="s">
        <v>442</v>
      </c>
    </row>
    <row r="14" spans="1:16" ht="12.75" customHeight="1" thickBot="1">
      <c r="A14" s="18" t="str">
        <f t="shared" si="0"/>
        <v> ORI 121 </v>
      </c>
      <c r="B14" s="3" t="str">
        <f t="shared" si="1"/>
        <v>I</v>
      </c>
      <c r="C14" s="18">
        <f t="shared" si="2"/>
        <v>40839.487999999998</v>
      </c>
      <c r="D14" s="2" t="str">
        <f t="shared" si="3"/>
        <v>vis</v>
      </c>
      <c r="E14" s="26">
        <f>VLOOKUP(C14,Active!C$21:E$946,3,FALSE)</f>
        <v>-15482.999753174279</v>
      </c>
      <c r="F14" s="3" t="s">
        <v>226</v>
      </c>
      <c r="G14" s="2" t="str">
        <f t="shared" si="4"/>
        <v>40839.488</v>
      </c>
      <c r="H14" s="18">
        <f t="shared" si="5"/>
        <v>-4569</v>
      </c>
      <c r="I14" s="27" t="s">
        <v>450</v>
      </c>
      <c r="J14" s="28" t="s">
        <v>451</v>
      </c>
      <c r="K14" s="27">
        <v>-4569</v>
      </c>
      <c r="L14" s="27" t="s">
        <v>254</v>
      </c>
      <c r="M14" s="28" t="s">
        <v>249</v>
      </c>
      <c r="N14" s="28"/>
      <c r="O14" s="29" t="s">
        <v>441</v>
      </c>
      <c r="P14" s="29" t="s">
        <v>452</v>
      </c>
    </row>
    <row r="15" spans="1:16" ht="12.75" customHeight="1" thickBot="1">
      <c r="A15" s="18" t="str">
        <f t="shared" si="0"/>
        <v> ORI 121 </v>
      </c>
      <c r="B15" s="3" t="str">
        <f t="shared" si="1"/>
        <v>I</v>
      </c>
      <c r="C15" s="18">
        <f t="shared" si="2"/>
        <v>40848.406999999999</v>
      </c>
      <c r="D15" s="2" t="str">
        <f t="shared" si="3"/>
        <v>vis</v>
      </c>
      <c r="E15" s="26">
        <f>VLOOKUP(C15,Active!C$21:E$946,3,FALSE)</f>
        <v>-15472.991849073225</v>
      </c>
      <c r="F15" s="3" t="s">
        <v>226</v>
      </c>
      <c r="G15" s="2" t="str">
        <f t="shared" si="4"/>
        <v>40848.407</v>
      </c>
      <c r="H15" s="18">
        <f t="shared" si="5"/>
        <v>-4559</v>
      </c>
      <c r="I15" s="27" t="s">
        <v>453</v>
      </c>
      <c r="J15" s="28" t="s">
        <v>454</v>
      </c>
      <c r="K15" s="27">
        <v>-4559</v>
      </c>
      <c r="L15" s="27" t="s">
        <v>311</v>
      </c>
      <c r="M15" s="28" t="s">
        <v>249</v>
      </c>
      <c r="N15" s="28"/>
      <c r="O15" s="29" t="s">
        <v>441</v>
      </c>
      <c r="P15" s="29" t="s">
        <v>452</v>
      </c>
    </row>
    <row r="16" spans="1:16" ht="12.75" customHeight="1" thickBot="1">
      <c r="A16" s="18" t="str">
        <f t="shared" si="0"/>
        <v> ORI 122 </v>
      </c>
      <c r="B16" s="3" t="str">
        <f t="shared" si="1"/>
        <v>I</v>
      </c>
      <c r="C16" s="18">
        <f t="shared" si="2"/>
        <v>40890.294999999998</v>
      </c>
      <c r="D16" s="2" t="str">
        <f t="shared" si="3"/>
        <v>vis</v>
      </c>
      <c r="E16" s="26">
        <f>VLOOKUP(C16,Active!C$21:E$946,3,FALSE)</f>
        <v>-15425.989821156998</v>
      </c>
      <c r="F16" s="3" t="s">
        <v>226</v>
      </c>
      <c r="G16" s="2" t="str">
        <f t="shared" si="4"/>
        <v>40890.295</v>
      </c>
      <c r="H16" s="18">
        <f t="shared" si="5"/>
        <v>-4512</v>
      </c>
      <c r="I16" s="27" t="s">
        <v>455</v>
      </c>
      <c r="J16" s="28" t="s">
        <v>456</v>
      </c>
      <c r="K16" s="27">
        <v>-4512</v>
      </c>
      <c r="L16" s="27" t="s">
        <v>342</v>
      </c>
      <c r="M16" s="28" t="s">
        <v>249</v>
      </c>
      <c r="N16" s="28"/>
      <c r="O16" s="29" t="s">
        <v>441</v>
      </c>
      <c r="P16" s="29" t="s">
        <v>457</v>
      </c>
    </row>
    <row r="17" spans="1:16" ht="12.75" customHeight="1" thickBot="1">
      <c r="A17" s="18" t="str">
        <f t="shared" si="0"/>
        <v> ORI 125 </v>
      </c>
      <c r="B17" s="3" t="str">
        <f t="shared" si="1"/>
        <v>II</v>
      </c>
      <c r="C17" s="18">
        <f t="shared" si="2"/>
        <v>41056.510999999999</v>
      </c>
      <c r="D17" s="2" t="str">
        <f t="shared" si="3"/>
        <v>vis</v>
      </c>
      <c r="E17" s="26">
        <f>VLOOKUP(C17,Active!C$21:E$946,3,FALSE)</f>
        <v>-15239.480819244185</v>
      </c>
      <c r="F17" s="3" t="s">
        <v>226</v>
      </c>
      <c r="G17" s="2" t="str">
        <f t="shared" si="4"/>
        <v>41056.511</v>
      </c>
      <c r="H17" s="18">
        <f t="shared" si="5"/>
        <v>-4325.5</v>
      </c>
      <c r="I17" s="27" t="s">
        <v>458</v>
      </c>
      <c r="J17" s="28" t="s">
        <v>459</v>
      </c>
      <c r="K17" s="27">
        <v>-4325.5</v>
      </c>
      <c r="L17" s="27" t="s">
        <v>460</v>
      </c>
      <c r="M17" s="28" t="s">
        <v>249</v>
      </c>
      <c r="N17" s="28"/>
      <c r="O17" s="29" t="s">
        <v>461</v>
      </c>
      <c r="P17" s="29" t="s">
        <v>462</v>
      </c>
    </row>
    <row r="18" spans="1:16" ht="12.75" customHeight="1" thickBot="1">
      <c r="A18" s="18" t="str">
        <f t="shared" si="0"/>
        <v> ORI 125 </v>
      </c>
      <c r="B18" s="3" t="str">
        <f t="shared" si="1"/>
        <v>II</v>
      </c>
      <c r="C18" s="18">
        <f t="shared" si="2"/>
        <v>41080.563000000002</v>
      </c>
      <c r="D18" s="2" t="str">
        <f t="shared" si="3"/>
        <v>vis</v>
      </c>
      <c r="E18" s="26">
        <f>VLOOKUP(C18,Active!C$21:E$946,3,FALSE)</f>
        <v>-15212.492355353779</v>
      </c>
      <c r="F18" s="3" t="s">
        <v>226</v>
      </c>
      <c r="G18" s="2" t="str">
        <f t="shared" si="4"/>
        <v>41080.563</v>
      </c>
      <c r="H18" s="18">
        <f t="shared" si="5"/>
        <v>-4298.5</v>
      </c>
      <c r="I18" s="27" t="s">
        <v>463</v>
      </c>
      <c r="J18" s="28" t="s">
        <v>464</v>
      </c>
      <c r="K18" s="27">
        <v>-4298.5</v>
      </c>
      <c r="L18" s="27" t="s">
        <v>465</v>
      </c>
      <c r="M18" s="28" t="s">
        <v>249</v>
      </c>
      <c r="N18" s="28"/>
      <c r="O18" s="29" t="s">
        <v>441</v>
      </c>
      <c r="P18" s="29" t="s">
        <v>462</v>
      </c>
    </row>
    <row r="19" spans="1:16" ht="12.75" customHeight="1" thickBot="1">
      <c r="A19" s="18" t="str">
        <f t="shared" si="0"/>
        <v> ORI 125 </v>
      </c>
      <c r="B19" s="3" t="str">
        <f t="shared" si="1"/>
        <v>I</v>
      </c>
      <c r="C19" s="18">
        <f t="shared" si="2"/>
        <v>41126.461000000003</v>
      </c>
      <c r="D19" s="2" t="str">
        <f t="shared" si="3"/>
        <v>vis</v>
      </c>
      <c r="E19" s="26">
        <f>VLOOKUP(C19,Active!C$21:E$946,3,FALSE)</f>
        <v>-15160.990754004966</v>
      </c>
      <c r="F19" s="3" t="s">
        <v>226</v>
      </c>
      <c r="G19" s="2" t="str">
        <f t="shared" si="4"/>
        <v>41126.461</v>
      </c>
      <c r="H19" s="18">
        <f t="shared" si="5"/>
        <v>-4247</v>
      </c>
      <c r="I19" s="27" t="s">
        <v>466</v>
      </c>
      <c r="J19" s="28" t="s">
        <v>467</v>
      </c>
      <c r="K19" s="27">
        <v>-4247</v>
      </c>
      <c r="L19" s="27" t="s">
        <v>342</v>
      </c>
      <c r="M19" s="28" t="s">
        <v>249</v>
      </c>
      <c r="N19" s="28"/>
      <c r="O19" s="29" t="s">
        <v>468</v>
      </c>
      <c r="P19" s="29" t="s">
        <v>462</v>
      </c>
    </row>
    <row r="20" spans="1:16" ht="12.75" customHeight="1" thickBot="1">
      <c r="A20" s="18" t="str">
        <f t="shared" si="0"/>
        <v> ORI 126 </v>
      </c>
      <c r="B20" s="3" t="str">
        <f t="shared" si="1"/>
        <v>I</v>
      </c>
      <c r="C20" s="18">
        <f t="shared" si="2"/>
        <v>41126.462</v>
      </c>
      <c r="D20" s="2" t="str">
        <f t="shared" si="3"/>
        <v>vis</v>
      </c>
      <c r="E20" s="26">
        <f>VLOOKUP(C20,Active!C$21:E$946,3,FALSE)</f>
        <v>-15160.989631916831</v>
      </c>
      <c r="F20" s="3" t="s">
        <v>226</v>
      </c>
      <c r="G20" s="2" t="str">
        <f t="shared" si="4"/>
        <v>41126.462</v>
      </c>
      <c r="H20" s="18">
        <f t="shared" si="5"/>
        <v>-4247</v>
      </c>
      <c r="I20" s="27" t="s">
        <v>469</v>
      </c>
      <c r="J20" s="28" t="s">
        <v>470</v>
      </c>
      <c r="K20" s="27">
        <v>-4247</v>
      </c>
      <c r="L20" s="27" t="s">
        <v>237</v>
      </c>
      <c r="M20" s="28" t="s">
        <v>249</v>
      </c>
      <c r="N20" s="28"/>
      <c r="O20" s="29" t="s">
        <v>441</v>
      </c>
      <c r="P20" s="29" t="s">
        <v>471</v>
      </c>
    </row>
    <row r="21" spans="1:16" ht="12.75" customHeight="1" thickBot="1">
      <c r="A21" s="18" t="str">
        <f t="shared" si="0"/>
        <v> ORI 126 </v>
      </c>
      <c r="B21" s="3" t="str">
        <f t="shared" si="1"/>
        <v>II</v>
      </c>
      <c r="C21" s="18">
        <f t="shared" si="2"/>
        <v>41130.466999999997</v>
      </c>
      <c r="D21" s="2" t="str">
        <f t="shared" si="3"/>
        <v>vis</v>
      </c>
      <c r="E21" s="26">
        <f>VLOOKUP(C21,Active!C$21:E$946,3,FALSE)</f>
        <v>-15156.495668924939</v>
      </c>
      <c r="F21" s="3" t="s">
        <v>226</v>
      </c>
      <c r="G21" s="2" t="str">
        <f t="shared" si="4"/>
        <v>41130.467</v>
      </c>
      <c r="H21" s="18">
        <f t="shared" si="5"/>
        <v>-4242.5</v>
      </c>
      <c r="I21" s="27" t="s">
        <v>472</v>
      </c>
      <c r="J21" s="28" t="s">
        <v>473</v>
      </c>
      <c r="K21" s="27">
        <v>-4242.5</v>
      </c>
      <c r="L21" s="27" t="s">
        <v>227</v>
      </c>
      <c r="M21" s="28" t="s">
        <v>249</v>
      </c>
      <c r="N21" s="28"/>
      <c r="O21" s="29" t="s">
        <v>468</v>
      </c>
      <c r="P21" s="29" t="s">
        <v>471</v>
      </c>
    </row>
    <row r="22" spans="1:16" ht="12.75" customHeight="1" thickBot="1">
      <c r="A22" s="18" t="str">
        <f t="shared" si="0"/>
        <v> ORI 126 </v>
      </c>
      <c r="B22" s="3" t="str">
        <f t="shared" si="1"/>
        <v>I</v>
      </c>
      <c r="C22" s="18">
        <f t="shared" si="2"/>
        <v>41143.402999999998</v>
      </c>
      <c r="D22" s="2" t="str">
        <f t="shared" si="3"/>
        <v>vis</v>
      </c>
      <c r="E22" s="26">
        <f>VLOOKUP(C22,Active!C$21:E$946,3,FALSE)</f>
        <v>-15141.980336774337</v>
      </c>
      <c r="F22" s="3" t="s">
        <v>226</v>
      </c>
      <c r="G22" s="2" t="str">
        <f t="shared" si="4"/>
        <v>41143.403</v>
      </c>
      <c r="H22" s="18">
        <f t="shared" si="5"/>
        <v>-4228</v>
      </c>
      <c r="I22" s="27" t="s">
        <v>474</v>
      </c>
      <c r="J22" s="28" t="s">
        <v>475</v>
      </c>
      <c r="K22" s="27">
        <v>-4228</v>
      </c>
      <c r="L22" s="27" t="s">
        <v>476</v>
      </c>
      <c r="M22" s="28" t="s">
        <v>249</v>
      </c>
      <c r="N22" s="28"/>
      <c r="O22" s="29" t="s">
        <v>477</v>
      </c>
      <c r="P22" s="29" t="s">
        <v>471</v>
      </c>
    </row>
    <row r="23" spans="1:16" ht="12.75" customHeight="1" thickBot="1">
      <c r="A23" s="18" t="str">
        <f t="shared" si="0"/>
        <v> ORI 126 </v>
      </c>
      <c r="B23" s="3" t="str">
        <f t="shared" si="1"/>
        <v>II</v>
      </c>
      <c r="C23" s="18">
        <f t="shared" si="2"/>
        <v>41147.396999999997</v>
      </c>
      <c r="D23" s="2" t="str">
        <f t="shared" si="3"/>
        <v>vis</v>
      </c>
      <c r="E23" s="26">
        <f>VLOOKUP(C23,Active!C$21:E$946,3,FALSE)</f>
        <v>-15137.498716751959</v>
      </c>
      <c r="F23" s="3" t="s">
        <v>226</v>
      </c>
      <c r="G23" s="2" t="str">
        <f t="shared" si="4"/>
        <v>41147.397</v>
      </c>
      <c r="H23" s="18">
        <f t="shared" si="5"/>
        <v>-4223.5</v>
      </c>
      <c r="I23" s="27" t="s">
        <v>478</v>
      </c>
      <c r="J23" s="28" t="s">
        <v>479</v>
      </c>
      <c r="K23" s="27">
        <v>-4223.5</v>
      </c>
      <c r="L23" s="27" t="s">
        <v>307</v>
      </c>
      <c r="M23" s="28" t="s">
        <v>249</v>
      </c>
      <c r="N23" s="28"/>
      <c r="O23" s="29" t="s">
        <v>441</v>
      </c>
      <c r="P23" s="29" t="s">
        <v>471</v>
      </c>
    </row>
    <row r="24" spans="1:16" ht="12.75" customHeight="1" thickBot="1">
      <c r="A24" s="18" t="str">
        <f t="shared" si="0"/>
        <v> ORI 126 </v>
      </c>
      <c r="B24" s="3" t="str">
        <f t="shared" si="1"/>
        <v>II</v>
      </c>
      <c r="C24" s="18">
        <f t="shared" si="2"/>
        <v>41154.519999999997</v>
      </c>
      <c r="D24" s="2" t="str">
        <f t="shared" si="3"/>
        <v>vis</v>
      </c>
      <c r="E24" s="26">
        <f>VLOOKUP(C24,Active!C$21:E$946,3,FALSE)</f>
        <v>-15129.5060829464</v>
      </c>
      <c r="F24" s="3" t="s">
        <v>226</v>
      </c>
      <c r="G24" s="2" t="str">
        <f t="shared" si="4"/>
        <v>41154.520</v>
      </c>
      <c r="H24" s="18">
        <f t="shared" si="5"/>
        <v>-4215.5</v>
      </c>
      <c r="I24" s="27" t="s">
        <v>480</v>
      </c>
      <c r="J24" s="28" t="s">
        <v>481</v>
      </c>
      <c r="K24" s="27">
        <v>-4215.5</v>
      </c>
      <c r="L24" s="27" t="s">
        <v>482</v>
      </c>
      <c r="M24" s="28" t="s">
        <v>249</v>
      </c>
      <c r="N24" s="28"/>
      <c r="O24" s="29" t="s">
        <v>441</v>
      </c>
      <c r="P24" s="29" t="s">
        <v>471</v>
      </c>
    </row>
    <row r="25" spans="1:16" ht="12.75" customHeight="1" thickBot="1">
      <c r="A25" s="18" t="str">
        <f t="shared" si="0"/>
        <v> ORI 126 </v>
      </c>
      <c r="B25" s="3" t="str">
        <f t="shared" si="1"/>
        <v>I</v>
      </c>
      <c r="C25" s="18">
        <f t="shared" si="2"/>
        <v>41176.364000000001</v>
      </c>
      <c r="D25" s="2" t="str">
        <f t="shared" si="3"/>
        <v>vis</v>
      </c>
      <c r="E25" s="26">
        <f>VLOOKUP(C25,Active!C$21:E$946,3,FALSE)</f>
        <v>-15104.99518966426</v>
      </c>
      <c r="F25" s="3" t="s">
        <v>226</v>
      </c>
      <c r="G25" s="2" t="str">
        <f t="shared" si="4"/>
        <v>41176.364</v>
      </c>
      <c r="H25" s="18">
        <f t="shared" si="5"/>
        <v>-4191</v>
      </c>
      <c r="I25" s="27" t="s">
        <v>483</v>
      </c>
      <c r="J25" s="28" t="s">
        <v>484</v>
      </c>
      <c r="K25" s="27">
        <v>-4191</v>
      </c>
      <c r="L25" s="27" t="s">
        <v>367</v>
      </c>
      <c r="M25" s="28" t="s">
        <v>249</v>
      </c>
      <c r="N25" s="28"/>
      <c r="O25" s="29" t="s">
        <v>441</v>
      </c>
      <c r="P25" s="29" t="s">
        <v>471</v>
      </c>
    </row>
    <row r="26" spans="1:16" ht="12.75" customHeight="1" thickBot="1">
      <c r="A26" s="18" t="str">
        <f t="shared" si="0"/>
        <v> ORI 129 </v>
      </c>
      <c r="B26" s="3" t="str">
        <f t="shared" si="1"/>
        <v>II</v>
      </c>
      <c r="C26" s="18">
        <f t="shared" si="2"/>
        <v>41213.351000000002</v>
      </c>
      <c r="D26" s="2" t="str">
        <f t="shared" si="3"/>
        <v>vis</v>
      </c>
      <c r="E26" s="26">
        <f>VLOOKUP(C26,Active!C$21:E$946,3,FALSE)</f>
        <v>-15063.492515711394</v>
      </c>
      <c r="F26" s="3" t="s">
        <v>226</v>
      </c>
      <c r="G26" s="2" t="str">
        <f t="shared" si="4"/>
        <v>41213.351</v>
      </c>
      <c r="H26" s="18">
        <f t="shared" si="5"/>
        <v>-4149.5</v>
      </c>
      <c r="I26" s="27" t="s">
        <v>485</v>
      </c>
      <c r="J26" s="28" t="s">
        <v>486</v>
      </c>
      <c r="K26" s="27">
        <v>-4149.5</v>
      </c>
      <c r="L26" s="27" t="s">
        <v>487</v>
      </c>
      <c r="M26" s="28" t="s">
        <v>249</v>
      </c>
      <c r="N26" s="28"/>
      <c r="O26" s="29" t="s">
        <v>461</v>
      </c>
      <c r="P26" s="29" t="s">
        <v>488</v>
      </c>
    </row>
    <row r="27" spans="1:16" ht="12.75" customHeight="1" thickBot="1">
      <c r="A27" s="18" t="str">
        <f t="shared" si="0"/>
        <v> ORI 127 </v>
      </c>
      <c r="B27" s="3" t="str">
        <f t="shared" si="1"/>
        <v>I</v>
      </c>
      <c r="C27" s="18">
        <f t="shared" si="2"/>
        <v>41215.569000000003</v>
      </c>
      <c r="D27" s="2" t="str">
        <f t="shared" si="3"/>
        <v>vis</v>
      </c>
      <c r="E27" s="26">
        <f>VLOOKUP(C27,Active!C$21:E$946,3,FALSE)</f>
        <v>-15061.00372422175</v>
      </c>
      <c r="F27" s="3" t="s">
        <v>226</v>
      </c>
      <c r="G27" s="2" t="str">
        <f t="shared" si="4"/>
        <v>41215.569</v>
      </c>
      <c r="H27" s="18">
        <f t="shared" si="5"/>
        <v>-4147</v>
      </c>
      <c r="I27" s="27" t="s">
        <v>489</v>
      </c>
      <c r="J27" s="28" t="s">
        <v>490</v>
      </c>
      <c r="K27" s="27">
        <v>-4147</v>
      </c>
      <c r="L27" s="27" t="s">
        <v>491</v>
      </c>
      <c r="M27" s="28" t="s">
        <v>249</v>
      </c>
      <c r="N27" s="28"/>
      <c r="O27" s="29" t="s">
        <v>441</v>
      </c>
      <c r="P27" s="29" t="s">
        <v>492</v>
      </c>
    </row>
    <row r="28" spans="1:16" ht="12.75" customHeight="1" thickBot="1">
      <c r="A28" s="18" t="str">
        <f t="shared" si="0"/>
        <v> BBS 1 </v>
      </c>
      <c r="B28" s="3" t="str">
        <f t="shared" si="1"/>
        <v>I</v>
      </c>
      <c r="C28" s="18">
        <f t="shared" si="2"/>
        <v>41291.341</v>
      </c>
      <c r="D28" s="2" t="str">
        <f t="shared" si="3"/>
        <v>vis</v>
      </c>
      <c r="E28" s="26">
        <f>VLOOKUP(C28,Active!C$21:E$946,3,FALSE)</f>
        <v>-14975.980861844258</v>
      </c>
      <c r="F28" s="3" t="s">
        <v>226</v>
      </c>
      <c r="G28" s="2" t="str">
        <f t="shared" si="4"/>
        <v>41291.341</v>
      </c>
      <c r="H28" s="18">
        <f t="shared" si="5"/>
        <v>-4062</v>
      </c>
      <c r="I28" s="27" t="s">
        <v>493</v>
      </c>
      <c r="J28" s="28" t="s">
        <v>494</v>
      </c>
      <c r="K28" s="27">
        <v>-4062</v>
      </c>
      <c r="L28" s="27" t="s">
        <v>476</v>
      </c>
      <c r="M28" s="28" t="s">
        <v>249</v>
      </c>
      <c r="N28" s="28"/>
      <c r="O28" s="29" t="s">
        <v>461</v>
      </c>
      <c r="P28" s="29" t="s">
        <v>495</v>
      </c>
    </row>
    <row r="29" spans="1:16" ht="12.75" customHeight="1" thickBot="1">
      <c r="A29" s="18" t="str">
        <f t="shared" si="0"/>
        <v> BBS 3 </v>
      </c>
      <c r="B29" s="3" t="str">
        <f t="shared" si="1"/>
        <v>II</v>
      </c>
      <c r="C29" s="18">
        <f t="shared" si="2"/>
        <v>41482.470999999998</v>
      </c>
      <c r="D29" s="2" t="str">
        <f t="shared" si="3"/>
        <v>vis</v>
      </c>
      <c r="E29" s="26">
        <f>VLOOKUP(C29,Active!C$21:E$946,3,FALSE)</f>
        <v>-14761.516156066264</v>
      </c>
      <c r="F29" s="3" t="s">
        <v>226</v>
      </c>
      <c r="G29" s="2" t="str">
        <f t="shared" si="4"/>
        <v>41482.471</v>
      </c>
      <c r="H29" s="18">
        <f t="shared" si="5"/>
        <v>-3847.5</v>
      </c>
      <c r="I29" s="27" t="s">
        <v>496</v>
      </c>
      <c r="J29" s="28" t="s">
        <v>497</v>
      </c>
      <c r="K29" s="27">
        <v>-3847.5</v>
      </c>
      <c r="L29" s="27" t="s">
        <v>498</v>
      </c>
      <c r="M29" s="28" t="s">
        <v>249</v>
      </c>
      <c r="N29" s="28"/>
      <c r="O29" s="29" t="s">
        <v>461</v>
      </c>
      <c r="P29" s="29" t="s">
        <v>499</v>
      </c>
    </row>
    <row r="30" spans="1:16" ht="12.75" customHeight="1" thickBot="1">
      <c r="A30" s="18" t="str">
        <f t="shared" si="0"/>
        <v> BBS 3 </v>
      </c>
      <c r="B30" s="3" t="str">
        <f t="shared" si="1"/>
        <v>I</v>
      </c>
      <c r="C30" s="18">
        <f t="shared" si="2"/>
        <v>41487.391000000003</v>
      </c>
      <c r="D30" s="2" t="str">
        <f t="shared" si="3"/>
        <v>vis</v>
      </c>
      <c r="E30" s="26">
        <f>VLOOKUP(C30,Active!C$21:E$946,3,FALSE)</f>
        <v>-14755.995482428274</v>
      </c>
      <c r="F30" s="3" t="s">
        <v>226</v>
      </c>
      <c r="G30" s="2" t="str">
        <f t="shared" si="4"/>
        <v>41487.391</v>
      </c>
      <c r="H30" s="18">
        <f t="shared" si="5"/>
        <v>-3842</v>
      </c>
      <c r="I30" s="27" t="s">
        <v>500</v>
      </c>
      <c r="J30" s="28" t="s">
        <v>501</v>
      </c>
      <c r="K30" s="27">
        <v>-3842</v>
      </c>
      <c r="L30" s="27" t="s">
        <v>367</v>
      </c>
      <c r="M30" s="28" t="s">
        <v>249</v>
      </c>
      <c r="N30" s="28"/>
      <c r="O30" s="29" t="s">
        <v>468</v>
      </c>
      <c r="P30" s="29" t="s">
        <v>499</v>
      </c>
    </row>
    <row r="31" spans="1:16" ht="12.75" customHeight="1" thickBot="1">
      <c r="A31" s="18" t="str">
        <f t="shared" si="0"/>
        <v> BBS 4 </v>
      </c>
      <c r="B31" s="3" t="str">
        <f t="shared" si="1"/>
        <v>II</v>
      </c>
      <c r="C31" s="18">
        <f t="shared" si="2"/>
        <v>41507.434000000001</v>
      </c>
      <c r="D31" s="2" t="str">
        <f t="shared" si="3"/>
        <v>vis</v>
      </c>
      <c r="E31" s="26">
        <f>VLOOKUP(C31,Active!C$21:E$946,3,FALSE)</f>
        <v>-14733.505469882321</v>
      </c>
      <c r="F31" s="3" t="s">
        <v>226</v>
      </c>
      <c r="G31" s="2" t="str">
        <f t="shared" si="4"/>
        <v>41507.434</v>
      </c>
      <c r="H31" s="18">
        <f t="shared" si="5"/>
        <v>-3819.5</v>
      </c>
      <c r="I31" s="27" t="s">
        <v>502</v>
      </c>
      <c r="J31" s="28" t="s">
        <v>503</v>
      </c>
      <c r="K31" s="27">
        <v>-3819.5</v>
      </c>
      <c r="L31" s="27" t="s">
        <v>491</v>
      </c>
      <c r="M31" s="28" t="s">
        <v>249</v>
      </c>
      <c r="N31" s="28"/>
      <c r="O31" s="29" t="s">
        <v>441</v>
      </c>
      <c r="P31" s="29" t="s">
        <v>504</v>
      </c>
    </row>
    <row r="32" spans="1:16" ht="12.75" customHeight="1" thickBot="1">
      <c r="A32" s="18" t="str">
        <f t="shared" si="0"/>
        <v> BBS 4 </v>
      </c>
      <c r="B32" s="3" t="str">
        <f t="shared" si="1"/>
        <v>I</v>
      </c>
      <c r="C32" s="18">
        <f t="shared" si="2"/>
        <v>41511.478000000003</v>
      </c>
      <c r="D32" s="2" t="str">
        <f t="shared" si="3"/>
        <v>vis</v>
      </c>
      <c r="E32" s="26">
        <f>VLOOKUP(C32,Active!C$21:E$946,3,FALSE)</f>
        <v>-14728.96774545305</v>
      </c>
      <c r="F32" s="3" t="s">
        <v>226</v>
      </c>
      <c r="G32" s="2" t="str">
        <f t="shared" si="4"/>
        <v>41511.478</v>
      </c>
      <c r="H32" s="18">
        <f t="shared" si="5"/>
        <v>-3815</v>
      </c>
      <c r="I32" s="27" t="s">
        <v>505</v>
      </c>
      <c r="J32" s="28" t="s">
        <v>506</v>
      </c>
      <c r="K32" s="27">
        <v>-3815</v>
      </c>
      <c r="L32" s="27" t="s">
        <v>507</v>
      </c>
      <c r="M32" s="28" t="s">
        <v>249</v>
      </c>
      <c r="N32" s="28"/>
      <c r="O32" s="29" t="s">
        <v>468</v>
      </c>
      <c r="P32" s="29" t="s">
        <v>504</v>
      </c>
    </row>
    <row r="33" spans="1:16" ht="12.75" customHeight="1" thickBot="1">
      <c r="A33" s="18" t="str">
        <f t="shared" si="0"/>
        <v> BBS 4 </v>
      </c>
      <c r="B33" s="3" t="str">
        <f t="shared" si="1"/>
        <v>I</v>
      </c>
      <c r="C33" s="18">
        <f t="shared" si="2"/>
        <v>41528.381000000001</v>
      </c>
      <c r="D33" s="2" t="str">
        <f t="shared" si="3"/>
        <v>vis</v>
      </c>
      <c r="E33" s="26">
        <f>VLOOKUP(C33,Active!C$21:E$946,3,FALSE)</f>
        <v>-14710.001089659792</v>
      </c>
      <c r="F33" s="3" t="s">
        <v>226</v>
      </c>
      <c r="G33" s="2" t="str">
        <f t="shared" si="4"/>
        <v>41528.381</v>
      </c>
      <c r="H33" s="18">
        <f t="shared" si="5"/>
        <v>-3796</v>
      </c>
      <c r="I33" s="27" t="s">
        <v>508</v>
      </c>
      <c r="J33" s="28" t="s">
        <v>509</v>
      </c>
      <c r="K33" s="27">
        <v>-3796</v>
      </c>
      <c r="L33" s="27" t="s">
        <v>307</v>
      </c>
      <c r="M33" s="28" t="s">
        <v>249</v>
      </c>
      <c r="N33" s="28"/>
      <c r="O33" s="29" t="s">
        <v>441</v>
      </c>
      <c r="P33" s="29" t="s">
        <v>504</v>
      </c>
    </row>
    <row r="34" spans="1:16" ht="12.75" customHeight="1" thickBot="1">
      <c r="A34" s="18" t="str">
        <f t="shared" si="0"/>
        <v> BBS 4 </v>
      </c>
      <c r="B34" s="3" t="str">
        <f t="shared" si="1"/>
        <v>I</v>
      </c>
      <c r="C34" s="18">
        <f t="shared" si="2"/>
        <v>41528.389000000003</v>
      </c>
      <c r="D34" s="2" t="str">
        <f t="shared" si="3"/>
        <v>vis</v>
      </c>
      <c r="E34" s="26">
        <f>VLOOKUP(C34,Active!C$21:E$946,3,FALSE)</f>
        <v>-14709.992112954689</v>
      </c>
      <c r="F34" s="3" t="s">
        <v>226</v>
      </c>
      <c r="G34" s="2" t="str">
        <f t="shared" si="4"/>
        <v>41528.389</v>
      </c>
      <c r="H34" s="18">
        <f t="shared" si="5"/>
        <v>-3796</v>
      </c>
      <c r="I34" s="27" t="s">
        <v>510</v>
      </c>
      <c r="J34" s="28" t="s">
        <v>511</v>
      </c>
      <c r="K34" s="27">
        <v>-3796</v>
      </c>
      <c r="L34" s="27" t="s">
        <v>237</v>
      </c>
      <c r="M34" s="28" t="s">
        <v>249</v>
      </c>
      <c r="N34" s="28"/>
      <c r="O34" s="29" t="s">
        <v>468</v>
      </c>
      <c r="P34" s="29" t="s">
        <v>504</v>
      </c>
    </row>
    <row r="35" spans="1:16" ht="12.75" customHeight="1" thickBot="1">
      <c r="A35" s="18" t="str">
        <f t="shared" si="0"/>
        <v> BBS 5 </v>
      </c>
      <c r="B35" s="3" t="str">
        <f t="shared" si="1"/>
        <v>II</v>
      </c>
      <c r="C35" s="18">
        <f t="shared" si="2"/>
        <v>41540.423000000003</v>
      </c>
      <c r="D35" s="2" t="str">
        <f t="shared" si="3"/>
        <v>vis</v>
      </c>
      <c r="E35" s="26">
        <f>VLOOKUP(C35,Active!C$21:E$946,3,FALSE)</f>
        <v>-14696.488904304386</v>
      </c>
      <c r="F35" s="3" t="s">
        <v>226</v>
      </c>
      <c r="G35" s="2" t="str">
        <f t="shared" si="4"/>
        <v>41540.423</v>
      </c>
      <c r="H35" s="18">
        <f t="shared" si="5"/>
        <v>-3782.5</v>
      </c>
      <c r="I35" s="27" t="s">
        <v>512</v>
      </c>
      <c r="J35" s="28" t="s">
        <v>513</v>
      </c>
      <c r="K35" s="27">
        <v>-3782.5</v>
      </c>
      <c r="L35" s="27" t="s">
        <v>514</v>
      </c>
      <c r="M35" s="28" t="s">
        <v>249</v>
      </c>
      <c r="N35" s="28"/>
      <c r="O35" s="29" t="s">
        <v>461</v>
      </c>
      <c r="P35" s="29" t="s">
        <v>515</v>
      </c>
    </row>
    <row r="36" spans="1:16" ht="12.75" customHeight="1" thickBot="1">
      <c r="A36" s="18" t="str">
        <f t="shared" si="0"/>
        <v> BBS 5 </v>
      </c>
      <c r="B36" s="3" t="str">
        <f t="shared" si="1"/>
        <v>II</v>
      </c>
      <c r="C36" s="18">
        <f t="shared" si="2"/>
        <v>41556.464</v>
      </c>
      <c r="D36" s="2" t="str">
        <f t="shared" si="3"/>
        <v>vis</v>
      </c>
      <c r="E36" s="26">
        <f>VLOOKUP(C36,Active!C$21:E$946,3,FALSE)</f>
        <v>-14678.489488485915</v>
      </c>
      <c r="F36" s="3" t="s">
        <v>226</v>
      </c>
      <c r="G36" s="2" t="str">
        <f t="shared" si="4"/>
        <v>41556.464</v>
      </c>
      <c r="H36" s="18">
        <f t="shared" si="5"/>
        <v>-3764.5</v>
      </c>
      <c r="I36" s="27" t="s">
        <v>516</v>
      </c>
      <c r="J36" s="28" t="s">
        <v>517</v>
      </c>
      <c r="K36" s="27">
        <v>-3764.5</v>
      </c>
      <c r="L36" s="27" t="s">
        <v>514</v>
      </c>
      <c r="M36" s="28" t="s">
        <v>249</v>
      </c>
      <c r="N36" s="28"/>
      <c r="O36" s="29" t="s">
        <v>461</v>
      </c>
      <c r="P36" s="29" t="s">
        <v>515</v>
      </c>
    </row>
    <row r="37" spans="1:16" ht="12.75" customHeight="1" thickBot="1">
      <c r="A37" s="18" t="str">
        <f t="shared" si="0"/>
        <v> BBS 5 </v>
      </c>
      <c r="B37" s="3" t="str">
        <f t="shared" si="1"/>
        <v>I</v>
      </c>
      <c r="C37" s="18">
        <f t="shared" si="2"/>
        <v>41561.351999999999</v>
      </c>
      <c r="D37" s="2" t="str">
        <f t="shared" si="3"/>
        <v>vis</v>
      </c>
      <c r="E37" s="26">
        <f>VLOOKUP(C37,Active!C$21:E$946,3,FALSE)</f>
        <v>-14673.004721668342</v>
      </c>
      <c r="F37" s="3" t="s">
        <v>226</v>
      </c>
      <c r="G37" s="2" t="str">
        <f t="shared" si="4"/>
        <v>41561.352</v>
      </c>
      <c r="H37" s="18">
        <f t="shared" si="5"/>
        <v>-3759</v>
      </c>
      <c r="I37" s="27" t="s">
        <v>518</v>
      </c>
      <c r="J37" s="28" t="s">
        <v>519</v>
      </c>
      <c r="K37" s="27">
        <v>-3759</v>
      </c>
      <c r="L37" s="27" t="s">
        <v>491</v>
      </c>
      <c r="M37" s="28" t="s">
        <v>249</v>
      </c>
      <c r="N37" s="28"/>
      <c r="O37" s="29" t="s">
        <v>468</v>
      </c>
      <c r="P37" s="29" t="s">
        <v>515</v>
      </c>
    </row>
    <row r="38" spans="1:16" ht="12.75" customHeight="1" thickBot="1">
      <c r="A38" s="18" t="str">
        <f t="shared" si="0"/>
        <v> BBS 5 </v>
      </c>
      <c r="B38" s="3" t="str">
        <f t="shared" si="1"/>
        <v>I</v>
      </c>
      <c r="C38" s="18">
        <f t="shared" si="2"/>
        <v>41585.428999999996</v>
      </c>
      <c r="D38" s="2" t="str">
        <f t="shared" si="3"/>
        <v>vis</v>
      </c>
      <c r="E38" s="26">
        <f>VLOOKUP(C38,Active!C$21:E$946,3,FALSE)</f>
        <v>-14645.988205574498</v>
      </c>
      <c r="F38" s="3" t="s">
        <v>226</v>
      </c>
      <c r="G38" s="2" t="str">
        <f t="shared" si="4"/>
        <v>41585.429</v>
      </c>
      <c r="H38" s="18">
        <f t="shared" si="5"/>
        <v>-3732</v>
      </c>
      <c r="I38" s="27" t="s">
        <v>520</v>
      </c>
      <c r="J38" s="28" t="s">
        <v>521</v>
      </c>
      <c r="K38" s="27">
        <v>-3732</v>
      </c>
      <c r="L38" s="27" t="s">
        <v>319</v>
      </c>
      <c r="M38" s="28" t="s">
        <v>249</v>
      </c>
      <c r="N38" s="28"/>
      <c r="O38" s="29" t="s">
        <v>461</v>
      </c>
      <c r="P38" s="29" t="s">
        <v>515</v>
      </c>
    </row>
    <row r="39" spans="1:16" ht="12.75" customHeight="1" thickBot="1">
      <c r="A39" s="18" t="str">
        <f t="shared" si="0"/>
        <v> BBS 6 </v>
      </c>
      <c r="B39" s="3" t="str">
        <f t="shared" si="1"/>
        <v>II</v>
      </c>
      <c r="C39" s="18">
        <f t="shared" si="2"/>
        <v>41598.345999999998</v>
      </c>
      <c r="D39" s="2" t="str">
        <f t="shared" si="3"/>
        <v>vis</v>
      </c>
      <c r="E39" s="26">
        <f>VLOOKUP(C39,Active!C$21:E$946,3,FALSE)</f>
        <v>-14631.494193098515</v>
      </c>
      <c r="F39" s="3" t="s">
        <v>226</v>
      </c>
      <c r="G39" s="2" t="str">
        <f t="shared" si="4"/>
        <v>41598.346</v>
      </c>
      <c r="H39" s="18">
        <f t="shared" si="5"/>
        <v>-3717.5</v>
      </c>
      <c r="I39" s="27" t="s">
        <v>522</v>
      </c>
      <c r="J39" s="28" t="s">
        <v>523</v>
      </c>
      <c r="K39" s="27">
        <v>-3717.5</v>
      </c>
      <c r="L39" s="27" t="s">
        <v>487</v>
      </c>
      <c r="M39" s="28" t="s">
        <v>249</v>
      </c>
      <c r="N39" s="28"/>
      <c r="O39" s="29" t="s">
        <v>461</v>
      </c>
      <c r="P39" s="29" t="s">
        <v>524</v>
      </c>
    </row>
    <row r="40" spans="1:16" ht="12.75" customHeight="1" thickBot="1">
      <c r="A40" s="18" t="str">
        <f t="shared" si="0"/>
        <v> BBS 6 </v>
      </c>
      <c r="B40" s="3" t="str">
        <f t="shared" si="1"/>
        <v>II</v>
      </c>
      <c r="C40" s="18">
        <f t="shared" si="2"/>
        <v>41605.476000000002</v>
      </c>
      <c r="D40" s="2" t="str">
        <f t="shared" si="3"/>
        <v>vis</v>
      </c>
      <c r="E40" s="26">
        <f>VLOOKUP(C40,Active!C$21:E$946,3,FALSE)</f>
        <v>-14623.493704675986</v>
      </c>
      <c r="F40" s="3" t="s">
        <v>226</v>
      </c>
      <c r="G40" s="2" t="str">
        <f t="shared" si="4"/>
        <v>41605.476</v>
      </c>
      <c r="H40" s="18">
        <f t="shared" si="5"/>
        <v>-3709.5</v>
      </c>
      <c r="I40" s="27" t="s">
        <v>525</v>
      </c>
      <c r="J40" s="28" t="s">
        <v>526</v>
      </c>
      <c r="K40" s="27">
        <v>-3709.5</v>
      </c>
      <c r="L40" s="27" t="s">
        <v>487</v>
      </c>
      <c r="M40" s="28" t="s">
        <v>249</v>
      </c>
      <c r="N40" s="28"/>
      <c r="O40" s="29" t="s">
        <v>461</v>
      </c>
      <c r="P40" s="29" t="s">
        <v>524</v>
      </c>
    </row>
    <row r="41" spans="1:16" ht="12.75" customHeight="1" thickBot="1">
      <c r="A41" s="18" t="str">
        <f t="shared" si="0"/>
        <v> BBS 6 </v>
      </c>
      <c r="B41" s="3" t="str">
        <f t="shared" si="1"/>
        <v>II</v>
      </c>
      <c r="C41" s="18">
        <f t="shared" si="2"/>
        <v>41623.296000000002</v>
      </c>
      <c r="D41" s="2" t="str">
        <f t="shared" si="3"/>
        <v>vis</v>
      </c>
      <c r="E41" s="26">
        <f>VLOOKUP(C41,Active!C$21:E$946,3,FALSE)</f>
        <v>-14603.498094060364</v>
      </c>
      <c r="F41" s="3" t="s">
        <v>226</v>
      </c>
      <c r="G41" s="2" t="str">
        <f t="shared" si="4"/>
        <v>41623.296</v>
      </c>
      <c r="H41" s="18">
        <f t="shared" si="5"/>
        <v>-3689.5</v>
      </c>
      <c r="I41" s="27" t="s">
        <v>527</v>
      </c>
      <c r="J41" s="28" t="s">
        <v>528</v>
      </c>
      <c r="K41" s="27">
        <v>-3689.5</v>
      </c>
      <c r="L41" s="27" t="s">
        <v>227</v>
      </c>
      <c r="M41" s="28" t="s">
        <v>249</v>
      </c>
      <c r="N41" s="28"/>
      <c r="O41" s="29" t="s">
        <v>461</v>
      </c>
      <c r="P41" s="29" t="s">
        <v>524</v>
      </c>
    </row>
    <row r="42" spans="1:16" ht="12.75" customHeight="1" thickBot="1">
      <c r="A42" s="18" t="str">
        <f t="shared" si="0"/>
        <v> BBS 8 </v>
      </c>
      <c r="B42" s="3" t="str">
        <f t="shared" si="1"/>
        <v>II</v>
      </c>
      <c r="C42" s="18">
        <f t="shared" si="2"/>
        <v>41751.625</v>
      </c>
      <c r="D42" s="2" t="str">
        <f t="shared" si="3"/>
        <v>vis</v>
      </c>
      <c r="E42" s="26">
        <f>VLOOKUP(C42,Active!C$21:E$946,3,FALSE)</f>
        <v>-14459.501645424438</v>
      </c>
      <c r="F42" s="3" t="s">
        <v>226</v>
      </c>
      <c r="G42" s="2" t="str">
        <f t="shared" si="4"/>
        <v>41751.625</v>
      </c>
      <c r="H42" s="18">
        <f t="shared" si="5"/>
        <v>-3545.5</v>
      </c>
      <c r="I42" s="27" t="s">
        <v>529</v>
      </c>
      <c r="J42" s="28" t="s">
        <v>530</v>
      </c>
      <c r="K42" s="27">
        <v>-3545.5</v>
      </c>
      <c r="L42" s="27" t="s">
        <v>307</v>
      </c>
      <c r="M42" s="28" t="s">
        <v>249</v>
      </c>
      <c r="N42" s="28"/>
      <c r="O42" s="29" t="s">
        <v>441</v>
      </c>
      <c r="P42" s="29" t="s">
        <v>531</v>
      </c>
    </row>
    <row r="43" spans="1:16" ht="12.75" customHeight="1" thickBot="1">
      <c r="A43" s="18" t="str">
        <f t="shared" si="0"/>
        <v> BBS 11 </v>
      </c>
      <c r="B43" s="3" t="str">
        <f t="shared" si="1"/>
        <v>I</v>
      </c>
      <c r="C43" s="18">
        <f t="shared" si="2"/>
        <v>41938.330999999998</v>
      </c>
      <c r="D43" s="2" t="str">
        <f t="shared" si="3"/>
        <v>vis</v>
      </c>
      <c r="E43" s="26">
        <f>VLOOKUP(C43,Active!C$21:E$946,3,FALSE)</f>
        <v>-14250.001057568075</v>
      </c>
      <c r="F43" s="3" t="s">
        <v>226</v>
      </c>
      <c r="G43" s="2" t="str">
        <f t="shared" si="4"/>
        <v>41938.331</v>
      </c>
      <c r="H43" s="18">
        <f t="shared" si="5"/>
        <v>-3336</v>
      </c>
      <c r="I43" s="27" t="s">
        <v>532</v>
      </c>
      <c r="J43" s="28" t="s">
        <v>533</v>
      </c>
      <c r="K43" s="27">
        <v>-3336</v>
      </c>
      <c r="L43" s="27" t="s">
        <v>268</v>
      </c>
      <c r="M43" s="28" t="s">
        <v>249</v>
      </c>
      <c r="N43" s="28"/>
      <c r="O43" s="29" t="s">
        <v>441</v>
      </c>
      <c r="P43" s="29" t="s">
        <v>534</v>
      </c>
    </row>
    <row r="44" spans="1:16" ht="12.75" customHeight="1" thickBot="1">
      <c r="A44" s="18" t="str">
        <f t="shared" si="0"/>
        <v> BBS 15 </v>
      </c>
      <c r="B44" s="3" t="str">
        <f t="shared" si="1"/>
        <v>II</v>
      </c>
      <c r="C44" s="18">
        <f t="shared" si="2"/>
        <v>42144.635000000002</v>
      </c>
      <c r="D44" s="2" t="str">
        <f t="shared" si="3"/>
        <v>vis</v>
      </c>
      <c r="E44" s="26">
        <f>VLOOKUP(C44,Active!C$21:E$946,3,FALSE)</f>
        <v>-14018.509786387072</v>
      </c>
      <c r="F44" s="3" t="s">
        <v>226</v>
      </c>
      <c r="G44" s="2" t="str">
        <f t="shared" si="4"/>
        <v>42144.635</v>
      </c>
      <c r="H44" s="18">
        <f t="shared" si="5"/>
        <v>-3104.5</v>
      </c>
      <c r="I44" s="27" t="s">
        <v>535</v>
      </c>
      <c r="J44" s="28" t="s">
        <v>536</v>
      </c>
      <c r="K44" s="27">
        <v>-3104.5</v>
      </c>
      <c r="L44" s="27" t="s">
        <v>482</v>
      </c>
      <c r="M44" s="28" t="s">
        <v>249</v>
      </c>
      <c r="N44" s="28"/>
      <c r="O44" s="29" t="s">
        <v>468</v>
      </c>
      <c r="P44" s="29" t="s">
        <v>537</v>
      </c>
    </row>
    <row r="45" spans="1:16" ht="12.75" customHeight="1" thickBot="1">
      <c r="A45" s="18" t="str">
        <f t="shared" si="0"/>
        <v> BBS 15 </v>
      </c>
      <c r="B45" s="3" t="str">
        <f t="shared" si="1"/>
        <v>I</v>
      </c>
      <c r="C45" s="18">
        <f t="shared" si="2"/>
        <v>42157.567999999999</v>
      </c>
      <c r="D45" s="2" t="str">
        <f t="shared" si="3"/>
        <v>vis</v>
      </c>
      <c r="E45" s="26">
        <f>VLOOKUP(C45,Active!C$21:E$946,3,FALSE)</f>
        <v>-14003.997820500888</v>
      </c>
      <c r="F45" s="3" t="s">
        <v>226</v>
      </c>
      <c r="G45" s="2" t="str">
        <f t="shared" si="4"/>
        <v>42157.568</v>
      </c>
      <c r="H45" s="18">
        <f t="shared" si="5"/>
        <v>-3090</v>
      </c>
      <c r="I45" s="27" t="s">
        <v>538</v>
      </c>
      <c r="J45" s="28" t="s">
        <v>539</v>
      </c>
      <c r="K45" s="27">
        <v>-3090</v>
      </c>
      <c r="L45" s="27" t="s">
        <v>311</v>
      </c>
      <c r="M45" s="28" t="s">
        <v>249</v>
      </c>
      <c r="N45" s="28"/>
      <c r="O45" s="29" t="s">
        <v>468</v>
      </c>
      <c r="P45" s="29" t="s">
        <v>537</v>
      </c>
    </row>
    <row r="46" spans="1:16" ht="12.75" customHeight="1" thickBot="1">
      <c r="A46" s="18" t="str">
        <f t="shared" si="0"/>
        <v> BBS 16 </v>
      </c>
      <c r="B46" s="3" t="str">
        <f t="shared" si="1"/>
        <v>II</v>
      </c>
      <c r="C46" s="18">
        <f t="shared" si="2"/>
        <v>42203.438999999998</v>
      </c>
      <c r="D46" s="2" t="str">
        <f t="shared" si="3"/>
        <v>vis</v>
      </c>
      <c r="E46" s="26">
        <f>VLOOKUP(C46,Active!C$21:E$946,3,FALSE)</f>
        <v>-13952.526515531797</v>
      </c>
      <c r="F46" s="3" t="s">
        <v>226</v>
      </c>
      <c r="G46" s="2" t="str">
        <f t="shared" si="4"/>
        <v>42203.439</v>
      </c>
      <c r="H46" s="18">
        <f t="shared" si="5"/>
        <v>-3038.5</v>
      </c>
      <c r="I46" s="27" t="s">
        <v>540</v>
      </c>
      <c r="J46" s="28" t="s">
        <v>541</v>
      </c>
      <c r="K46" s="27">
        <v>-3038.5</v>
      </c>
      <c r="L46" s="27" t="s">
        <v>370</v>
      </c>
      <c r="M46" s="28" t="s">
        <v>249</v>
      </c>
      <c r="N46" s="28"/>
      <c r="O46" s="29" t="s">
        <v>468</v>
      </c>
      <c r="P46" s="29" t="s">
        <v>542</v>
      </c>
    </row>
    <row r="47" spans="1:16" ht="12.75" customHeight="1" thickBot="1">
      <c r="A47" s="18" t="str">
        <f t="shared" si="0"/>
        <v> BBS 17 </v>
      </c>
      <c r="B47" s="3" t="str">
        <f t="shared" si="1"/>
        <v>I</v>
      </c>
      <c r="C47" s="18">
        <f t="shared" si="2"/>
        <v>42263.618999999999</v>
      </c>
      <c r="D47" s="2" t="str">
        <f t="shared" si="3"/>
        <v>vis</v>
      </c>
      <c r="E47" s="26">
        <f>VLOOKUP(C47,Active!C$21:E$946,3,FALSE)</f>
        <v>-13884.999251398904</v>
      </c>
      <c r="F47" s="3" t="s">
        <v>226</v>
      </c>
      <c r="G47" s="2" t="str">
        <f t="shared" si="4"/>
        <v>42263.619</v>
      </c>
      <c r="H47" s="18">
        <f t="shared" si="5"/>
        <v>-2971</v>
      </c>
      <c r="I47" s="27" t="s">
        <v>543</v>
      </c>
      <c r="J47" s="28" t="s">
        <v>544</v>
      </c>
      <c r="K47" s="27">
        <v>-2971</v>
      </c>
      <c r="L47" s="27" t="s">
        <v>367</v>
      </c>
      <c r="M47" s="28" t="s">
        <v>249</v>
      </c>
      <c r="N47" s="28"/>
      <c r="O47" s="29" t="s">
        <v>468</v>
      </c>
      <c r="P47" s="29" t="s">
        <v>545</v>
      </c>
    </row>
    <row r="48" spans="1:16" ht="12.75" customHeight="1" thickBot="1">
      <c r="A48" s="18" t="str">
        <f t="shared" si="0"/>
        <v> BBS 17 </v>
      </c>
      <c r="B48" s="3" t="str">
        <f t="shared" si="1"/>
        <v>II</v>
      </c>
      <c r="C48" s="18">
        <f t="shared" si="2"/>
        <v>42277.415000000001</v>
      </c>
      <c r="D48" s="2" t="str">
        <f t="shared" si="3"/>
        <v>vis</v>
      </c>
      <c r="E48" s="26">
        <f>VLOOKUP(C48,Active!C$21:E$946,3,FALSE)</f>
        <v>-13869.518923449792</v>
      </c>
      <c r="F48" s="3" t="s">
        <v>226</v>
      </c>
      <c r="G48" s="2" t="str">
        <f t="shared" si="4"/>
        <v>42277.415</v>
      </c>
      <c r="H48" s="18">
        <f t="shared" si="5"/>
        <v>-2955.5</v>
      </c>
      <c r="I48" s="27" t="s">
        <v>546</v>
      </c>
      <c r="J48" s="28" t="s">
        <v>547</v>
      </c>
      <c r="K48" s="27">
        <v>-2955.5</v>
      </c>
      <c r="L48" s="27" t="s">
        <v>375</v>
      </c>
      <c r="M48" s="28" t="s">
        <v>249</v>
      </c>
      <c r="N48" s="28"/>
      <c r="O48" s="29" t="s">
        <v>461</v>
      </c>
      <c r="P48" s="29" t="s">
        <v>545</v>
      </c>
    </row>
    <row r="49" spans="1:16" ht="12.75" customHeight="1" thickBot="1">
      <c r="A49" s="18" t="str">
        <f t="shared" si="0"/>
        <v> BBS 17 </v>
      </c>
      <c r="B49" s="3" t="str">
        <f t="shared" si="1"/>
        <v>II</v>
      </c>
      <c r="C49" s="18">
        <f t="shared" si="2"/>
        <v>42302.392</v>
      </c>
      <c r="D49" s="2" t="str">
        <f t="shared" si="3"/>
        <v>vis</v>
      </c>
      <c r="E49" s="26">
        <f>VLOOKUP(C49,Active!C$21:E$946,3,FALSE)</f>
        <v>-13841.492528031926</v>
      </c>
      <c r="F49" s="3" t="s">
        <v>226</v>
      </c>
      <c r="G49" s="2" t="str">
        <f t="shared" si="4"/>
        <v>42302.392</v>
      </c>
      <c r="H49" s="18">
        <f t="shared" si="5"/>
        <v>-2927.5</v>
      </c>
      <c r="I49" s="27" t="s">
        <v>556</v>
      </c>
      <c r="J49" s="28" t="s">
        <v>557</v>
      </c>
      <c r="K49" s="27">
        <v>-2927.5</v>
      </c>
      <c r="L49" s="27" t="s">
        <v>514</v>
      </c>
      <c r="M49" s="28" t="s">
        <v>249</v>
      </c>
      <c r="N49" s="28"/>
      <c r="O49" s="29" t="s">
        <v>461</v>
      </c>
      <c r="P49" s="29" t="s">
        <v>545</v>
      </c>
    </row>
    <row r="50" spans="1:16" ht="12.75" customHeight="1" thickBot="1">
      <c r="A50" s="18" t="str">
        <f t="shared" si="0"/>
        <v> BBS 17 </v>
      </c>
      <c r="B50" s="3" t="str">
        <f t="shared" si="1"/>
        <v>II</v>
      </c>
      <c r="C50" s="18">
        <f t="shared" si="2"/>
        <v>42318.398000000001</v>
      </c>
      <c r="D50" s="2" t="str">
        <f t="shared" si="3"/>
        <v>vis</v>
      </c>
      <c r="E50" s="26">
        <f>VLOOKUP(C50,Active!C$21:E$946,3,FALSE)</f>
        <v>-13823.532385298273</v>
      </c>
      <c r="F50" s="3" t="s">
        <v>226</v>
      </c>
      <c r="G50" s="2" t="str">
        <f t="shared" si="4"/>
        <v>42318.398</v>
      </c>
      <c r="H50" s="18">
        <f t="shared" si="5"/>
        <v>-2909.5</v>
      </c>
      <c r="I50" s="27" t="s">
        <v>558</v>
      </c>
      <c r="J50" s="28" t="s">
        <v>559</v>
      </c>
      <c r="K50" s="27">
        <v>-2909.5</v>
      </c>
      <c r="L50" s="27" t="s">
        <v>560</v>
      </c>
      <c r="M50" s="28" t="s">
        <v>249</v>
      </c>
      <c r="N50" s="28"/>
      <c r="O50" s="29" t="s">
        <v>461</v>
      </c>
      <c r="P50" s="29" t="s">
        <v>545</v>
      </c>
    </row>
    <row r="51" spans="1:16" ht="12.75" customHeight="1" thickBot="1">
      <c r="A51" s="18" t="str">
        <f t="shared" si="0"/>
        <v> BBS 18 </v>
      </c>
      <c r="B51" s="3" t="str">
        <f t="shared" si="1"/>
        <v>II</v>
      </c>
      <c r="C51" s="18">
        <f t="shared" si="2"/>
        <v>42369.226000000002</v>
      </c>
      <c r="D51" s="2" t="str">
        <f t="shared" si="3"/>
        <v>vis</v>
      </c>
      <c r="E51" s="26">
        <f>VLOOKUP(C51,Active!C$21:E$946,3,FALSE)</f>
        <v>-13766.498889430097</v>
      </c>
      <c r="F51" s="3" t="s">
        <v>226</v>
      </c>
      <c r="G51" s="2" t="str">
        <f t="shared" si="4"/>
        <v>42369.226</v>
      </c>
      <c r="H51" s="18">
        <f t="shared" si="5"/>
        <v>-2852.5</v>
      </c>
      <c r="I51" s="27" t="s">
        <v>561</v>
      </c>
      <c r="J51" s="28" t="s">
        <v>562</v>
      </c>
      <c r="K51" s="27">
        <v>-2852.5</v>
      </c>
      <c r="L51" s="27" t="s">
        <v>311</v>
      </c>
      <c r="M51" s="28" t="s">
        <v>249</v>
      </c>
      <c r="N51" s="28"/>
      <c r="O51" s="29" t="s">
        <v>468</v>
      </c>
      <c r="P51" s="29" t="s">
        <v>563</v>
      </c>
    </row>
    <row r="52" spans="1:16" ht="12.75" customHeight="1" thickBot="1">
      <c r="A52" s="18" t="str">
        <f t="shared" si="0"/>
        <v> BBS 18 </v>
      </c>
      <c r="B52" s="3" t="str">
        <f t="shared" si="1"/>
        <v>II</v>
      </c>
      <c r="C52" s="18">
        <f t="shared" si="2"/>
        <v>42377.245999999999</v>
      </c>
      <c r="D52" s="2" t="str">
        <f t="shared" si="3"/>
        <v>vis</v>
      </c>
      <c r="E52" s="26">
        <f>VLOOKUP(C52,Active!C$21:E$946,3,FALSE)</f>
        <v>-13757.499742564933</v>
      </c>
      <c r="F52" s="3" t="s">
        <v>226</v>
      </c>
      <c r="G52" s="2" t="str">
        <f t="shared" si="4"/>
        <v>42377.246</v>
      </c>
      <c r="H52" s="18">
        <f t="shared" si="5"/>
        <v>-2843.5</v>
      </c>
      <c r="I52" s="27" t="s">
        <v>564</v>
      </c>
      <c r="J52" s="28" t="s">
        <v>565</v>
      </c>
      <c r="K52" s="27">
        <v>-2843.5</v>
      </c>
      <c r="L52" s="27" t="s">
        <v>367</v>
      </c>
      <c r="M52" s="28" t="s">
        <v>249</v>
      </c>
      <c r="N52" s="28"/>
      <c r="O52" s="29" t="s">
        <v>468</v>
      </c>
      <c r="P52" s="29" t="s">
        <v>563</v>
      </c>
    </row>
    <row r="53" spans="1:16" ht="12.75" customHeight="1" thickBot="1">
      <c r="A53" s="18" t="str">
        <f t="shared" si="0"/>
        <v> BBS 20 </v>
      </c>
      <c r="B53" s="3" t="str">
        <f t="shared" si="1"/>
        <v>II</v>
      </c>
      <c r="C53" s="18">
        <f t="shared" si="2"/>
        <v>42426.26</v>
      </c>
      <c r="D53" s="2" t="str">
        <f t="shared" si="3"/>
        <v>vis</v>
      </c>
      <c r="E53" s="26">
        <f>VLOOKUP(C53,Active!C$21:E$946,3,FALSE)</f>
        <v>-13702.501714578728</v>
      </c>
      <c r="F53" s="3" t="s">
        <v>226</v>
      </c>
      <c r="G53" s="2" t="str">
        <f t="shared" si="4"/>
        <v>42426.260</v>
      </c>
      <c r="H53" s="18">
        <f t="shared" si="5"/>
        <v>-2788.5</v>
      </c>
      <c r="I53" s="27" t="s">
        <v>566</v>
      </c>
      <c r="J53" s="28" t="s">
        <v>567</v>
      </c>
      <c r="K53" s="27">
        <v>-2788.5</v>
      </c>
      <c r="L53" s="27" t="s">
        <v>279</v>
      </c>
      <c r="M53" s="28" t="s">
        <v>249</v>
      </c>
      <c r="N53" s="28"/>
      <c r="O53" s="29" t="s">
        <v>468</v>
      </c>
      <c r="P53" s="29" t="s">
        <v>568</v>
      </c>
    </row>
    <row r="54" spans="1:16" ht="12.75" customHeight="1" thickBot="1">
      <c r="A54" s="18" t="str">
        <f t="shared" si="0"/>
        <v> BBS 22 </v>
      </c>
      <c r="B54" s="3" t="str">
        <f t="shared" si="1"/>
        <v>II</v>
      </c>
      <c r="C54" s="18">
        <f t="shared" si="2"/>
        <v>42529.625999999997</v>
      </c>
      <c r="D54" s="2" t="str">
        <f t="shared" si="3"/>
        <v>vis</v>
      </c>
      <c r="E54" s="26">
        <f>VLOOKUP(C54,Active!C$21:E$946,3,FALSE)</f>
        <v>-13586.515952126745</v>
      </c>
      <c r="F54" s="3" t="s">
        <v>226</v>
      </c>
      <c r="G54" s="2" t="str">
        <f t="shared" si="4"/>
        <v>42529.626</v>
      </c>
      <c r="H54" s="18">
        <f t="shared" si="5"/>
        <v>-2672.5</v>
      </c>
      <c r="I54" s="27" t="s">
        <v>569</v>
      </c>
      <c r="J54" s="28" t="s">
        <v>570</v>
      </c>
      <c r="K54" s="27">
        <v>-2672.5</v>
      </c>
      <c r="L54" s="27" t="s">
        <v>571</v>
      </c>
      <c r="M54" s="28" t="s">
        <v>249</v>
      </c>
      <c r="N54" s="28"/>
      <c r="O54" s="29" t="s">
        <v>468</v>
      </c>
      <c r="P54" s="29" t="s">
        <v>572</v>
      </c>
    </row>
    <row r="55" spans="1:16" ht="12.75" customHeight="1" thickBot="1">
      <c r="A55" s="18" t="str">
        <f t="shared" si="0"/>
        <v> BBS 22 </v>
      </c>
      <c r="B55" s="3" t="str">
        <f t="shared" si="1"/>
        <v>I</v>
      </c>
      <c r="C55" s="18">
        <f t="shared" si="2"/>
        <v>42551.481</v>
      </c>
      <c r="D55" s="2" t="str">
        <f t="shared" si="3"/>
        <v>vis</v>
      </c>
      <c r="E55" s="26">
        <f>VLOOKUP(C55,Active!C$21:E$946,3,FALSE)</f>
        <v>-13561.992715875091</v>
      </c>
      <c r="F55" s="3" t="s">
        <v>226</v>
      </c>
      <c r="G55" s="2" t="str">
        <f t="shared" si="4"/>
        <v>42551.481</v>
      </c>
      <c r="H55" s="18">
        <f t="shared" si="5"/>
        <v>-2648</v>
      </c>
      <c r="I55" s="27" t="s">
        <v>573</v>
      </c>
      <c r="J55" s="28" t="s">
        <v>574</v>
      </c>
      <c r="K55" s="27">
        <v>-2648</v>
      </c>
      <c r="L55" s="27" t="s">
        <v>319</v>
      </c>
      <c r="M55" s="28" t="s">
        <v>249</v>
      </c>
      <c r="N55" s="28"/>
      <c r="O55" s="29" t="s">
        <v>461</v>
      </c>
      <c r="P55" s="29" t="s">
        <v>572</v>
      </c>
    </row>
    <row r="56" spans="1:16" ht="12.75" customHeight="1" thickBot="1">
      <c r="A56" s="18" t="str">
        <f t="shared" si="0"/>
        <v> BBS 23 </v>
      </c>
      <c r="B56" s="3" t="str">
        <f t="shared" si="1"/>
        <v>I</v>
      </c>
      <c r="C56" s="18">
        <f t="shared" si="2"/>
        <v>42607.584999999999</v>
      </c>
      <c r="D56" s="2" t="str">
        <f t="shared" si="3"/>
        <v>vis</v>
      </c>
      <c r="E56" s="26">
        <f>VLOOKUP(C56,Active!C$21:E$946,3,FALSE)</f>
        <v>-13499.039082991876</v>
      </c>
      <c r="F56" s="3" t="s">
        <v>226</v>
      </c>
      <c r="G56" s="2" t="str">
        <f t="shared" si="4"/>
        <v>42607.585</v>
      </c>
      <c r="H56" s="18">
        <f t="shared" si="5"/>
        <v>-2585</v>
      </c>
      <c r="I56" s="27" t="s">
        <v>575</v>
      </c>
      <c r="J56" s="28" t="s">
        <v>576</v>
      </c>
      <c r="K56" s="27">
        <v>-2585</v>
      </c>
      <c r="L56" s="27" t="s">
        <v>577</v>
      </c>
      <c r="M56" s="28" t="s">
        <v>249</v>
      </c>
      <c r="N56" s="28"/>
      <c r="O56" s="29" t="s">
        <v>441</v>
      </c>
      <c r="P56" s="29" t="s">
        <v>578</v>
      </c>
    </row>
    <row r="57" spans="1:16" ht="12.75" customHeight="1" thickBot="1">
      <c r="A57" s="18" t="str">
        <f t="shared" si="0"/>
        <v> BBS 23 </v>
      </c>
      <c r="B57" s="3" t="str">
        <f t="shared" si="1"/>
        <v>I</v>
      </c>
      <c r="C57" s="18">
        <f t="shared" si="2"/>
        <v>42608.500999999997</v>
      </c>
      <c r="D57" s="2" t="str">
        <f t="shared" si="3"/>
        <v>vis</v>
      </c>
      <c r="E57" s="26">
        <f>VLOOKUP(C57,Active!C$21:E$946,3,FALSE)</f>
        <v>-13498.011250257652</v>
      </c>
      <c r="F57" s="3" t="s">
        <v>226</v>
      </c>
      <c r="G57" s="2" t="str">
        <f t="shared" si="4"/>
        <v>42608.501</v>
      </c>
      <c r="H57" s="18">
        <f t="shared" si="5"/>
        <v>-2584</v>
      </c>
      <c r="I57" s="27" t="s">
        <v>579</v>
      </c>
      <c r="J57" s="28" t="s">
        <v>580</v>
      </c>
      <c r="K57" s="27">
        <v>-2584</v>
      </c>
      <c r="L57" s="27" t="s">
        <v>326</v>
      </c>
      <c r="M57" s="28" t="s">
        <v>249</v>
      </c>
      <c r="N57" s="28"/>
      <c r="O57" s="29" t="s">
        <v>461</v>
      </c>
      <c r="P57" s="29" t="s">
        <v>578</v>
      </c>
    </row>
    <row r="58" spans="1:16" ht="12.75" customHeight="1" thickBot="1">
      <c r="A58" s="18" t="str">
        <f t="shared" si="0"/>
        <v> BBS 23 </v>
      </c>
      <c r="B58" s="3" t="str">
        <f t="shared" si="1"/>
        <v>I</v>
      </c>
      <c r="C58" s="18">
        <f t="shared" si="2"/>
        <v>42617.415000000001</v>
      </c>
      <c r="D58" s="2" t="str">
        <f t="shared" si="3"/>
        <v>vis</v>
      </c>
      <c r="E58" s="26">
        <f>VLOOKUP(C58,Active!C$21:E$946,3,FALSE)</f>
        <v>-13488.008956597285</v>
      </c>
      <c r="F58" s="3" t="s">
        <v>226</v>
      </c>
      <c r="G58" s="2" t="str">
        <f t="shared" si="4"/>
        <v>42617.415</v>
      </c>
      <c r="H58" s="18">
        <f t="shared" si="5"/>
        <v>-2574</v>
      </c>
      <c r="I58" s="27" t="s">
        <v>581</v>
      </c>
      <c r="J58" s="28" t="s">
        <v>582</v>
      </c>
      <c r="K58" s="27">
        <v>-2574</v>
      </c>
      <c r="L58" s="27" t="s">
        <v>240</v>
      </c>
      <c r="M58" s="28" t="s">
        <v>249</v>
      </c>
      <c r="N58" s="28"/>
      <c r="O58" s="29" t="s">
        <v>461</v>
      </c>
      <c r="P58" s="29" t="s">
        <v>578</v>
      </c>
    </row>
    <row r="59" spans="1:16" ht="12.75" customHeight="1" thickBot="1">
      <c r="A59" s="18" t="str">
        <f t="shared" si="0"/>
        <v> BBS 23 </v>
      </c>
      <c r="B59" s="3" t="str">
        <f t="shared" si="1"/>
        <v>I</v>
      </c>
      <c r="C59" s="18">
        <f t="shared" si="2"/>
        <v>42617.42</v>
      </c>
      <c r="D59" s="2" t="str">
        <f t="shared" si="3"/>
        <v>vis</v>
      </c>
      <c r="E59" s="26">
        <f>VLOOKUP(C59,Active!C$21:E$946,3,FALSE)</f>
        <v>-13488.0033461566</v>
      </c>
      <c r="F59" s="3" t="s">
        <v>226</v>
      </c>
      <c r="G59" s="2" t="str">
        <f t="shared" si="4"/>
        <v>42617.420</v>
      </c>
      <c r="H59" s="18">
        <f t="shared" si="5"/>
        <v>-2574</v>
      </c>
      <c r="I59" s="27" t="s">
        <v>583</v>
      </c>
      <c r="J59" s="28" t="s">
        <v>584</v>
      </c>
      <c r="K59" s="27">
        <v>-2574</v>
      </c>
      <c r="L59" s="27" t="s">
        <v>279</v>
      </c>
      <c r="M59" s="28" t="s">
        <v>249</v>
      </c>
      <c r="N59" s="28"/>
      <c r="O59" s="29" t="s">
        <v>441</v>
      </c>
      <c r="P59" s="29" t="s">
        <v>578</v>
      </c>
    </row>
    <row r="60" spans="1:16" ht="12.75" customHeight="1" thickBot="1">
      <c r="A60" s="18" t="str">
        <f t="shared" si="0"/>
        <v> BBS 23 </v>
      </c>
      <c r="B60" s="3" t="str">
        <f t="shared" si="1"/>
        <v>I</v>
      </c>
      <c r="C60" s="18">
        <f t="shared" si="2"/>
        <v>42633.474999999999</v>
      </c>
      <c r="D60" s="2" t="str">
        <f t="shared" si="3"/>
        <v>vis</v>
      </c>
      <c r="E60" s="26">
        <f>VLOOKUP(C60,Active!C$21:E$946,3,FALSE)</f>
        <v>-13469.988221104197</v>
      </c>
      <c r="F60" s="3" t="s">
        <v>226</v>
      </c>
      <c r="G60" s="2" t="str">
        <f t="shared" si="4"/>
        <v>42633.475</v>
      </c>
      <c r="H60" s="18">
        <f t="shared" si="5"/>
        <v>-2556</v>
      </c>
      <c r="I60" s="27" t="s">
        <v>598</v>
      </c>
      <c r="J60" s="28" t="s">
        <v>599</v>
      </c>
      <c r="K60" s="27">
        <v>-2556</v>
      </c>
      <c r="L60" s="27" t="s">
        <v>600</v>
      </c>
      <c r="M60" s="28" t="s">
        <v>249</v>
      </c>
      <c r="N60" s="28"/>
      <c r="O60" s="29" t="s">
        <v>441</v>
      </c>
      <c r="P60" s="29" t="s">
        <v>578</v>
      </c>
    </row>
    <row r="61" spans="1:16" ht="12.75" customHeight="1" thickBot="1">
      <c r="A61" s="18" t="str">
        <f t="shared" si="0"/>
        <v> BBS 24 </v>
      </c>
      <c r="B61" s="3" t="str">
        <f t="shared" si="1"/>
        <v>I</v>
      </c>
      <c r="C61" s="18">
        <f t="shared" si="2"/>
        <v>42708.324000000001</v>
      </c>
      <c r="D61" s="2" t="str">
        <f t="shared" si="3"/>
        <v>vis</v>
      </c>
      <c r="E61" s="26">
        <f>VLOOKUP(C61,Active!C$21:E$946,3,FALSE)</f>
        <v>-13386.00104607789</v>
      </c>
      <c r="F61" s="3" t="s">
        <v>226</v>
      </c>
      <c r="G61" s="2" t="str">
        <f t="shared" si="4"/>
        <v>42708.324</v>
      </c>
      <c r="H61" s="18">
        <f t="shared" si="5"/>
        <v>-2472</v>
      </c>
      <c r="I61" s="27" t="s">
        <v>601</v>
      </c>
      <c r="J61" s="28" t="s">
        <v>602</v>
      </c>
      <c r="K61" s="27">
        <v>-2472</v>
      </c>
      <c r="L61" s="27" t="s">
        <v>367</v>
      </c>
      <c r="M61" s="28" t="s">
        <v>249</v>
      </c>
      <c r="N61" s="28"/>
      <c r="O61" s="29" t="s">
        <v>468</v>
      </c>
      <c r="P61" s="29" t="s">
        <v>603</v>
      </c>
    </row>
    <row r="62" spans="1:16" ht="12.75" customHeight="1" thickBot="1">
      <c r="A62" s="18" t="str">
        <f t="shared" si="0"/>
        <v> BBS 24 </v>
      </c>
      <c r="B62" s="3" t="str">
        <f t="shared" si="1"/>
        <v>II</v>
      </c>
      <c r="C62" s="18">
        <f t="shared" si="2"/>
        <v>42712.328000000001</v>
      </c>
      <c r="D62" s="2" t="str">
        <f t="shared" si="3"/>
        <v>vis</v>
      </c>
      <c r="E62" s="26">
        <f>VLOOKUP(C62,Active!C$21:E$946,3,FALSE)</f>
        <v>-13381.508205174132</v>
      </c>
      <c r="F62" s="3" t="s">
        <v>226</v>
      </c>
      <c r="G62" s="2" t="str">
        <f t="shared" si="4"/>
        <v>42712.328</v>
      </c>
      <c r="H62" s="18">
        <f t="shared" si="5"/>
        <v>-2467.5</v>
      </c>
      <c r="I62" s="27" t="s">
        <v>604</v>
      </c>
      <c r="J62" s="28" t="s">
        <v>605</v>
      </c>
      <c r="K62" s="27">
        <v>-2467.5</v>
      </c>
      <c r="L62" s="27" t="s">
        <v>254</v>
      </c>
      <c r="M62" s="28" t="s">
        <v>249</v>
      </c>
      <c r="N62" s="28"/>
      <c r="O62" s="29" t="s">
        <v>461</v>
      </c>
      <c r="P62" s="29" t="s">
        <v>603</v>
      </c>
    </row>
    <row r="63" spans="1:16" ht="12.75" customHeight="1" thickBot="1">
      <c r="A63" s="18" t="str">
        <f t="shared" si="0"/>
        <v> BBS 25 </v>
      </c>
      <c r="B63" s="3" t="str">
        <f t="shared" si="1"/>
        <v>I</v>
      </c>
      <c r="C63" s="18">
        <f t="shared" si="2"/>
        <v>42758.243000000002</v>
      </c>
      <c r="D63" s="2" t="str">
        <f t="shared" si="3"/>
        <v>vis</v>
      </c>
      <c r="E63" s="26">
        <f>VLOOKUP(C63,Active!C$21:E$946,3,FALSE)</f>
        <v>-13329.987528326976</v>
      </c>
      <c r="F63" s="3" t="s">
        <v>226</v>
      </c>
      <c r="G63" s="2" t="str">
        <f t="shared" si="4"/>
        <v>42758.243</v>
      </c>
      <c r="H63" s="18">
        <f t="shared" si="5"/>
        <v>-2416</v>
      </c>
      <c r="I63" s="27" t="s">
        <v>606</v>
      </c>
      <c r="J63" s="28" t="s">
        <v>607</v>
      </c>
      <c r="K63" s="27">
        <v>-2416</v>
      </c>
      <c r="L63" s="27" t="s">
        <v>460</v>
      </c>
      <c r="M63" s="28" t="s">
        <v>249</v>
      </c>
      <c r="N63" s="28"/>
      <c r="O63" s="29" t="s">
        <v>468</v>
      </c>
      <c r="P63" s="29" t="s">
        <v>608</v>
      </c>
    </row>
    <row r="64" spans="1:16" ht="12.75" customHeight="1" thickBot="1">
      <c r="A64" s="18" t="str">
        <f t="shared" si="0"/>
        <v> BBS 25 </v>
      </c>
      <c r="B64" s="3" t="str">
        <f t="shared" si="1"/>
        <v>II</v>
      </c>
      <c r="C64" s="18">
        <f t="shared" si="2"/>
        <v>42778.271999999997</v>
      </c>
      <c r="D64" s="2" t="str">
        <f t="shared" si="3"/>
        <v>vis</v>
      </c>
      <c r="E64" s="26">
        <f>VLOOKUP(C64,Active!C$21:E$946,3,FALSE)</f>
        <v>-13307.513225014955</v>
      </c>
      <c r="F64" s="3" t="s">
        <v>226</v>
      </c>
      <c r="G64" s="2" t="str">
        <f t="shared" si="4"/>
        <v>42778.272</v>
      </c>
      <c r="H64" s="18">
        <f t="shared" si="5"/>
        <v>-2393.5</v>
      </c>
      <c r="I64" s="27" t="s">
        <v>609</v>
      </c>
      <c r="J64" s="28" t="s">
        <v>610</v>
      </c>
      <c r="K64" s="27">
        <v>-2393.5</v>
      </c>
      <c r="L64" s="27" t="s">
        <v>482</v>
      </c>
      <c r="M64" s="28" t="s">
        <v>249</v>
      </c>
      <c r="N64" s="28"/>
      <c r="O64" s="29" t="s">
        <v>461</v>
      </c>
      <c r="P64" s="29" t="s">
        <v>608</v>
      </c>
    </row>
    <row r="65" spans="1:16" ht="12.75" customHeight="1" thickBot="1">
      <c r="A65" s="18" t="str">
        <f t="shared" si="0"/>
        <v> BRNO 21 </v>
      </c>
      <c r="B65" s="3" t="str">
        <f t="shared" si="1"/>
        <v>I</v>
      </c>
      <c r="C65" s="18">
        <f t="shared" si="2"/>
        <v>42928.432999999997</v>
      </c>
      <c r="D65" s="2" t="str">
        <f t="shared" si="3"/>
        <v>vis</v>
      </c>
      <c r="E65" s="26">
        <f>VLOOKUP(C65,Active!C$21:E$946,3,FALSE)</f>
        <v>-13139.019348154547</v>
      </c>
      <c r="F65" s="3" t="s">
        <v>226</v>
      </c>
      <c r="G65" s="2" t="str">
        <f t="shared" si="4"/>
        <v>42928.433</v>
      </c>
      <c r="H65" s="18">
        <f t="shared" si="5"/>
        <v>-2225</v>
      </c>
      <c r="I65" s="27" t="s">
        <v>611</v>
      </c>
      <c r="J65" s="28" t="s">
        <v>612</v>
      </c>
      <c r="K65" s="27">
        <v>-2225</v>
      </c>
      <c r="L65" s="27" t="s">
        <v>613</v>
      </c>
      <c r="M65" s="28" t="s">
        <v>249</v>
      </c>
      <c r="N65" s="28"/>
      <c r="O65" s="29" t="s">
        <v>590</v>
      </c>
      <c r="P65" s="29" t="s">
        <v>614</v>
      </c>
    </row>
    <row r="66" spans="1:16" ht="12.75" customHeight="1" thickBot="1">
      <c r="A66" s="18" t="str">
        <f t="shared" si="0"/>
        <v> BBS 28 </v>
      </c>
      <c r="B66" s="3" t="str">
        <f t="shared" si="1"/>
        <v>I</v>
      </c>
      <c r="C66" s="18">
        <f t="shared" si="2"/>
        <v>42936.474000000002</v>
      </c>
      <c r="D66" s="2" t="str">
        <f t="shared" si="3"/>
        <v>vis</v>
      </c>
      <c r="E66" s="26">
        <f>VLOOKUP(C66,Active!C$21:E$946,3,FALSE)</f>
        <v>-13129.996637438479</v>
      </c>
      <c r="F66" s="3" t="s">
        <v>226</v>
      </c>
      <c r="G66" s="2" t="str">
        <f t="shared" si="4"/>
        <v>42936.474</v>
      </c>
      <c r="H66" s="18">
        <f t="shared" si="5"/>
        <v>-2216</v>
      </c>
      <c r="I66" s="27" t="s">
        <v>615</v>
      </c>
      <c r="J66" s="28" t="s">
        <v>616</v>
      </c>
      <c r="K66" s="27">
        <v>-2216</v>
      </c>
      <c r="L66" s="27" t="s">
        <v>316</v>
      </c>
      <c r="M66" s="28" t="s">
        <v>249</v>
      </c>
      <c r="N66" s="28"/>
      <c r="O66" s="29" t="s">
        <v>461</v>
      </c>
      <c r="P66" s="29" t="s">
        <v>617</v>
      </c>
    </row>
    <row r="67" spans="1:16" ht="12.75" customHeight="1" thickBot="1">
      <c r="A67" s="18" t="str">
        <f t="shared" si="0"/>
        <v> BBS 29 </v>
      </c>
      <c r="B67" s="3" t="str">
        <f t="shared" si="1"/>
        <v>II</v>
      </c>
      <c r="C67" s="18">
        <f t="shared" si="2"/>
        <v>42957.42</v>
      </c>
      <c r="D67" s="2" t="str">
        <f t="shared" si="3"/>
        <v>vis</v>
      </c>
      <c r="E67" s="26">
        <f>VLOOKUP(C67,Active!C$21:E$946,3,FALSE)</f>
        <v>-13106.493379304093</v>
      </c>
      <c r="F67" s="3" t="s">
        <v>226</v>
      </c>
      <c r="G67" s="2" t="str">
        <f t="shared" si="4"/>
        <v>42957.420</v>
      </c>
      <c r="H67" s="18">
        <f t="shared" si="5"/>
        <v>-2192.5</v>
      </c>
      <c r="I67" s="27" t="s">
        <v>618</v>
      </c>
      <c r="J67" s="28" t="s">
        <v>619</v>
      </c>
      <c r="K67" s="27">
        <v>-2192.5</v>
      </c>
      <c r="L67" s="27" t="s">
        <v>398</v>
      </c>
      <c r="M67" s="28" t="s">
        <v>249</v>
      </c>
      <c r="N67" s="28"/>
      <c r="O67" s="29" t="s">
        <v>461</v>
      </c>
      <c r="P67" s="29" t="s">
        <v>620</v>
      </c>
    </row>
    <row r="68" spans="1:16" ht="12.75" customHeight="1" thickBot="1">
      <c r="A68" s="18" t="str">
        <f t="shared" si="0"/>
        <v> BRNO 21 </v>
      </c>
      <c r="B68" s="3" t="str">
        <f t="shared" si="1"/>
        <v>I</v>
      </c>
      <c r="C68" s="18">
        <f t="shared" si="2"/>
        <v>42961.417999999998</v>
      </c>
      <c r="D68" s="2" t="str">
        <f t="shared" si="3"/>
        <v>vis</v>
      </c>
      <c r="E68" s="26">
        <f>VLOOKUP(C68,Active!C$21:E$946,3,FALSE)</f>
        <v>-13102.007270929163</v>
      </c>
      <c r="F68" s="3" t="s">
        <v>226</v>
      </c>
      <c r="G68" s="2" t="str">
        <f t="shared" si="4"/>
        <v>42961.418</v>
      </c>
      <c r="H68" s="18">
        <f t="shared" si="5"/>
        <v>-2188</v>
      </c>
      <c r="I68" s="27" t="s">
        <v>621</v>
      </c>
      <c r="J68" s="28" t="s">
        <v>622</v>
      </c>
      <c r="K68" s="27">
        <v>-2188</v>
      </c>
      <c r="L68" s="27" t="s">
        <v>307</v>
      </c>
      <c r="M68" s="28" t="s">
        <v>249</v>
      </c>
      <c r="N68" s="28"/>
      <c r="O68" s="29" t="s">
        <v>623</v>
      </c>
      <c r="P68" s="29" t="s">
        <v>614</v>
      </c>
    </row>
    <row r="69" spans="1:16" ht="12.75" customHeight="1" thickBot="1">
      <c r="A69" s="18" t="str">
        <f t="shared" si="0"/>
        <v> BBS 29 </v>
      </c>
      <c r="B69" s="3" t="str">
        <f t="shared" si="1"/>
        <v>I</v>
      </c>
      <c r="C69" s="18">
        <f t="shared" si="2"/>
        <v>42961.43</v>
      </c>
      <c r="D69" s="2" t="str">
        <f t="shared" si="3"/>
        <v>vis</v>
      </c>
      <c r="E69" s="26">
        <f>VLOOKUP(C69,Active!C$21:E$946,3,FALSE)</f>
        <v>-13101.993805871507</v>
      </c>
      <c r="F69" s="3" t="s">
        <v>226</v>
      </c>
      <c r="G69" s="2" t="str">
        <f t="shared" si="4"/>
        <v>42961.430</v>
      </c>
      <c r="H69" s="18">
        <f t="shared" si="5"/>
        <v>-2188</v>
      </c>
      <c r="I69" s="27" t="s">
        <v>624</v>
      </c>
      <c r="J69" s="28" t="s">
        <v>625</v>
      </c>
      <c r="K69" s="27">
        <v>-2188</v>
      </c>
      <c r="L69" s="27" t="s">
        <v>398</v>
      </c>
      <c r="M69" s="28" t="s">
        <v>249</v>
      </c>
      <c r="N69" s="28"/>
      <c r="O69" s="29" t="s">
        <v>461</v>
      </c>
      <c r="P69" s="29" t="s">
        <v>620</v>
      </c>
    </row>
    <row r="70" spans="1:16" ht="12.75" customHeight="1" thickBot="1">
      <c r="A70" s="18" t="str">
        <f t="shared" si="0"/>
        <v> BBS 29 </v>
      </c>
      <c r="B70" s="3" t="str">
        <f t="shared" si="1"/>
        <v>II</v>
      </c>
      <c r="C70" s="18">
        <f t="shared" si="2"/>
        <v>42990.404999999999</v>
      </c>
      <c r="D70" s="2" t="str">
        <f t="shared" si="3"/>
        <v>vis</v>
      </c>
      <c r="E70" s="26">
        <f>VLOOKUP(C70,Active!C$21:E$946,3,FALSE)</f>
        <v>-13069.48130207871</v>
      </c>
      <c r="F70" s="3" t="s">
        <v>226</v>
      </c>
      <c r="G70" s="2" t="str">
        <f t="shared" si="4"/>
        <v>42990.405</v>
      </c>
      <c r="H70" s="18">
        <f t="shared" si="5"/>
        <v>-2155.5</v>
      </c>
      <c r="I70" s="27" t="s">
        <v>626</v>
      </c>
      <c r="J70" s="28" t="s">
        <v>627</v>
      </c>
      <c r="K70" s="27">
        <v>-2155.5</v>
      </c>
      <c r="L70" s="27" t="s">
        <v>302</v>
      </c>
      <c r="M70" s="28" t="s">
        <v>249</v>
      </c>
      <c r="N70" s="28"/>
      <c r="O70" s="29" t="s">
        <v>461</v>
      </c>
      <c r="P70" s="29" t="s">
        <v>620</v>
      </c>
    </row>
    <row r="71" spans="1:16" ht="12.75" customHeight="1" thickBot="1">
      <c r="A71" s="18" t="str">
        <f t="shared" si="0"/>
        <v> AOEB 4 </v>
      </c>
      <c r="B71" s="3" t="str">
        <f t="shared" si="1"/>
        <v>I</v>
      </c>
      <c r="C71" s="18">
        <f t="shared" si="2"/>
        <v>42998.853999999999</v>
      </c>
      <c r="D71" s="2" t="str">
        <f t="shared" si="3"/>
        <v>vis</v>
      </c>
      <c r="E71" s="26">
        <f>VLOOKUP(C71,Active!C$21:E$946,3,FALSE)</f>
        <v>-13060.000779402424</v>
      </c>
      <c r="F71" s="3" t="s">
        <v>226</v>
      </c>
      <c r="G71" s="2" t="str">
        <f t="shared" si="4"/>
        <v>42998.854</v>
      </c>
      <c r="H71" s="18">
        <f t="shared" si="5"/>
        <v>-2146</v>
      </c>
      <c r="I71" s="27" t="s">
        <v>628</v>
      </c>
      <c r="J71" s="28" t="s">
        <v>629</v>
      </c>
      <c r="K71" s="27">
        <v>-2146</v>
      </c>
      <c r="L71" s="27" t="s">
        <v>311</v>
      </c>
      <c r="M71" s="28" t="s">
        <v>249</v>
      </c>
      <c r="N71" s="28"/>
      <c r="O71" s="29" t="s">
        <v>630</v>
      </c>
      <c r="P71" s="29" t="s">
        <v>631</v>
      </c>
    </row>
    <row r="72" spans="1:16" ht="12.75" customHeight="1" thickBot="1">
      <c r="A72" s="18" t="str">
        <f t="shared" si="0"/>
        <v> AOEB 4 </v>
      </c>
      <c r="B72" s="3" t="str">
        <f t="shared" si="1"/>
        <v>I</v>
      </c>
      <c r="C72" s="18">
        <f t="shared" si="2"/>
        <v>43008.658000000003</v>
      </c>
      <c r="D72" s="2" t="str">
        <f t="shared" si="3"/>
        <v>vis</v>
      </c>
      <c r="E72" s="26">
        <f>VLOOKUP(C72,Active!C$21:E$946,3,FALSE)</f>
        <v>-13048.999827299414</v>
      </c>
      <c r="F72" s="3" t="s">
        <v>226</v>
      </c>
      <c r="G72" s="2" t="str">
        <f t="shared" si="4"/>
        <v>43008.658</v>
      </c>
      <c r="H72" s="18">
        <f t="shared" si="5"/>
        <v>-2135</v>
      </c>
      <c r="I72" s="27" t="s">
        <v>632</v>
      </c>
      <c r="J72" s="28" t="s">
        <v>633</v>
      </c>
      <c r="K72" s="27">
        <v>-2135</v>
      </c>
      <c r="L72" s="27" t="s">
        <v>487</v>
      </c>
      <c r="M72" s="28" t="s">
        <v>249</v>
      </c>
      <c r="N72" s="28"/>
      <c r="O72" s="29" t="s">
        <v>634</v>
      </c>
      <c r="P72" s="29" t="s">
        <v>631</v>
      </c>
    </row>
    <row r="73" spans="1:16" ht="12.75" customHeight="1" thickBot="1">
      <c r="A73" s="18" t="str">
        <f t="shared" si="0"/>
        <v> BBS 30 </v>
      </c>
      <c r="B73" s="3" t="str">
        <f t="shared" si="1"/>
        <v>II</v>
      </c>
      <c r="C73" s="18">
        <f t="shared" si="2"/>
        <v>43014.413</v>
      </c>
      <c r="D73" s="2" t="str">
        <f t="shared" si="3"/>
        <v>vis</v>
      </c>
      <c r="E73" s="26">
        <f>VLOOKUP(C73,Active!C$21:E$946,3,FALSE)</f>
        <v>-13042.542210066371</v>
      </c>
      <c r="F73" s="3" t="s">
        <v>226</v>
      </c>
      <c r="G73" s="2" t="str">
        <f t="shared" si="4"/>
        <v>43014.413</v>
      </c>
      <c r="H73" s="18">
        <f t="shared" si="5"/>
        <v>-2128.5</v>
      </c>
      <c r="I73" s="27" t="s">
        <v>635</v>
      </c>
      <c r="J73" s="28" t="s">
        <v>636</v>
      </c>
      <c r="K73" s="27">
        <v>-2128.5</v>
      </c>
      <c r="L73" s="27" t="s">
        <v>637</v>
      </c>
      <c r="M73" s="28" t="s">
        <v>249</v>
      </c>
      <c r="N73" s="28"/>
      <c r="O73" s="29" t="s">
        <v>461</v>
      </c>
      <c r="P73" s="29" t="s">
        <v>638</v>
      </c>
    </row>
    <row r="74" spans="1:16" ht="12.75" customHeight="1" thickBot="1">
      <c r="A74" s="18" t="str">
        <f t="shared" si="0"/>
        <v> BBS 30 </v>
      </c>
      <c r="B74" s="3" t="str">
        <f t="shared" si="1"/>
        <v>I</v>
      </c>
      <c r="C74" s="18">
        <f t="shared" si="2"/>
        <v>43043.423000000003</v>
      </c>
      <c r="D74" s="2" t="str">
        <f t="shared" si="3"/>
        <v>vis</v>
      </c>
      <c r="E74" s="26">
        <f>VLOOKUP(C74,Active!C$21:E$946,3,FALSE)</f>
        <v>-13009.990433188746</v>
      </c>
      <c r="F74" s="3" t="s">
        <v>226</v>
      </c>
      <c r="G74" s="2" t="str">
        <f t="shared" si="4"/>
        <v>43043.423</v>
      </c>
      <c r="H74" s="18">
        <f t="shared" si="5"/>
        <v>-2096</v>
      </c>
      <c r="I74" s="27" t="s">
        <v>639</v>
      </c>
      <c r="J74" s="28" t="s">
        <v>640</v>
      </c>
      <c r="K74" s="27">
        <v>-2096</v>
      </c>
      <c r="L74" s="27" t="s">
        <v>600</v>
      </c>
      <c r="M74" s="28" t="s">
        <v>249</v>
      </c>
      <c r="N74" s="28"/>
      <c r="O74" s="29" t="s">
        <v>461</v>
      </c>
      <c r="P74" s="29" t="s">
        <v>638</v>
      </c>
    </row>
    <row r="75" spans="1:16" ht="12.75" customHeight="1" thickBot="1">
      <c r="A75" s="18" t="str">
        <f t="shared" ref="A75:A138" si="6">P75</f>
        <v> BBS 30 </v>
      </c>
      <c r="B75" s="3" t="str">
        <f t="shared" ref="B75:B138" si="7">IF(H75=INT(H75),"I","II")</f>
        <v>I</v>
      </c>
      <c r="C75" s="18">
        <f t="shared" ref="C75:C138" si="8">1*G75</f>
        <v>43059.451999999997</v>
      </c>
      <c r="D75" s="2" t="str">
        <f t="shared" ref="D75:D138" si="9">VLOOKUP(F75,I$1:J$5,2,FALSE)</f>
        <v>vis</v>
      </c>
      <c r="E75" s="26">
        <f>VLOOKUP(C75,Active!C$21:E$946,3,FALSE)</f>
        <v>-12992.004482427932</v>
      </c>
      <c r="F75" s="3" t="s">
        <v>226</v>
      </c>
      <c r="G75" s="2" t="str">
        <f t="shared" ref="G75:G138" si="10">MID(I75,3,LEN(I75)-3)</f>
        <v>43059.452</v>
      </c>
      <c r="H75" s="18">
        <f t="shared" ref="H75:H138" si="11">1*K75</f>
        <v>-2078</v>
      </c>
      <c r="I75" s="27" t="s">
        <v>641</v>
      </c>
      <c r="J75" s="28" t="s">
        <v>642</v>
      </c>
      <c r="K75" s="27">
        <v>-2078</v>
      </c>
      <c r="L75" s="27" t="s">
        <v>279</v>
      </c>
      <c r="M75" s="28" t="s">
        <v>249</v>
      </c>
      <c r="N75" s="28"/>
      <c r="O75" s="29" t="s">
        <v>461</v>
      </c>
      <c r="P75" s="29" t="s">
        <v>638</v>
      </c>
    </row>
    <row r="76" spans="1:16" ht="12.75" customHeight="1" thickBot="1">
      <c r="A76" s="18" t="str">
        <f t="shared" si="6"/>
        <v> BBS 31 </v>
      </c>
      <c r="B76" s="3" t="str">
        <f t="shared" si="7"/>
        <v>I</v>
      </c>
      <c r="C76" s="18">
        <f t="shared" si="8"/>
        <v>43143.203000000001</v>
      </c>
      <c r="D76" s="2" t="str">
        <f t="shared" si="9"/>
        <v>vis</v>
      </c>
      <c r="E76" s="26">
        <f>VLOOKUP(C76,Active!C$21:E$946,3,FALSE)</f>
        <v>-12898.028478798915</v>
      </c>
      <c r="F76" s="3" t="s">
        <v>226</v>
      </c>
      <c r="G76" s="2" t="str">
        <f t="shared" si="10"/>
        <v>43143.203</v>
      </c>
      <c r="H76" s="18">
        <f t="shared" si="11"/>
        <v>-1984</v>
      </c>
      <c r="I76" s="27" t="s">
        <v>643</v>
      </c>
      <c r="J76" s="28" t="s">
        <v>644</v>
      </c>
      <c r="K76" s="27">
        <v>-1984</v>
      </c>
      <c r="L76" s="27" t="s">
        <v>645</v>
      </c>
      <c r="M76" s="28" t="s">
        <v>249</v>
      </c>
      <c r="N76" s="28"/>
      <c r="O76" s="29" t="s">
        <v>468</v>
      </c>
      <c r="P76" s="29" t="s">
        <v>646</v>
      </c>
    </row>
    <row r="77" spans="1:16" ht="12.75" customHeight="1" thickBot="1">
      <c r="A77" s="18" t="str">
        <f t="shared" si="6"/>
        <v> AOEB 4 </v>
      </c>
      <c r="B77" s="3" t="str">
        <f t="shared" si="7"/>
        <v>I</v>
      </c>
      <c r="C77" s="18">
        <f t="shared" si="8"/>
        <v>43269.78</v>
      </c>
      <c r="D77" s="2" t="str">
        <f t="shared" si="9"/>
        <v>vis</v>
      </c>
      <c r="E77" s="26">
        <f>VLOOKUP(C77,Active!C$21:E$946,3,FALSE)</f>
        <v>-12755.997928580418</v>
      </c>
      <c r="F77" s="3" t="s">
        <v>226</v>
      </c>
      <c r="G77" s="2" t="str">
        <f t="shared" si="10"/>
        <v>43269.780</v>
      </c>
      <c r="H77" s="18">
        <f t="shared" si="11"/>
        <v>-1842</v>
      </c>
      <c r="I77" s="27" t="s">
        <v>647</v>
      </c>
      <c r="J77" s="28" t="s">
        <v>648</v>
      </c>
      <c r="K77" s="27">
        <v>-1842</v>
      </c>
      <c r="L77" s="27" t="s">
        <v>316</v>
      </c>
      <c r="M77" s="28" t="s">
        <v>249</v>
      </c>
      <c r="N77" s="28"/>
      <c r="O77" s="29" t="s">
        <v>630</v>
      </c>
      <c r="P77" s="29" t="s">
        <v>631</v>
      </c>
    </row>
    <row r="78" spans="1:16" ht="12.75" customHeight="1" thickBot="1">
      <c r="A78" s="18" t="str">
        <f t="shared" si="6"/>
        <v> AOEB 4 </v>
      </c>
      <c r="B78" s="3" t="str">
        <f t="shared" si="7"/>
        <v>I</v>
      </c>
      <c r="C78" s="18">
        <f t="shared" si="8"/>
        <v>43326.82</v>
      </c>
      <c r="D78" s="2" t="str">
        <f t="shared" si="9"/>
        <v>vis</v>
      </c>
      <c r="E78" s="26">
        <f>VLOOKUP(C78,Active!C$21:E$946,3,FALSE)</f>
        <v>-12691.99402120022</v>
      </c>
      <c r="F78" s="3" t="s">
        <v>226</v>
      </c>
      <c r="G78" s="2" t="str">
        <f t="shared" si="10"/>
        <v>43326.820</v>
      </c>
      <c r="H78" s="18">
        <f t="shared" si="11"/>
        <v>-1778</v>
      </c>
      <c r="I78" s="27" t="s">
        <v>649</v>
      </c>
      <c r="J78" s="28" t="s">
        <v>650</v>
      </c>
      <c r="K78" s="27">
        <v>-1778</v>
      </c>
      <c r="L78" s="27" t="s">
        <v>417</v>
      </c>
      <c r="M78" s="28" t="s">
        <v>249</v>
      </c>
      <c r="N78" s="28"/>
      <c r="O78" s="29" t="s">
        <v>634</v>
      </c>
      <c r="P78" s="29" t="s">
        <v>631</v>
      </c>
    </row>
    <row r="79" spans="1:16" ht="12.75" customHeight="1" thickBot="1">
      <c r="A79" s="18" t="str">
        <f t="shared" si="6"/>
        <v> BBS 34 </v>
      </c>
      <c r="B79" s="3" t="str">
        <f t="shared" si="7"/>
        <v>I</v>
      </c>
      <c r="C79" s="18">
        <f t="shared" si="8"/>
        <v>43338.400999999998</v>
      </c>
      <c r="D79" s="2" t="str">
        <f t="shared" si="9"/>
        <v>vis</v>
      </c>
      <c r="E79" s="26">
        <f>VLOOKUP(C79,Active!C$21:E$946,3,FALSE)</f>
        <v>-12678.999118476344</v>
      </c>
      <c r="F79" s="3" t="s">
        <v>226</v>
      </c>
      <c r="G79" s="2" t="str">
        <f t="shared" si="10"/>
        <v>43338.401</v>
      </c>
      <c r="H79" s="18">
        <f t="shared" si="11"/>
        <v>-1765</v>
      </c>
      <c r="I79" s="27" t="s">
        <v>651</v>
      </c>
      <c r="J79" s="28" t="s">
        <v>652</v>
      </c>
      <c r="K79" s="27">
        <v>-1765</v>
      </c>
      <c r="L79" s="27" t="s">
        <v>237</v>
      </c>
      <c r="M79" s="28" t="s">
        <v>249</v>
      </c>
      <c r="N79" s="28"/>
      <c r="O79" s="29" t="s">
        <v>468</v>
      </c>
      <c r="P79" s="29" t="s">
        <v>653</v>
      </c>
    </row>
    <row r="80" spans="1:16" ht="12.75" customHeight="1" thickBot="1">
      <c r="A80" s="18" t="str">
        <f t="shared" si="6"/>
        <v> BRNO 21 </v>
      </c>
      <c r="B80" s="3" t="str">
        <f t="shared" si="7"/>
        <v>I</v>
      </c>
      <c r="C80" s="18">
        <f t="shared" si="8"/>
        <v>43338.406999999999</v>
      </c>
      <c r="D80" s="2" t="str">
        <f t="shared" si="9"/>
        <v>vis</v>
      </c>
      <c r="E80" s="26">
        <f>VLOOKUP(C80,Active!C$21:E$946,3,FALSE)</f>
        <v>-12678.992385947515</v>
      </c>
      <c r="F80" s="3" t="s">
        <v>226</v>
      </c>
      <c r="G80" s="2" t="str">
        <f t="shared" si="10"/>
        <v>43338.407</v>
      </c>
      <c r="H80" s="18">
        <f t="shared" si="11"/>
        <v>-1765</v>
      </c>
      <c r="I80" s="27" t="s">
        <v>654</v>
      </c>
      <c r="J80" s="28" t="s">
        <v>655</v>
      </c>
      <c r="K80" s="27">
        <v>-1765</v>
      </c>
      <c r="L80" s="27" t="s">
        <v>331</v>
      </c>
      <c r="M80" s="28" t="s">
        <v>249</v>
      </c>
      <c r="N80" s="28"/>
      <c r="O80" s="29" t="s">
        <v>656</v>
      </c>
      <c r="P80" s="29" t="s">
        <v>614</v>
      </c>
    </row>
    <row r="81" spans="1:16" ht="12.75" customHeight="1" thickBot="1">
      <c r="A81" s="18" t="str">
        <f t="shared" si="6"/>
        <v> BBS 35 </v>
      </c>
      <c r="B81" s="3" t="str">
        <f t="shared" si="7"/>
        <v>II</v>
      </c>
      <c r="C81" s="18">
        <f t="shared" si="8"/>
        <v>43417.273000000001</v>
      </c>
      <c r="D81" s="2" t="str">
        <f t="shared" si="9"/>
        <v>vis</v>
      </c>
      <c r="E81" s="26">
        <f>VLOOKUP(C81,Active!C$21:E$946,3,FALSE)</f>
        <v>-12590.497782871662</v>
      </c>
      <c r="F81" s="3" t="s">
        <v>226</v>
      </c>
      <c r="G81" s="2" t="str">
        <f t="shared" si="10"/>
        <v>43417.273</v>
      </c>
      <c r="H81" s="18">
        <f t="shared" si="11"/>
        <v>-1676.5</v>
      </c>
      <c r="I81" s="27" t="s">
        <v>657</v>
      </c>
      <c r="J81" s="28" t="s">
        <v>658</v>
      </c>
      <c r="K81" s="27">
        <v>-1676.5</v>
      </c>
      <c r="L81" s="27" t="s">
        <v>514</v>
      </c>
      <c r="M81" s="28" t="s">
        <v>249</v>
      </c>
      <c r="N81" s="28"/>
      <c r="O81" s="29" t="s">
        <v>468</v>
      </c>
      <c r="P81" s="29" t="s">
        <v>659</v>
      </c>
    </row>
    <row r="82" spans="1:16" ht="12.75" customHeight="1" thickBot="1">
      <c r="A82" s="18" t="str">
        <f t="shared" si="6"/>
        <v> BBS 35 </v>
      </c>
      <c r="B82" s="3" t="str">
        <f t="shared" si="7"/>
        <v>I</v>
      </c>
      <c r="C82" s="18">
        <f t="shared" si="8"/>
        <v>43437.328000000001</v>
      </c>
      <c r="D82" s="2" t="str">
        <f t="shared" si="9"/>
        <v>vis</v>
      </c>
      <c r="E82" s="26">
        <f>VLOOKUP(C82,Active!C$21:E$946,3,FALSE)</f>
        <v>-12567.994305268052</v>
      </c>
      <c r="F82" s="3" t="s">
        <v>226</v>
      </c>
      <c r="G82" s="2" t="str">
        <f t="shared" si="10"/>
        <v>43437.328</v>
      </c>
      <c r="H82" s="18">
        <f t="shared" si="11"/>
        <v>-1654</v>
      </c>
      <c r="I82" s="27" t="s">
        <v>660</v>
      </c>
      <c r="J82" s="28" t="s">
        <v>661</v>
      </c>
      <c r="K82" s="27">
        <v>-1654</v>
      </c>
      <c r="L82" s="27" t="s">
        <v>417</v>
      </c>
      <c r="M82" s="28" t="s">
        <v>249</v>
      </c>
      <c r="N82" s="28"/>
      <c r="O82" s="29" t="s">
        <v>461</v>
      </c>
      <c r="P82" s="29" t="s">
        <v>659</v>
      </c>
    </row>
    <row r="83" spans="1:16" ht="12.75" customHeight="1" thickBot="1">
      <c r="A83" s="18" t="str">
        <f t="shared" si="6"/>
        <v> BBS 35 </v>
      </c>
      <c r="B83" s="3" t="str">
        <f t="shared" si="7"/>
        <v>I</v>
      </c>
      <c r="C83" s="18">
        <f t="shared" si="8"/>
        <v>43446.228999999999</v>
      </c>
      <c r="D83" s="2" t="str">
        <f t="shared" si="9"/>
        <v>vis</v>
      </c>
      <c r="E83" s="26">
        <f>VLOOKUP(C83,Active!C$21:E$946,3,FALSE)</f>
        <v>-12558.006598753484</v>
      </c>
      <c r="F83" s="3" t="s">
        <v>226</v>
      </c>
      <c r="G83" s="2" t="str">
        <f t="shared" si="10"/>
        <v>43446.229</v>
      </c>
      <c r="H83" s="18">
        <f t="shared" si="11"/>
        <v>-1644</v>
      </c>
      <c r="I83" s="27" t="s">
        <v>662</v>
      </c>
      <c r="J83" s="28" t="s">
        <v>663</v>
      </c>
      <c r="K83" s="27">
        <v>-1644</v>
      </c>
      <c r="L83" s="27" t="s">
        <v>279</v>
      </c>
      <c r="M83" s="28" t="s">
        <v>249</v>
      </c>
      <c r="N83" s="28"/>
      <c r="O83" s="29" t="s">
        <v>468</v>
      </c>
      <c r="P83" s="29" t="s">
        <v>659</v>
      </c>
    </row>
    <row r="84" spans="1:16" ht="12.75" customHeight="1" thickBot="1">
      <c r="A84" s="18" t="str">
        <f t="shared" si="6"/>
        <v> BBS 35 </v>
      </c>
      <c r="B84" s="3" t="str">
        <f t="shared" si="7"/>
        <v>I</v>
      </c>
      <c r="C84" s="18">
        <f t="shared" si="8"/>
        <v>43453.37</v>
      </c>
      <c r="D84" s="2" t="str">
        <f t="shared" si="9"/>
        <v>vis</v>
      </c>
      <c r="E84" s="26">
        <f>VLOOKUP(C84,Active!C$21:E$946,3,FALSE)</f>
        <v>-12549.993767361439</v>
      </c>
      <c r="F84" s="3" t="s">
        <v>226</v>
      </c>
      <c r="G84" s="2" t="str">
        <f t="shared" si="10"/>
        <v>43453.370</v>
      </c>
      <c r="H84" s="18">
        <f t="shared" si="11"/>
        <v>-1636</v>
      </c>
      <c r="I84" s="27" t="s">
        <v>664</v>
      </c>
      <c r="J84" s="28" t="s">
        <v>665</v>
      </c>
      <c r="K84" s="27">
        <v>-1636</v>
      </c>
      <c r="L84" s="27" t="s">
        <v>417</v>
      </c>
      <c r="M84" s="28" t="s">
        <v>249</v>
      </c>
      <c r="N84" s="28"/>
      <c r="O84" s="29" t="s">
        <v>461</v>
      </c>
      <c r="P84" s="29" t="s">
        <v>659</v>
      </c>
    </row>
    <row r="85" spans="1:16" ht="12.75" customHeight="1" thickBot="1">
      <c r="A85" s="18" t="str">
        <f t="shared" si="6"/>
        <v> AOEB 4 </v>
      </c>
      <c r="B85" s="3" t="str">
        <f t="shared" si="7"/>
        <v>I</v>
      </c>
      <c r="C85" s="18">
        <f t="shared" si="8"/>
        <v>43646.748</v>
      </c>
      <c r="D85" s="2" t="str">
        <f t="shared" si="9"/>
        <v>vis</v>
      </c>
      <c r="E85" s="26">
        <f>VLOOKUP(C85,Active!C$21:E$946,3,FALSE)</f>
        <v>-12333.006607449666</v>
      </c>
      <c r="F85" s="3" t="s">
        <v>226</v>
      </c>
      <c r="G85" s="2" t="str">
        <f t="shared" si="10"/>
        <v>43646.748</v>
      </c>
      <c r="H85" s="18">
        <f t="shared" si="11"/>
        <v>-1419</v>
      </c>
      <c r="I85" s="27" t="s">
        <v>666</v>
      </c>
      <c r="J85" s="28" t="s">
        <v>667</v>
      </c>
      <c r="K85" s="27">
        <v>-1419</v>
      </c>
      <c r="L85" s="27" t="s">
        <v>227</v>
      </c>
      <c r="M85" s="28" t="s">
        <v>249</v>
      </c>
      <c r="N85" s="28"/>
      <c r="O85" s="29" t="s">
        <v>634</v>
      </c>
      <c r="P85" s="29" t="s">
        <v>631</v>
      </c>
    </row>
    <row r="86" spans="1:16" ht="12.75" customHeight="1" thickBot="1">
      <c r="A86" s="18" t="str">
        <f t="shared" si="6"/>
        <v> BBS 37 </v>
      </c>
      <c r="B86" s="3" t="str">
        <f t="shared" si="7"/>
        <v>II</v>
      </c>
      <c r="C86" s="18">
        <f t="shared" si="8"/>
        <v>43660.555999999997</v>
      </c>
      <c r="D86" s="2" t="str">
        <f t="shared" si="9"/>
        <v>vis</v>
      </c>
      <c r="E86" s="26">
        <f>VLOOKUP(C86,Active!C$21:E$946,3,FALSE)</f>
        <v>-12317.512814442905</v>
      </c>
      <c r="F86" s="3" t="s">
        <v>226</v>
      </c>
      <c r="G86" s="2" t="str">
        <f t="shared" si="10"/>
        <v>43660.556</v>
      </c>
      <c r="H86" s="18">
        <f t="shared" si="11"/>
        <v>-1403.5</v>
      </c>
      <c r="I86" s="27" t="s">
        <v>668</v>
      </c>
      <c r="J86" s="28" t="s">
        <v>669</v>
      </c>
      <c r="K86" s="27">
        <v>-1403.5</v>
      </c>
      <c r="L86" s="27" t="s">
        <v>240</v>
      </c>
      <c r="M86" s="28" t="s">
        <v>249</v>
      </c>
      <c r="N86" s="28"/>
      <c r="O86" s="29" t="s">
        <v>468</v>
      </c>
      <c r="P86" s="29" t="s">
        <v>670</v>
      </c>
    </row>
    <row r="87" spans="1:16" ht="12.75" customHeight="1" thickBot="1">
      <c r="A87" s="18" t="str">
        <f t="shared" si="6"/>
        <v> BRNO 23 </v>
      </c>
      <c r="B87" s="3" t="str">
        <f t="shared" si="7"/>
        <v>I</v>
      </c>
      <c r="C87" s="18">
        <f t="shared" si="8"/>
        <v>43665.463000000003</v>
      </c>
      <c r="D87" s="2" t="str">
        <f t="shared" si="9"/>
        <v>vis</v>
      </c>
      <c r="E87" s="26">
        <f>VLOOKUP(C87,Active!C$21:E$946,3,FALSE)</f>
        <v>-12312.006727950707</v>
      </c>
      <c r="F87" s="3" t="s">
        <v>226</v>
      </c>
      <c r="G87" s="2" t="str">
        <f t="shared" si="10"/>
        <v>43665.463</v>
      </c>
      <c r="H87" s="18">
        <f t="shared" si="11"/>
        <v>-1398</v>
      </c>
      <c r="I87" s="27" t="s">
        <v>671</v>
      </c>
      <c r="J87" s="28" t="s">
        <v>672</v>
      </c>
      <c r="K87" s="27">
        <v>-1398</v>
      </c>
      <c r="L87" s="27" t="s">
        <v>227</v>
      </c>
      <c r="M87" s="28" t="s">
        <v>249</v>
      </c>
      <c r="N87" s="28"/>
      <c r="O87" s="29" t="s">
        <v>673</v>
      </c>
      <c r="P87" s="29" t="s">
        <v>674</v>
      </c>
    </row>
    <row r="88" spans="1:16" ht="12.75" customHeight="1" thickBot="1">
      <c r="A88" s="18" t="str">
        <f t="shared" si="6"/>
        <v> BBS 37 </v>
      </c>
      <c r="B88" s="3" t="str">
        <f t="shared" si="7"/>
        <v>I</v>
      </c>
      <c r="C88" s="18">
        <f t="shared" si="8"/>
        <v>43665.466</v>
      </c>
      <c r="D88" s="2" t="str">
        <f t="shared" si="9"/>
        <v>vis</v>
      </c>
      <c r="E88" s="26">
        <f>VLOOKUP(C88,Active!C$21:E$946,3,FALSE)</f>
        <v>-12312.003361686297</v>
      </c>
      <c r="F88" s="3" t="s">
        <v>226</v>
      </c>
      <c r="G88" s="2" t="str">
        <f t="shared" si="10"/>
        <v>43665.466</v>
      </c>
      <c r="H88" s="18">
        <f t="shared" si="11"/>
        <v>-1398</v>
      </c>
      <c r="I88" s="27" t="s">
        <v>675</v>
      </c>
      <c r="J88" s="28" t="s">
        <v>676</v>
      </c>
      <c r="K88" s="27">
        <v>-1398</v>
      </c>
      <c r="L88" s="27" t="s">
        <v>465</v>
      </c>
      <c r="M88" s="28" t="s">
        <v>249</v>
      </c>
      <c r="N88" s="28"/>
      <c r="O88" s="29" t="s">
        <v>461</v>
      </c>
      <c r="P88" s="29" t="s">
        <v>670</v>
      </c>
    </row>
    <row r="89" spans="1:16" ht="12.75" customHeight="1" thickBot="1">
      <c r="A89" s="18" t="str">
        <f t="shared" si="6"/>
        <v> BBS 37 </v>
      </c>
      <c r="B89" s="3" t="str">
        <f t="shared" si="7"/>
        <v>I</v>
      </c>
      <c r="C89" s="18">
        <f t="shared" si="8"/>
        <v>43673.482000000004</v>
      </c>
      <c r="D89" s="2" t="str">
        <f t="shared" si="9"/>
        <v>vis</v>
      </c>
      <c r="E89" s="26">
        <f>VLOOKUP(C89,Active!C$21:E$946,3,FALSE)</f>
        <v>-12303.008703173677</v>
      </c>
      <c r="F89" s="3" t="s">
        <v>226</v>
      </c>
      <c r="G89" s="2" t="str">
        <f t="shared" si="10"/>
        <v>43673.482</v>
      </c>
      <c r="H89" s="18">
        <f t="shared" si="11"/>
        <v>-1389</v>
      </c>
      <c r="I89" s="27" t="s">
        <v>677</v>
      </c>
      <c r="J89" s="28" t="s">
        <v>678</v>
      </c>
      <c r="K89" s="27">
        <v>-1389</v>
      </c>
      <c r="L89" s="27" t="s">
        <v>268</v>
      </c>
      <c r="M89" s="28" t="s">
        <v>249</v>
      </c>
      <c r="N89" s="28"/>
      <c r="O89" s="29" t="s">
        <v>461</v>
      </c>
      <c r="P89" s="29" t="s">
        <v>670</v>
      </c>
    </row>
    <row r="90" spans="1:16" ht="12.75" customHeight="1" thickBot="1">
      <c r="A90" s="18" t="str">
        <f t="shared" si="6"/>
        <v> BRNO 23 </v>
      </c>
      <c r="B90" s="3" t="str">
        <f t="shared" si="7"/>
        <v>I</v>
      </c>
      <c r="C90" s="18">
        <f t="shared" si="8"/>
        <v>43673.49</v>
      </c>
      <c r="D90" s="2" t="str">
        <f t="shared" si="9"/>
        <v>vis</v>
      </c>
      <c r="E90" s="26">
        <f>VLOOKUP(C90,Active!C$21:E$946,3,FALSE)</f>
        <v>-12302.999726468581</v>
      </c>
      <c r="F90" s="3" t="s">
        <v>226</v>
      </c>
      <c r="G90" s="2" t="str">
        <f t="shared" si="10"/>
        <v>43673.490</v>
      </c>
      <c r="H90" s="18">
        <f t="shared" si="11"/>
        <v>-1389</v>
      </c>
      <c r="I90" s="27" t="s">
        <v>679</v>
      </c>
      <c r="J90" s="28" t="s">
        <v>680</v>
      </c>
      <c r="K90" s="27">
        <v>-1389</v>
      </c>
      <c r="L90" s="27" t="s">
        <v>316</v>
      </c>
      <c r="M90" s="28" t="s">
        <v>249</v>
      </c>
      <c r="N90" s="28"/>
      <c r="O90" s="29" t="s">
        <v>673</v>
      </c>
      <c r="P90" s="29" t="s">
        <v>674</v>
      </c>
    </row>
    <row r="91" spans="1:16" ht="12.75" customHeight="1" thickBot="1">
      <c r="A91" s="18" t="str">
        <f t="shared" si="6"/>
        <v> BBS 38 </v>
      </c>
      <c r="B91" s="3" t="str">
        <f t="shared" si="7"/>
        <v>II</v>
      </c>
      <c r="C91" s="18">
        <f t="shared" si="8"/>
        <v>43702.438999999998</v>
      </c>
      <c r="D91" s="2" t="str">
        <f t="shared" si="9"/>
        <v>vis</v>
      </c>
      <c r="E91" s="26">
        <f>VLOOKUP(C91,Active!C$21:E$946,3,FALSE)</f>
        <v>-12270.516396967365</v>
      </c>
      <c r="F91" s="3" t="s">
        <v>226</v>
      </c>
      <c r="G91" s="2" t="str">
        <f t="shared" si="10"/>
        <v>43702.439</v>
      </c>
      <c r="H91" s="18">
        <f t="shared" si="11"/>
        <v>-1356.5</v>
      </c>
      <c r="I91" s="27" t="s">
        <v>681</v>
      </c>
      <c r="J91" s="28" t="s">
        <v>682</v>
      </c>
      <c r="K91" s="27">
        <v>-1356.5</v>
      </c>
      <c r="L91" s="27" t="s">
        <v>482</v>
      </c>
      <c r="M91" s="28" t="s">
        <v>249</v>
      </c>
      <c r="N91" s="28"/>
      <c r="O91" s="29" t="s">
        <v>461</v>
      </c>
      <c r="P91" s="29" t="s">
        <v>683</v>
      </c>
    </row>
    <row r="92" spans="1:16" ht="12.75" customHeight="1" thickBot="1">
      <c r="A92" s="18" t="str">
        <f t="shared" si="6"/>
        <v> BBS 38 </v>
      </c>
      <c r="B92" s="3" t="str">
        <f t="shared" si="7"/>
        <v>II</v>
      </c>
      <c r="C92" s="18">
        <f t="shared" si="8"/>
        <v>43719.398000000001</v>
      </c>
      <c r="D92" s="2" t="str">
        <f t="shared" si="9"/>
        <v>vis</v>
      </c>
      <c r="E92" s="26">
        <f>VLOOKUP(C92,Active!C$21:E$946,3,FALSE)</f>
        <v>-12251.486904238385</v>
      </c>
      <c r="F92" s="3" t="s">
        <v>226</v>
      </c>
      <c r="G92" s="2" t="str">
        <f t="shared" si="10"/>
        <v>43719.398</v>
      </c>
      <c r="H92" s="18">
        <f t="shared" si="11"/>
        <v>-1337.5</v>
      </c>
      <c r="I92" s="27" t="s">
        <v>684</v>
      </c>
      <c r="J92" s="28" t="s">
        <v>685</v>
      </c>
      <c r="K92" s="27">
        <v>-1337.5</v>
      </c>
      <c r="L92" s="27" t="s">
        <v>686</v>
      </c>
      <c r="M92" s="28" t="s">
        <v>249</v>
      </c>
      <c r="N92" s="28"/>
      <c r="O92" s="29" t="s">
        <v>461</v>
      </c>
      <c r="P92" s="29" t="s">
        <v>683</v>
      </c>
    </row>
    <row r="93" spans="1:16" ht="12.75" customHeight="1" thickBot="1">
      <c r="A93" s="18" t="str">
        <f t="shared" si="6"/>
        <v> BRNO 23 </v>
      </c>
      <c r="B93" s="3" t="str">
        <f t="shared" si="7"/>
        <v>I</v>
      </c>
      <c r="C93" s="18">
        <f t="shared" si="8"/>
        <v>43722.506999999998</v>
      </c>
      <c r="D93" s="2" t="str">
        <f t="shared" si="9"/>
        <v>vis</v>
      </c>
      <c r="E93" s="26">
        <f>VLOOKUP(C93,Active!C$21:E$946,3,FALSE)</f>
        <v>-12247.998332217965</v>
      </c>
      <c r="F93" s="3" t="s">
        <v>226</v>
      </c>
      <c r="G93" s="2" t="str">
        <f t="shared" si="10"/>
        <v>43722.507</v>
      </c>
      <c r="H93" s="18">
        <f t="shared" si="11"/>
        <v>-1334</v>
      </c>
      <c r="I93" s="27" t="s">
        <v>687</v>
      </c>
      <c r="J93" s="28" t="s">
        <v>688</v>
      </c>
      <c r="K93" s="27">
        <v>-1334</v>
      </c>
      <c r="L93" s="27" t="s">
        <v>514</v>
      </c>
      <c r="M93" s="28" t="s">
        <v>249</v>
      </c>
      <c r="N93" s="28"/>
      <c r="O93" s="29" t="s">
        <v>689</v>
      </c>
      <c r="P93" s="29" t="s">
        <v>674</v>
      </c>
    </row>
    <row r="94" spans="1:16" ht="12.75" customHeight="1" thickBot="1">
      <c r="A94" s="18" t="str">
        <f t="shared" si="6"/>
        <v> BBS 38 </v>
      </c>
      <c r="B94" s="3" t="str">
        <f t="shared" si="7"/>
        <v>I</v>
      </c>
      <c r="C94" s="18">
        <f t="shared" si="8"/>
        <v>43723.387999999999</v>
      </c>
      <c r="D94" s="2" t="str">
        <f t="shared" si="9"/>
        <v>vis</v>
      </c>
      <c r="E94" s="26">
        <f>VLOOKUP(C94,Active!C$21:E$946,3,FALSE)</f>
        <v>-12247.009772568561</v>
      </c>
      <c r="F94" s="3" t="s">
        <v>226</v>
      </c>
      <c r="G94" s="2" t="str">
        <f t="shared" si="10"/>
        <v>43723.388</v>
      </c>
      <c r="H94" s="18">
        <f t="shared" si="11"/>
        <v>-1333</v>
      </c>
      <c r="I94" s="27" t="s">
        <v>690</v>
      </c>
      <c r="J94" s="28" t="s">
        <v>691</v>
      </c>
      <c r="K94" s="27">
        <v>-1333</v>
      </c>
      <c r="L94" s="27" t="s">
        <v>307</v>
      </c>
      <c r="M94" s="28" t="s">
        <v>249</v>
      </c>
      <c r="N94" s="28"/>
      <c r="O94" s="29" t="s">
        <v>461</v>
      </c>
      <c r="P94" s="29" t="s">
        <v>683</v>
      </c>
    </row>
    <row r="95" spans="1:16" ht="12.75" customHeight="1" thickBot="1">
      <c r="A95" s="18" t="str">
        <f t="shared" si="6"/>
        <v> BRNO 23 </v>
      </c>
      <c r="B95" s="3" t="str">
        <f t="shared" si="7"/>
        <v>I</v>
      </c>
      <c r="C95" s="18">
        <f t="shared" si="8"/>
        <v>43723.39</v>
      </c>
      <c r="D95" s="2" t="str">
        <f t="shared" si="9"/>
        <v>vis</v>
      </c>
      <c r="E95" s="26">
        <f>VLOOKUP(C95,Active!C$21:E$946,3,FALSE)</f>
        <v>-12247.007528392285</v>
      </c>
      <c r="F95" s="3" t="s">
        <v>226</v>
      </c>
      <c r="G95" s="2" t="str">
        <f t="shared" si="10"/>
        <v>43723.390</v>
      </c>
      <c r="H95" s="18">
        <f t="shared" si="11"/>
        <v>-1333</v>
      </c>
      <c r="I95" s="27" t="s">
        <v>692</v>
      </c>
      <c r="J95" s="28" t="s">
        <v>693</v>
      </c>
      <c r="K95" s="27">
        <v>-1333</v>
      </c>
      <c r="L95" s="27" t="s">
        <v>279</v>
      </c>
      <c r="M95" s="28" t="s">
        <v>249</v>
      </c>
      <c r="N95" s="28"/>
      <c r="O95" s="29" t="s">
        <v>656</v>
      </c>
      <c r="P95" s="29" t="s">
        <v>674</v>
      </c>
    </row>
    <row r="96" spans="1:16" ht="12.75" customHeight="1" thickBot="1">
      <c r="A96" s="18" t="str">
        <f t="shared" si="6"/>
        <v> BRNO 23 </v>
      </c>
      <c r="B96" s="3" t="str">
        <f t="shared" si="7"/>
        <v>I</v>
      </c>
      <c r="C96" s="18">
        <f t="shared" si="8"/>
        <v>43723.398000000001</v>
      </c>
      <c r="D96" s="2" t="str">
        <f t="shared" si="9"/>
        <v>vis</v>
      </c>
      <c r="E96" s="26">
        <f>VLOOKUP(C96,Active!C$21:E$946,3,FALSE)</f>
        <v>-12246.99855168718</v>
      </c>
      <c r="F96" s="3" t="s">
        <v>226</v>
      </c>
      <c r="G96" s="2" t="str">
        <f t="shared" si="10"/>
        <v>43723.398</v>
      </c>
      <c r="H96" s="18">
        <f t="shared" si="11"/>
        <v>-1333</v>
      </c>
      <c r="I96" s="27" t="s">
        <v>694</v>
      </c>
      <c r="J96" s="28" t="s">
        <v>695</v>
      </c>
      <c r="K96" s="27">
        <v>-1333</v>
      </c>
      <c r="L96" s="27" t="s">
        <v>514</v>
      </c>
      <c r="M96" s="28" t="s">
        <v>249</v>
      </c>
      <c r="N96" s="28"/>
      <c r="O96" s="29" t="s">
        <v>696</v>
      </c>
      <c r="P96" s="29" t="s">
        <v>674</v>
      </c>
    </row>
    <row r="97" spans="1:16" ht="12.75" customHeight="1" thickBot="1">
      <c r="A97" s="18" t="str">
        <f t="shared" si="6"/>
        <v> BBS 38 </v>
      </c>
      <c r="B97" s="3" t="str">
        <f t="shared" si="7"/>
        <v>II</v>
      </c>
      <c r="C97" s="18">
        <f t="shared" si="8"/>
        <v>43735.42</v>
      </c>
      <c r="D97" s="2" t="str">
        <f t="shared" si="9"/>
        <v>vis</v>
      </c>
      <c r="E97" s="26">
        <f>VLOOKUP(C97,Active!C$21:E$946,3,FALSE)</f>
        <v>-12233.508808094533</v>
      </c>
      <c r="F97" s="3" t="s">
        <v>226</v>
      </c>
      <c r="G97" s="2" t="str">
        <f t="shared" si="10"/>
        <v>43735.420</v>
      </c>
      <c r="H97" s="18">
        <f t="shared" si="11"/>
        <v>-1319.5</v>
      </c>
      <c r="I97" s="27" t="s">
        <v>697</v>
      </c>
      <c r="J97" s="28" t="s">
        <v>698</v>
      </c>
      <c r="K97" s="27">
        <v>-1319.5</v>
      </c>
      <c r="L97" s="27" t="s">
        <v>268</v>
      </c>
      <c r="M97" s="28" t="s">
        <v>249</v>
      </c>
      <c r="N97" s="28"/>
      <c r="O97" s="29" t="s">
        <v>461</v>
      </c>
      <c r="P97" s="29" t="s">
        <v>683</v>
      </c>
    </row>
    <row r="98" spans="1:16" ht="12.75" customHeight="1" thickBot="1">
      <c r="A98" s="18" t="str">
        <f t="shared" si="6"/>
        <v> BBS 38 </v>
      </c>
      <c r="B98" s="3" t="str">
        <f t="shared" si="7"/>
        <v>I</v>
      </c>
      <c r="C98" s="18">
        <f t="shared" si="8"/>
        <v>43739.436999999998</v>
      </c>
      <c r="D98" s="2" t="str">
        <f t="shared" si="9"/>
        <v>vis</v>
      </c>
      <c r="E98" s="26">
        <f>VLOOKUP(C98,Active!C$21:E$946,3,FALSE)</f>
        <v>-12229.001380044985</v>
      </c>
      <c r="F98" s="3" t="s">
        <v>226</v>
      </c>
      <c r="G98" s="2" t="str">
        <f t="shared" si="10"/>
        <v>43739.437</v>
      </c>
      <c r="H98" s="18">
        <f t="shared" si="11"/>
        <v>-1315</v>
      </c>
      <c r="I98" s="27" t="s">
        <v>699</v>
      </c>
      <c r="J98" s="28" t="s">
        <v>700</v>
      </c>
      <c r="K98" s="27">
        <v>-1315</v>
      </c>
      <c r="L98" s="27" t="s">
        <v>237</v>
      </c>
      <c r="M98" s="28" t="s">
        <v>249</v>
      </c>
      <c r="N98" s="28"/>
      <c r="O98" s="29" t="s">
        <v>461</v>
      </c>
      <c r="P98" s="29" t="s">
        <v>683</v>
      </c>
    </row>
    <row r="99" spans="1:16" ht="12.75" customHeight="1" thickBot="1">
      <c r="A99" s="18" t="str">
        <f t="shared" si="6"/>
        <v> BBS 39 </v>
      </c>
      <c r="B99" s="3" t="str">
        <f t="shared" si="7"/>
        <v>I</v>
      </c>
      <c r="C99" s="18">
        <f t="shared" si="8"/>
        <v>43756.36</v>
      </c>
      <c r="D99" s="2" t="str">
        <f t="shared" si="9"/>
        <v>vis</v>
      </c>
      <c r="E99" s="26">
        <f>VLOOKUP(C99,Active!C$21:E$946,3,FALSE)</f>
        <v>-12210.012282488968</v>
      </c>
      <c r="F99" s="3" t="s">
        <v>226</v>
      </c>
      <c r="G99" s="2" t="str">
        <f t="shared" si="10"/>
        <v>43756.360</v>
      </c>
      <c r="H99" s="18">
        <f t="shared" si="11"/>
        <v>-1296</v>
      </c>
      <c r="I99" s="27" t="s">
        <v>701</v>
      </c>
      <c r="J99" s="28" t="s">
        <v>702</v>
      </c>
      <c r="K99" s="27">
        <v>-1296</v>
      </c>
      <c r="L99" s="27" t="s">
        <v>254</v>
      </c>
      <c r="M99" s="28" t="s">
        <v>249</v>
      </c>
      <c r="N99" s="28"/>
      <c r="O99" s="29" t="s">
        <v>441</v>
      </c>
      <c r="P99" s="29" t="s">
        <v>703</v>
      </c>
    </row>
    <row r="100" spans="1:16" ht="12.75" customHeight="1" thickBot="1">
      <c r="A100" s="18" t="str">
        <f t="shared" si="6"/>
        <v> BBS 44 </v>
      </c>
      <c r="B100" s="3" t="str">
        <f t="shared" si="7"/>
        <v>II</v>
      </c>
      <c r="C100" s="18">
        <f t="shared" si="8"/>
        <v>44046.440999999999</v>
      </c>
      <c r="D100" s="2" t="str">
        <f t="shared" si="9"/>
        <v>vis</v>
      </c>
      <c r="E100" s="26">
        <f>VLOOKUP(C100,Active!C$21:E$946,3,FALSE)</f>
        <v>-11884.515833387375</v>
      </c>
      <c r="F100" s="3" t="s">
        <v>226</v>
      </c>
      <c r="G100" s="2" t="str">
        <f t="shared" si="10"/>
        <v>44046.441</v>
      </c>
      <c r="H100" s="18">
        <f t="shared" si="11"/>
        <v>-970.5</v>
      </c>
      <c r="I100" s="27" t="s">
        <v>706</v>
      </c>
      <c r="J100" s="28" t="s">
        <v>707</v>
      </c>
      <c r="K100" s="27">
        <v>-970.5</v>
      </c>
      <c r="L100" s="27" t="s">
        <v>491</v>
      </c>
      <c r="M100" s="28" t="s">
        <v>249</v>
      </c>
      <c r="N100" s="28"/>
      <c r="O100" s="29" t="s">
        <v>461</v>
      </c>
      <c r="P100" s="29" t="s">
        <v>708</v>
      </c>
    </row>
    <row r="101" spans="1:16" ht="12.75" customHeight="1" thickBot="1">
      <c r="A101" s="18" t="str">
        <f t="shared" si="6"/>
        <v> BRNO 23 </v>
      </c>
      <c r="B101" s="3" t="str">
        <f t="shared" si="7"/>
        <v>I</v>
      </c>
      <c r="C101" s="18">
        <f t="shared" si="8"/>
        <v>44050.46</v>
      </c>
      <c r="D101" s="2" t="str">
        <f t="shared" si="9"/>
        <v>vis</v>
      </c>
      <c r="E101" s="26">
        <f>VLOOKUP(C101,Active!C$21:E$946,3,FALSE)</f>
        <v>-11880.006161161551</v>
      </c>
      <c r="F101" s="3" t="s">
        <v>226</v>
      </c>
      <c r="G101" s="2" t="str">
        <f t="shared" si="10"/>
        <v>44050.460</v>
      </c>
      <c r="H101" s="18">
        <f t="shared" si="11"/>
        <v>-966</v>
      </c>
      <c r="I101" s="27" t="s">
        <v>709</v>
      </c>
      <c r="J101" s="28" t="s">
        <v>710</v>
      </c>
      <c r="K101" s="27">
        <v>-966</v>
      </c>
      <c r="L101" s="27" t="s">
        <v>311</v>
      </c>
      <c r="M101" s="28" t="s">
        <v>249</v>
      </c>
      <c r="N101" s="28"/>
      <c r="O101" s="29" t="s">
        <v>711</v>
      </c>
      <c r="P101" s="29" t="s">
        <v>674</v>
      </c>
    </row>
    <row r="102" spans="1:16" ht="12.75" customHeight="1" thickBot="1">
      <c r="A102" s="18" t="str">
        <f t="shared" si="6"/>
        <v> BBS 44 </v>
      </c>
      <c r="B102" s="3" t="str">
        <f t="shared" si="7"/>
        <v>II</v>
      </c>
      <c r="C102" s="18">
        <f t="shared" si="8"/>
        <v>44079.423999999999</v>
      </c>
      <c r="D102" s="2" t="str">
        <f t="shared" si="9"/>
        <v>vis</v>
      </c>
      <c r="E102" s="26">
        <f>VLOOKUP(C102,Active!C$21:E$946,3,FALSE)</f>
        <v>-11847.50600033827</v>
      </c>
      <c r="F102" s="3" t="s">
        <v>226</v>
      </c>
      <c r="G102" s="2" t="str">
        <f t="shared" si="10"/>
        <v>44079.424</v>
      </c>
      <c r="H102" s="18">
        <f t="shared" si="11"/>
        <v>-933.5</v>
      </c>
      <c r="I102" s="27" t="s">
        <v>712</v>
      </c>
      <c r="J102" s="28" t="s">
        <v>713</v>
      </c>
      <c r="K102" s="27">
        <v>-933.5</v>
      </c>
      <c r="L102" s="27" t="s">
        <v>311</v>
      </c>
      <c r="M102" s="28" t="s">
        <v>249</v>
      </c>
      <c r="N102" s="28"/>
      <c r="O102" s="29" t="s">
        <v>461</v>
      </c>
      <c r="P102" s="29" t="s">
        <v>708</v>
      </c>
    </row>
    <row r="103" spans="1:16" ht="12.75" customHeight="1" thickBot="1">
      <c r="A103" s="18" t="str">
        <f t="shared" si="6"/>
        <v> BRNO 23 </v>
      </c>
      <c r="B103" s="3" t="str">
        <f t="shared" si="7"/>
        <v>I</v>
      </c>
      <c r="C103" s="18">
        <f t="shared" si="8"/>
        <v>44082.542999999998</v>
      </c>
      <c r="D103" s="2" t="str">
        <f t="shared" si="9"/>
        <v>vis</v>
      </c>
      <c r="E103" s="26">
        <f>VLOOKUP(C103,Active!C$21:E$946,3,FALSE)</f>
        <v>-11844.006207436467</v>
      </c>
      <c r="F103" s="3" t="s">
        <v>226</v>
      </c>
      <c r="G103" s="2" t="str">
        <f t="shared" si="10"/>
        <v>44082.543</v>
      </c>
      <c r="H103" s="18">
        <f t="shared" si="11"/>
        <v>-930</v>
      </c>
      <c r="I103" s="27" t="s">
        <v>714</v>
      </c>
      <c r="J103" s="28" t="s">
        <v>715</v>
      </c>
      <c r="K103" s="27">
        <v>-930</v>
      </c>
      <c r="L103" s="27" t="s">
        <v>311</v>
      </c>
      <c r="M103" s="28" t="s">
        <v>249</v>
      </c>
      <c r="N103" s="28"/>
      <c r="O103" s="29" t="s">
        <v>716</v>
      </c>
      <c r="P103" s="29" t="s">
        <v>674</v>
      </c>
    </row>
    <row r="104" spans="1:16" ht="12.75" customHeight="1" thickBot="1">
      <c r="A104" s="18" t="str">
        <f t="shared" si="6"/>
        <v> BRNO 23 </v>
      </c>
      <c r="B104" s="3" t="str">
        <f t="shared" si="7"/>
        <v>I</v>
      </c>
      <c r="C104" s="18">
        <f t="shared" si="8"/>
        <v>44083.432999999997</v>
      </c>
      <c r="D104" s="2" t="str">
        <f t="shared" si="9"/>
        <v>vis</v>
      </c>
      <c r="E104" s="26">
        <f>VLOOKUP(C104,Active!C$21:E$946,3,FALSE)</f>
        <v>-11843.007548993824</v>
      </c>
      <c r="F104" s="3" t="s">
        <v>226</v>
      </c>
      <c r="G104" s="2" t="str">
        <f t="shared" si="10"/>
        <v>44083.433</v>
      </c>
      <c r="H104" s="18">
        <f t="shared" si="11"/>
        <v>-929</v>
      </c>
      <c r="I104" s="27" t="s">
        <v>717</v>
      </c>
      <c r="J104" s="28" t="s">
        <v>718</v>
      </c>
      <c r="K104" s="27">
        <v>-929</v>
      </c>
      <c r="L104" s="27" t="s">
        <v>367</v>
      </c>
      <c r="M104" s="28" t="s">
        <v>249</v>
      </c>
      <c r="N104" s="28"/>
      <c r="O104" s="29" t="s">
        <v>716</v>
      </c>
      <c r="P104" s="29" t="s">
        <v>674</v>
      </c>
    </row>
    <row r="105" spans="1:16" ht="12.75" customHeight="1" thickBot="1">
      <c r="A105" s="18" t="str">
        <f t="shared" si="6"/>
        <v> BRNO 23 </v>
      </c>
      <c r="B105" s="3" t="str">
        <f t="shared" si="7"/>
        <v>I</v>
      </c>
      <c r="C105" s="18">
        <f t="shared" si="8"/>
        <v>44083.434000000001</v>
      </c>
      <c r="D105" s="2" t="str">
        <f t="shared" si="9"/>
        <v>vis</v>
      </c>
      <c r="E105" s="26">
        <f>VLOOKUP(C105,Active!C$21:E$946,3,FALSE)</f>
        <v>-11843.006426905684</v>
      </c>
      <c r="F105" s="3" t="s">
        <v>226</v>
      </c>
      <c r="G105" s="2" t="str">
        <f t="shared" si="10"/>
        <v>44083.434</v>
      </c>
      <c r="H105" s="18">
        <f t="shared" si="11"/>
        <v>-929</v>
      </c>
      <c r="I105" s="27" t="s">
        <v>719</v>
      </c>
      <c r="J105" s="28" t="s">
        <v>720</v>
      </c>
      <c r="K105" s="27">
        <v>-929</v>
      </c>
      <c r="L105" s="27" t="s">
        <v>311</v>
      </c>
      <c r="M105" s="28" t="s">
        <v>249</v>
      </c>
      <c r="N105" s="28"/>
      <c r="O105" s="29" t="s">
        <v>711</v>
      </c>
      <c r="P105" s="29" t="s">
        <v>674</v>
      </c>
    </row>
    <row r="106" spans="1:16" ht="12.75" customHeight="1" thickBot="1">
      <c r="A106" s="18" t="str">
        <f t="shared" si="6"/>
        <v> BRNO 23 </v>
      </c>
      <c r="B106" s="3" t="str">
        <f t="shared" si="7"/>
        <v>I</v>
      </c>
      <c r="C106" s="18">
        <f t="shared" si="8"/>
        <v>44083.434000000001</v>
      </c>
      <c r="D106" s="2" t="str">
        <f t="shared" si="9"/>
        <v>vis</v>
      </c>
      <c r="E106" s="26">
        <f>VLOOKUP(C106,Active!C$21:E$946,3,FALSE)</f>
        <v>-11843.006426905684</v>
      </c>
      <c r="F106" s="3" t="s">
        <v>226</v>
      </c>
      <c r="G106" s="2" t="str">
        <f t="shared" si="10"/>
        <v>44083.434</v>
      </c>
      <c r="H106" s="18">
        <f t="shared" si="11"/>
        <v>-929</v>
      </c>
      <c r="I106" s="27" t="s">
        <v>719</v>
      </c>
      <c r="J106" s="28" t="s">
        <v>720</v>
      </c>
      <c r="K106" s="27">
        <v>-929</v>
      </c>
      <c r="L106" s="27" t="s">
        <v>311</v>
      </c>
      <c r="M106" s="28" t="s">
        <v>249</v>
      </c>
      <c r="N106" s="28"/>
      <c r="O106" s="29" t="s">
        <v>721</v>
      </c>
      <c r="P106" s="29" t="s">
        <v>674</v>
      </c>
    </row>
    <row r="107" spans="1:16" ht="12.75" customHeight="1" thickBot="1">
      <c r="A107" s="18" t="str">
        <f t="shared" si="6"/>
        <v> BBS 45 </v>
      </c>
      <c r="B107" s="3" t="str">
        <f t="shared" si="7"/>
        <v>I</v>
      </c>
      <c r="C107" s="18">
        <f t="shared" si="8"/>
        <v>44124.438999999998</v>
      </c>
      <c r="D107" s="2" t="str">
        <f t="shared" si="9"/>
        <v>vis</v>
      </c>
      <c r="E107" s="26">
        <f>VLOOKUP(C107,Active!C$21:E$946,3,FALSE)</f>
        <v>-11796.995202815137</v>
      </c>
      <c r="F107" s="3" t="s">
        <v>226</v>
      </c>
      <c r="G107" s="2" t="str">
        <f t="shared" si="10"/>
        <v>44124.439</v>
      </c>
      <c r="H107" s="18">
        <f t="shared" si="11"/>
        <v>-883</v>
      </c>
      <c r="I107" s="27" t="s">
        <v>722</v>
      </c>
      <c r="J107" s="28" t="s">
        <v>723</v>
      </c>
      <c r="K107" s="27">
        <v>-883</v>
      </c>
      <c r="L107" s="27" t="s">
        <v>600</v>
      </c>
      <c r="M107" s="28" t="s">
        <v>249</v>
      </c>
      <c r="N107" s="28"/>
      <c r="O107" s="29" t="s">
        <v>461</v>
      </c>
      <c r="P107" s="29" t="s">
        <v>724</v>
      </c>
    </row>
    <row r="108" spans="1:16" ht="12.75" customHeight="1" thickBot="1">
      <c r="A108" s="18" t="str">
        <f t="shared" si="6"/>
        <v> BBS 45 </v>
      </c>
      <c r="B108" s="3" t="str">
        <f t="shared" si="7"/>
        <v>I</v>
      </c>
      <c r="C108" s="18">
        <f t="shared" si="8"/>
        <v>44133.341</v>
      </c>
      <c r="D108" s="2" t="str">
        <f t="shared" si="9"/>
        <v>vis</v>
      </c>
      <c r="E108" s="26">
        <f>VLOOKUP(C108,Active!C$21:E$946,3,FALSE)</f>
        <v>-11787.006374212426</v>
      </c>
      <c r="F108" s="3" t="s">
        <v>226</v>
      </c>
      <c r="G108" s="2" t="str">
        <f t="shared" si="10"/>
        <v>44133.341</v>
      </c>
      <c r="H108" s="18">
        <f t="shared" si="11"/>
        <v>-873</v>
      </c>
      <c r="I108" s="27" t="s">
        <v>725</v>
      </c>
      <c r="J108" s="28" t="s">
        <v>726</v>
      </c>
      <c r="K108" s="27">
        <v>-873</v>
      </c>
      <c r="L108" s="27" t="s">
        <v>311</v>
      </c>
      <c r="M108" s="28" t="s">
        <v>249</v>
      </c>
      <c r="N108" s="28"/>
      <c r="O108" s="29" t="s">
        <v>461</v>
      </c>
      <c r="P108" s="29" t="s">
        <v>724</v>
      </c>
    </row>
    <row r="109" spans="1:16" ht="12.75" customHeight="1" thickBot="1">
      <c r="A109" s="18" t="str">
        <f t="shared" si="6"/>
        <v> AOEB 4 </v>
      </c>
      <c r="B109" s="3" t="str">
        <f t="shared" si="7"/>
        <v>I</v>
      </c>
      <c r="C109" s="18">
        <f t="shared" si="8"/>
        <v>44138.701000000001</v>
      </c>
      <c r="D109" s="2" t="str">
        <f t="shared" si="9"/>
        <v>vis</v>
      </c>
      <c r="E109" s="26">
        <f>VLOOKUP(C109,Active!C$21:E$946,3,FALSE)</f>
        <v>-11780.991981793808</v>
      </c>
      <c r="F109" s="3" t="s">
        <v>226</v>
      </c>
      <c r="G109" s="2" t="str">
        <f t="shared" si="10"/>
        <v>44138.701</v>
      </c>
      <c r="H109" s="18">
        <f t="shared" si="11"/>
        <v>-867</v>
      </c>
      <c r="I109" s="27" t="s">
        <v>727</v>
      </c>
      <c r="J109" s="28" t="s">
        <v>728</v>
      </c>
      <c r="K109" s="27">
        <v>-867</v>
      </c>
      <c r="L109" s="27" t="s">
        <v>729</v>
      </c>
      <c r="M109" s="28" t="s">
        <v>249</v>
      </c>
      <c r="N109" s="28"/>
      <c r="O109" s="29" t="s">
        <v>634</v>
      </c>
      <c r="P109" s="29" t="s">
        <v>631</v>
      </c>
    </row>
    <row r="110" spans="1:16" ht="12.75" customHeight="1" thickBot="1">
      <c r="A110" s="18" t="str">
        <f t="shared" si="6"/>
        <v> BBS 45 </v>
      </c>
      <c r="B110" s="3" t="str">
        <f t="shared" si="7"/>
        <v>I</v>
      </c>
      <c r="C110" s="18">
        <f t="shared" si="8"/>
        <v>44165.423999999999</v>
      </c>
      <c r="D110" s="2" t="str">
        <f t="shared" si="9"/>
        <v>vis</v>
      </c>
      <c r="E110" s="26">
        <f>VLOOKUP(C110,Active!C$21:E$946,3,FALSE)</f>
        <v>-11751.006420487342</v>
      </c>
      <c r="F110" s="3" t="s">
        <v>226</v>
      </c>
      <c r="G110" s="2" t="str">
        <f t="shared" si="10"/>
        <v>44165.424</v>
      </c>
      <c r="H110" s="18">
        <f t="shared" si="11"/>
        <v>-837</v>
      </c>
      <c r="I110" s="27" t="s">
        <v>730</v>
      </c>
      <c r="J110" s="28" t="s">
        <v>731</v>
      </c>
      <c r="K110" s="27">
        <v>-837</v>
      </c>
      <c r="L110" s="27" t="s">
        <v>311</v>
      </c>
      <c r="M110" s="28" t="s">
        <v>249</v>
      </c>
      <c r="N110" s="28"/>
      <c r="O110" s="29" t="s">
        <v>461</v>
      </c>
      <c r="P110" s="29" t="s">
        <v>724</v>
      </c>
    </row>
    <row r="111" spans="1:16" ht="13.5" thickBot="1">
      <c r="A111" s="18" t="str">
        <f t="shared" si="6"/>
        <v> BRNO 23 </v>
      </c>
      <c r="B111" s="3" t="str">
        <f t="shared" si="7"/>
        <v>I</v>
      </c>
      <c r="C111" s="18">
        <f t="shared" si="8"/>
        <v>44166.307999999997</v>
      </c>
      <c r="D111" s="2" t="str">
        <f t="shared" si="9"/>
        <v>vis</v>
      </c>
      <c r="E111" s="26">
        <f>VLOOKUP(C111,Active!C$21:E$946,3,FALSE)</f>
        <v>-11750.014494573526</v>
      </c>
      <c r="F111" s="3" t="s">
        <v>226</v>
      </c>
      <c r="G111" s="2" t="str">
        <f t="shared" si="10"/>
        <v>44166.308</v>
      </c>
      <c r="H111" s="18">
        <f t="shared" si="11"/>
        <v>-836</v>
      </c>
      <c r="I111" s="27" t="s">
        <v>732</v>
      </c>
      <c r="J111" s="28" t="s">
        <v>733</v>
      </c>
      <c r="K111" s="27">
        <v>-836</v>
      </c>
      <c r="L111" s="27" t="s">
        <v>254</v>
      </c>
      <c r="M111" s="28" t="s">
        <v>249</v>
      </c>
      <c r="N111" s="28"/>
      <c r="O111" s="29" t="s">
        <v>711</v>
      </c>
      <c r="P111" s="29" t="s">
        <v>674</v>
      </c>
    </row>
    <row r="112" spans="1:16" ht="13.5" thickBot="1">
      <c r="A112" s="18" t="str">
        <f t="shared" si="6"/>
        <v> BRNO 23 </v>
      </c>
      <c r="B112" s="3" t="str">
        <f t="shared" si="7"/>
        <v>I</v>
      </c>
      <c r="C112" s="18">
        <f t="shared" si="8"/>
        <v>44174.332999999999</v>
      </c>
      <c r="D112" s="2" t="str">
        <f t="shared" si="9"/>
        <v>vis</v>
      </c>
      <c r="E112" s="26">
        <f>VLOOKUP(C112,Active!C$21:E$946,3,FALSE)</f>
        <v>-11741.009737267668</v>
      </c>
      <c r="F112" s="3" t="s">
        <v>226</v>
      </c>
      <c r="G112" s="2" t="str">
        <f t="shared" si="10"/>
        <v>44174.333</v>
      </c>
      <c r="H112" s="18">
        <f t="shared" si="11"/>
        <v>-827</v>
      </c>
      <c r="I112" s="27" t="s">
        <v>734</v>
      </c>
      <c r="J112" s="28" t="s">
        <v>735</v>
      </c>
      <c r="K112" s="27">
        <v>-827</v>
      </c>
      <c r="L112" s="27" t="s">
        <v>279</v>
      </c>
      <c r="M112" s="28" t="s">
        <v>249</v>
      </c>
      <c r="N112" s="28"/>
      <c r="O112" s="29" t="s">
        <v>736</v>
      </c>
      <c r="P112" s="29" t="s">
        <v>674</v>
      </c>
    </row>
    <row r="113" spans="1:16" ht="13.5" thickBot="1">
      <c r="A113" s="18" t="str">
        <f t="shared" si="6"/>
        <v> BRNO 23 </v>
      </c>
      <c r="B113" s="3" t="str">
        <f t="shared" si="7"/>
        <v>I</v>
      </c>
      <c r="C113" s="18">
        <f t="shared" si="8"/>
        <v>44174.339</v>
      </c>
      <c r="D113" s="2" t="str">
        <f t="shared" si="9"/>
        <v>vis</v>
      </c>
      <c r="E113" s="26">
        <f>VLOOKUP(C113,Active!C$21:E$946,3,FALSE)</f>
        <v>-11741.003004738839</v>
      </c>
      <c r="F113" s="3" t="s">
        <v>226</v>
      </c>
      <c r="G113" s="2" t="str">
        <f t="shared" si="10"/>
        <v>44174.339</v>
      </c>
      <c r="H113" s="18">
        <f t="shared" si="11"/>
        <v>-827</v>
      </c>
      <c r="I113" s="27" t="s">
        <v>737</v>
      </c>
      <c r="J113" s="28" t="s">
        <v>738</v>
      </c>
      <c r="K113" s="27">
        <v>-827</v>
      </c>
      <c r="L113" s="27" t="s">
        <v>237</v>
      </c>
      <c r="M113" s="28" t="s">
        <v>249</v>
      </c>
      <c r="N113" s="28"/>
      <c r="O113" s="29" t="s">
        <v>739</v>
      </c>
      <c r="P113" s="29" t="s">
        <v>674</v>
      </c>
    </row>
    <row r="114" spans="1:16" ht="13.5" thickBot="1">
      <c r="A114" s="18" t="str">
        <f t="shared" si="6"/>
        <v> BRNO 23 </v>
      </c>
      <c r="B114" s="3" t="str">
        <f t="shared" si="7"/>
        <v>I</v>
      </c>
      <c r="C114" s="18">
        <f t="shared" si="8"/>
        <v>44174.345999999998</v>
      </c>
      <c r="D114" s="2" t="str">
        <f t="shared" si="9"/>
        <v>vis</v>
      </c>
      <c r="E114" s="26">
        <f>VLOOKUP(C114,Active!C$21:E$946,3,FALSE)</f>
        <v>-11740.995150121878</v>
      </c>
      <c r="F114" s="3" t="s">
        <v>226</v>
      </c>
      <c r="G114" s="2" t="str">
        <f t="shared" si="10"/>
        <v>44174.346</v>
      </c>
      <c r="H114" s="18">
        <f t="shared" si="11"/>
        <v>-827</v>
      </c>
      <c r="I114" s="27" t="s">
        <v>740</v>
      </c>
      <c r="J114" s="28" t="s">
        <v>741</v>
      </c>
      <c r="K114" s="27">
        <v>-827</v>
      </c>
      <c r="L114" s="27" t="s">
        <v>600</v>
      </c>
      <c r="M114" s="28" t="s">
        <v>249</v>
      </c>
      <c r="N114" s="28"/>
      <c r="O114" s="29" t="s">
        <v>433</v>
      </c>
      <c r="P114" s="29" t="s">
        <v>674</v>
      </c>
    </row>
    <row r="115" spans="1:16" ht="13.5" thickBot="1">
      <c r="A115" s="18" t="str">
        <f t="shared" si="6"/>
        <v> BBS 46 </v>
      </c>
      <c r="B115" s="3" t="str">
        <f t="shared" si="7"/>
        <v>II</v>
      </c>
      <c r="C115" s="18">
        <f t="shared" si="8"/>
        <v>44211.319000000003</v>
      </c>
      <c r="D115" s="2" t="str">
        <f t="shared" si="9"/>
        <v>vis</v>
      </c>
      <c r="E115" s="26">
        <f>VLOOKUP(C115,Active!C$21:E$946,3,FALSE)</f>
        <v>-11699.508185402938</v>
      </c>
      <c r="F115" s="3" t="s">
        <v>226</v>
      </c>
      <c r="G115" s="2" t="str">
        <f t="shared" si="10"/>
        <v>44211.319</v>
      </c>
      <c r="H115" s="18">
        <f t="shared" si="11"/>
        <v>-785.5</v>
      </c>
      <c r="I115" s="27" t="s">
        <v>742</v>
      </c>
      <c r="J115" s="28" t="s">
        <v>743</v>
      </c>
      <c r="K115" s="27">
        <v>-785.5</v>
      </c>
      <c r="L115" s="27" t="s">
        <v>227</v>
      </c>
      <c r="M115" s="28" t="s">
        <v>249</v>
      </c>
      <c r="N115" s="28"/>
      <c r="O115" s="29" t="s">
        <v>461</v>
      </c>
      <c r="P115" s="29" t="s">
        <v>744</v>
      </c>
    </row>
    <row r="116" spans="1:16" ht="13.5" thickBot="1">
      <c r="A116" s="18" t="str">
        <f t="shared" si="6"/>
        <v> AOEB 4 </v>
      </c>
      <c r="B116" s="3" t="str">
        <f t="shared" si="7"/>
        <v>I</v>
      </c>
      <c r="C116" s="18">
        <f t="shared" si="8"/>
        <v>44457.726000000002</v>
      </c>
      <c r="D116" s="2" t="str">
        <f t="shared" si="9"/>
        <v>vis</v>
      </c>
      <c r="E116" s="26">
        <f>VLOOKUP(C116,Active!C$21:E$946,3,FALSE)</f>
        <v>-11423.017813631686</v>
      </c>
      <c r="F116" s="3" t="s">
        <v>226</v>
      </c>
      <c r="G116" s="2" t="str">
        <f t="shared" si="10"/>
        <v>44457.726</v>
      </c>
      <c r="H116" s="18">
        <f t="shared" si="11"/>
        <v>-509</v>
      </c>
      <c r="I116" s="27" t="s">
        <v>745</v>
      </c>
      <c r="J116" s="28" t="s">
        <v>746</v>
      </c>
      <c r="K116" s="27">
        <v>-509</v>
      </c>
      <c r="L116" s="27" t="s">
        <v>491</v>
      </c>
      <c r="M116" s="28" t="s">
        <v>249</v>
      </c>
      <c r="N116" s="28"/>
      <c r="O116" s="29" t="s">
        <v>634</v>
      </c>
      <c r="P116" s="29" t="s">
        <v>631</v>
      </c>
    </row>
    <row r="117" spans="1:16" ht="13.5" thickBot="1">
      <c r="A117" s="18" t="str">
        <f t="shared" si="6"/>
        <v> BRNO 23 </v>
      </c>
      <c r="B117" s="3" t="str">
        <f t="shared" si="7"/>
        <v>I</v>
      </c>
      <c r="C117" s="18">
        <f t="shared" si="8"/>
        <v>44468.413999999997</v>
      </c>
      <c r="D117" s="2" t="str">
        <f t="shared" si="9"/>
        <v>vis</v>
      </c>
      <c r="E117" s="26">
        <f>VLOOKUP(C117,Active!C$21:E$946,3,FALSE)</f>
        <v>-11411.024935614871</v>
      </c>
      <c r="F117" s="3" t="s">
        <v>226</v>
      </c>
      <c r="G117" s="2" t="str">
        <f t="shared" si="10"/>
        <v>44468.414</v>
      </c>
      <c r="H117" s="18">
        <f t="shared" si="11"/>
        <v>-497</v>
      </c>
      <c r="I117" s="27" t="s">
        <v>747</v>
      </c>
      <c r="J117" s="28" t="s">
        <v>748</v>
      </c>
      <c r="K117" s="27">
        <v>-497</v>
      </c>
      <c r="L117" s="27" t="s">
        <v>571</v>
      </c>
      <c r="M117" s="28" t="s">
        <v>249</v>
      </c>
      <c r="N117" s="28"/>
      <c r="O117" s="29" t="s">
        <v>749</v>
      </c>
      <c r="P117" s="29" t="s">
        <v>674</v>
      </c>
    </row>
    <row r="118" spans="1:16" ht="13.5" thickBot="1">
      <c r="A118" s="18" t="str">
        <f t="shared" si="6"/>
        <v> BBS 49 </v>
      </c>
      <c r="B118" s="3" t="str">
        <f t="shared" si="7"/>
        <v>I</v>
      </c>
      <c r="C118" s="18">
        <f t="shared" si="8"/>
        <v>44476.455999999998</v>
      </c>
      <c r="D118" s="2" t="str">
        <f t="shared" si="9"/>
        <v>vis</v>
      </c>
      <c r="E118" s="26">
        <f>VLOOKUP(C118,Active!C$21:E$946,3,FALSE)</f>
        <v>-11402.001102810669</v>
      </c>
      <c r="F118" s="3" t="s">
        <v>226</v>
      </c>
      <c r="G118" s="2" t="str">
        <f t="shared" si="10"/>
        <v>44476.456</v>
      </c>
      <c r="H118" s="18">
        <f t="shared" si="11"/>
        <v>-488</v>
      </c>
      <c r="I118" s="27" t="s">
        <v>750</v>
      </c>
      <c r="J118" s="28" t="s">
        <v>751</v>
      </c>
      <c r="K118" s="27">
        <v>-488</v>
      </c>
      <c r="L118" s="27" t="s">
        <v>319</v>
      </c>
      <c r="M118" s="28" t="s">
        <v>249</v>
      </c>
      <c r="N118" s="28"/>
      <c r="O118" s="29" t="s">
        <v>461</v>
      </c>
      <c r="P118" s="29" t="s">
        <v>752</v>
      </c>
    </row>
    <row r="119" spans="1:16" ht="13.5" thickBot="1">
      <c r="A119" s="18" t="str">
        <f t="shared" si="6"/>
        <v> BBS 50 </v>
      </c>
      <c r="B119" s="3" t="str">
        <f t="shared" si="7"/>
        <v>I</v>
      </c>
      <c r="C119" s="18">
        <f t="shared" si="8"/>
        <v>44502.29</v>
      </c>
      <c r="D119" s="2" t="str">
        <f t="shared" si="9"/>
        <v>vis</v>
      </c>
      <c r="E119" s="26">
        <f>VLOOKUP(C119,Active!C$21:E$946,3,FALSE)</f>
        <v>-11373.013077858703</v>
      </c>
      <c r="F119" s="3" t="s">
        <v>226</v>
      </c>
      <c r="G119" s="2" t="str">
        <f t="shared" si="10"/>
        <v>44502.290</v>
      </c>
      <c r="H119" s="18">
        <f t="shared" si="11"/>
        <v>-459</v>
      </c>
      <c r="I119" s="27" t="s">
        <v>753</v>
      </c>
      <c r="J119" s="28" t="s">
        <v>754</v>
      </c>
      <c r="K119" s="27">
        <v>-459</v>
      </c>
      <c r="L119" s="27" t="s">
        <v>307</v>
      </c>
      <c r="M119" s="28" t="s">
        <v>249</v>
      </c>
      <c r="N119" s="28"/>
      <c r="O119" s="29" t="s">
        <v>461</v>
      </c>
      <c r="P119" s="29" t="s">
        <v>755</v>
      </c>
    </row>
    <row r="120" spans="1:16" ht="13.5" thickBot="1">
      <c r="A120" s="18" t="str">
        <f t="shared" si="6"/>
        <v> BBS 51 </v>
      </c>
      <c r="B120" s="3" t="str">
        <f t="shared" si="7"/>
        <v>I</v>
      </c>
      <c r="C120" s="18">
        <f t="shared" si="8"/>
        <v>44518.343000000001</v>
      </c>
      <c r="D120" s="2" t="str">
        <f t="shared" si="9"/>
        <v>vis</v>
      </c>
      <c r="E120" s="26">
        <f>VLOOKUP(C120,Active!C$21:E$946,3,FALSE)</f>
        <v>-11355.000196982575</v>
      </c>
      <c r="F120" s="3" t="s">
        <v>226</v>
      </c>
      <c r="G120" s="2" t="str">
        <f t="shared" si="10"/>
        <v>44518.343</v>
      </c>
      <c r="H120" s="18">
        <f t="shared" si="11"/>
        <v>-441</v>
      </c>
      <c r="I120" s="27" t="s">
        <v>756</v>
      </c>
      <c r="J120" s="28" t="s">
        <v>757</v>
      </c>
      <c r="K120" s="27">
        <v>-441</v>
      </c>
      <c r="L120" s="27" t="s">
        <v>398</v>
      </c>
      <c r="M120" s="28" t="s">
        <v>249</v>
      </c>
      <c r="N120" s="28"/>
      <c r="O120" s="29" t="s">
        <v>461</v>
      </c>
      <c r="P120" s="29" t="s">
        <v>758</v>
      </c>
    </row>
    <row r="121" spans="1:16" ht="13.5" thickBot="1">
      <c r="A121" s="18" t="str">
        <f t="shared" si="6"/>
        <v> BBS 51 </v>
      </c>
      <c r="B121" s="3" t="str">
        <f t="shared" si="7"/>
        <v>I</v>
      </c>
      <c r="C121" s="18">
        <f t="shared" si="8"/>
        <v>44543.296000000002</v>
      </c>
      <c r="D121" s="2" t="str">
        <f t="shared" si="9"/>
        <v>vis</v>
      </c>
      <c r="E121" s="26">
        <f>VLOOKUP(C121,Active!C$21:E$946,3,FALSE)</f>
        <v>-11327.000731680013</v>
      </c>
      <c r="F121" s="3" t="s">
        <v>226</v>
      </c>
      <c r="G121" s="2" t="str">
        <f t="shared" si="10"/>
        <v>44543.296</v>
      </c>
      <c r="H121" s="18">
        <f t="shared" si="11"/>
        <v>-413</v>
      </c>
      <c r="I121" s="27" t="s">
        <v>759</v>
      </c>
      <c r="J121" s="28" t="s">
        <v>760</v>
      </c>
      <c r="K121" s="27">
        <v>-413</v>
      </c>
      <c r="L121" s="27" t="s">
        <v>319</v>
      </c>
      <c r="M121" s="28" t="s">
        <v>249</v>
      </c>
      <c r="N121" s="28"/>
      <c r="O121" s="29" t="s">
        <v>461</v>
      </c>
      <c r="P121" s="29" t="s">
        <v>758</v>
      </c>
    </row>
    <row r="122" spans="1:16" ht="13.5" thickBot="1">
      <c r="A122" s="18" t="str">
        <f t="shared" si="6"/>
        <v> BBS 51 </v>
      </c>
      <c r="B122" s="3" t="str">
        <f t="shared" si="7"/>
        <v>I</v>
      </c>
      <c r="C122" s="18">
        <f t="shared" si="8"/>
        <v>44567.366000000002</v>
      </c>
      <c r="D122" s="2" t="str">
        <f t="shared" si="9"/>
        <v>vis</v>
      </c>
      <c r="E122" s="26">
        <f>VLOOKUP(C122,Active!C$21:E$946,3,FALSE)</f>
        <v>-11299.992070203132</v>
      </c>
      <c r="F122" s="3" t="s">
        <v>226</v>
      </c>
      <c r="G122" s="2" t="str">
        <f t="shared" si="10"/>
        <v>44567.366</v>
      </c>
      <c r="H122" s="18">
        <f t="shared" si="11"/>
        <v>-386</v>
      </c>
      <c r="I122" s="27" t="s">
        <v>761</v>
      </c>
      <c r="J122" s="28" t="s">
        <v>762</v>
      </c>
      <c r="K122" s="27">
        <v>-386</v>
      </c>
      <c r="L122" s="27" t="s">
        <v>245</v>
      </c>
      <c r="M122" s="28" t="s">
        <v>249</v>
      </c>
      <c r="N122" s="28"/>
      <c r="O122" s="29" t="s">
        <v>461</v>
      </c>
      <c r="P122" s="29" t="s">
        <v>758</v>
      </c>
    </row>
    <row r="123" spans="1:16" ht="13.5" thickBot="1">
      <c r="A123" s="18" t="str">
        <f t="shared" si="6"/>
        <v> AOEB 4 </v>
      </c>
      <c r="B123" s="3" t="str">
        <f t="shared" si="7"/>
        <v>I</v>
      </c>
      <c r="C123" s="18">
        <f t="shared" si="8"/>
        <v>44752.713000000003</v>
      </c>
      <c r="D123" s="2" t="str">
        <f t="shared" si="9"/>
        <v>vis</v>
      </c>
      <c r="E123" s="26">
        <f>VLOOKUP(C123,Active!C$21:E$946,3,FALSE)</f>
        <v>-11092.016400126036</v>
      </c>
      <c r="F123" s="3" t="s">
        <v>226</v>
      </c>
      <c r="G123" s="2" t="str">
        <f t="shared" si="10"/>
        <v>44752.713</v>
      </c>
      <c r="H123" s="18">
        <f t="shared" si="11"/>
        <v>-178</v>
      </c>
      <c r="I123" s="27" t="s">
        <v>763</v>
      </c>
      <c r="J123" s="28" t="s">
        <v>764</v>
      </c>
      <c r="K123" s="27">
        <v>-178</v>
      </c>
      <c r="L123" s="27" t="s">
        <v>254</v>
      </c>
      <c r="M123" s="28" t="s">
        <v>249</v>
      </c>
      <c r="N123" s="28"/>
      <c r="O123" s="29" t="s">
        <v>634</v>
      </c>
      <c r="P123" s="29" t="s">
        <v>631</v>
      </c>
    </row>
    <row r="124" spans="1:16" ht="13.5" thickBot="1">
      <c r="A124" s="18" t="str">
        <f t="shared" si="6"/>
        <v> BBS 55 </v>
      </c>
      <c r="B124" s="3" t="str">
        <f t="shared" si="7"/>
        <v>I</v>
      </c>
      <c r="C124" s="18">
        <f t="shared" si="8"/>
        <v>44771.442999999999</v>
      </c>
      <c r="D124" s="2" t="str">
        <f t="shared" si="9"/>
        <v>vis</v>
      </c>
      <c r="E124" s="26">
        <f>VLOOKUP(C124,Active!C$21:E$946,3,FALSE)</f>
        <v>-11070.999689305019</v>
      </c>
      <c r="F124" s="3" t="s">
        <v>226</v>
      </c>
      <c r="G124" s="2" t="str">
        <f t="shared" si="10"/>
        <v>44771.443</v>
      </c>
      <c r="H124" s="18">
        <f t="shared" si="11"/>
        <v>-157</v>
      </c>
      <c r="I124" s="27" t="s">
        <v>765</v>
      </c>
      <c r="J124" s="28" t="s">
        <v>766</v>
      </c>
      <c r="K124" s="27">
        <v>-157</v>
      </c>
      <c r="L124" s="27" t="s">
        <v>417</v>
      </c>
      <c r="M124" s="28" t="s">
        <v>249</v>
      </c>
      <c r="N124" s="28"/>
      <c r="O124" s="29" t="s">
        <v>461</v>
      </c>
      <c r="P124" s="29" t="s">
        <v>767</v>
      </c>
    </row>
    <row r="125" spans="1:16" ht="13.5" thickBot="1">
      <c r="A125" s="18" t="str">
        <f t="shared" si="6"/>
        <v> BRNO 26 </v>
      </c>
      <c r="B125" s="3" t="str">
        <f t="shared" si="7"/>
        <v>I</v>
      </c>
      <c r="C125" s="18">
        <f t="shared" si="8"/>
        <v>44853.42</v>
      </c>
      <c r="D125" s="2" t="str">
        <f t="shared" si="9"/>
        <v>vis</v>
      </c>
      <c r="E125" s="26">
        <f>VLOOKUP(C125,Active!C$21:E$946,3,FALSE)</f>
        <v>-10979.014270032469</v>
      </c>
      <c r="F125" s="3" t="s">
        <v>226</v>
      </c>
      <c r="G125" s="2" t="str">
        <f t="shared" si="10"/>
        <v>44853.420</v>
      </c>
      <c r="H125" s="18">
        <f t="shared" si="11"/>
        <v>-65</v>
      </c>
      <c r="I125" s="27" t="s">
        <v>768</v>
      </c>
      <c r="J125" s="28" t="s">
        <v>769</v>
      </c>
      <c r="K125" s="27">
        <v>-65</v>
      </c>
      <c r="L125" s="27" t="s">
        <v>307</v>
      </c>
      <c r="M125" s="28" t="s">
        <v>249</v>
      </c>
      <c r="N125" s="28"/>
      <c r="O125" s="29" t="s">
        <v>770</v>
      </c>
      <c r="P125" s="29" t="s">
        <v>771</v>
      </c>
    </row>
    <row r="126" spans="1:16" ht="13.5" thickBot="1">
      <c r="A126" s="18" t="str">
        <f t="shared" si="6"/>
        <v> BBS 56 </v>
      </c>
      <c r="B126" s="3" t="str">
        <f t="shared" si="7"/>
        <v>I</v>
      </c>
      <c r="C126" s="18">
        <f t="shared" si="8"/>
        <v>44853.434999999998</v>
      </c>
      <c r="D126" s="2" t="str">
        <f t="shared" si="9"/>
        <v>vis</v>
      </c>
      <c r="E126" s="26">
        <f>VLOOKUP(C126,Active!C$21:E$946,3,FALSE)</f>
        <v>-10978.997438710401</v>
      </c>
      <c r="F126" s="3" t="s">
        <v>226</v>
      </c>
      <c r="G126" s="2" t="str">
        <f t="shared" si="10"/>
        <v>44853.435</v>
      </c>
      <c r="H126" s="18">
        <f t="shared" si="11"/>
        <v>-65</v>
      </c>
      <c r="I126" s="27" t="s">
        <v>772</v>
      </c>
      <c r="J126" s="28" t="s">
        <v>773</v>
      </c>
      <c r="K126" s="27">
        <v>-65</v>
      </c>
      <c r="L126" s="27" t="s">
        <v>600</v>
      </c>
      <c r="M126" s="28" t="s">
        <v>249</v>
      </c>
      <c r="N126" s="28"/>
      <c r="O126" s="29" t="s">
        <v>461</v>
      </c>
      <c r="P126" s="29" t="s">
        <v>774</v>
      </c>
    </row>
    <row r="127" spans="1:16" ht="13.5" thickBot="1">
      <c r="A127" s="18" t="str">
        <f t="shared" si="6"/>
        <v> BBS 56 </v>
      </c>
      <c r="B127" s="3" t="str">
        <f t="shared" si="7"/>
        <v>I</v>
      </c>
      <c r="C127" s="18">
        <f t="shared" si="8"/>
        <v>44878.38</v>
      </c>
      <c r="D127" s="2" t="str">
        <f t="shared" si="9"/>
        <v>vis</v>
      </c>
      <c r="E127" s="26">
        <f>VLOOKUP(C127,Active!C$21:E$946,3,FALSE)</f>
        <v>-10951.006950112944</v>
      </c>
      <c r="F127" s="3" t="s">
        <v>226</v>
      </c>
      <c r="G127" s="2" t="str">
        <f t="shared" si="10"/>
        <v>44878.380</v>
      </c>
      <c r="H127" s="18">
        <f t="shared" si="11"/>
        <v>-37</v>
      </c>
      <c r="I127" s="27" t="s">
        <v>775</v>
      </c>
      <c r="J127" s="28" t="s">
        <v>776</v>
      </c>
      <c r="K127" s="27">
        <v>-37</v>
      </c>
      <c r="L127" s="27" t="s">
        <v>342</v>
      </c>
      <c r="M127" s="28" t="s">
        <v>249</v>
      </c>
      <c r="N127" s="28"/>
      <c r="O127" s="29" t="s">
        <v>461</v>
      </c>
      <c r="P127" s="29" t="s">
        <v>774</v>
      </c>
    </row>
    <row r="128" spans="1:16" ht="13.5" thickBot="1">
      <c r="A128" s="18" t="str">
        <f t="shared" si="6"/>
        <v> BBS 57 </v>
      </c>
      <c r="B128" s="3" t="str">
        <f t="shared" si="7"/>
        <v>I</v>
      </c>
      <c r="C128" s="18">
        <f t="shared" si="8"/>
        <v>44886.394</v>
      </c>
      <c r="D128" s="2" t="str">
        <f t="shared" si="9"/>
        <v>vis</v>
      </c>
      <c r="E128" s="26">
        <f>VLOOKUP(C128,Active!C$21:E$946,3,FALSE)</f>
        <v>-10942.0145357766</v>
      </c>
      <c r="F128" s="3" t="s">
        <v>226</v>
      </c>
      <c r="G128" s="2" t="str">
        <f t="shared" si="10"/>
        <v>44886.394</v>
      </c>
      <c r="H128" s="18">
        <f t="shared" si="11"/>
        <v>-28</v>
      </c>
      <c r="I128" s="27" t="s">
        <v>777</v>
      </c>
      <c r="J128" s="28" t="s">
        <v>778</v>
      </c>
      <c r="K128" s="27">
        <v>-28</v>
      </c>
      <c r="L128" s="27" t="s">
        <v>307</v>
      </c>
      <c r="M128" s="28" t="s">
        <v>249</v>
      </c>
      <c r="N128" s="28"/>
      <c r="O128" s="29" t="s">
        <v>461</v>
      </c>
      <c r="P128" s="29" t="s">
        <v>779</v>
      </c>
    </row>
    <row r="129" spans="1:16" ht="13.5" thickBot="1">
      <c r="A129" s="18" t="str">
        <f t="shared" si="6"/>
        <v> BBS 57 </v>
      </c>
      <c r="B129" s="3" t="str">
        <f t="shared" si="7"/>
        <v>I</v>
      </c>
      <c r="C129" s="18">
        <f t="shared" si="8"/>
        <v>44911.357000000004</v>
      </c>
      <c r="D129" s="2" t="str">
        <f t="shared" si="9"/>
        <v>vis</v>
      </c>
      <c r="E129" s="26">
        <f>VLOOKUP(C129,Active!C$21:E$946,3,FALSE)</f>
        <v>-10914.003849592656</v>
      </c>
      <c r="F129" s="3" t="s">
        <v>226</v>
      </c>
      <c r="G129" s="2" t="str">
        <f t="shared" si="10"/>
        <v>44911.357</v>
      </c>
      <c r="H129" s="18">
        <f t="shared" si="11"/>
        <v>0</v>
      </c>
      <c r="I129" s="27" t="s">
        <v>780</v>
      </c>
      <c r="J129" s="28" t="s">
        <v>781</v>
      </c>
      <c r="K129" s="27">
        <v>0</v>
      </c>
      <c r="L129" s="27" t="s">
        <v>514</v>
      </c>
      <c r="M129" s="28" t="s">
        <v>249</v>
      </c>
      <c r="N129" s="28"/>
      <c r="O129" s="29" t="s">
        <v>461</v>
      </c>
      <c r="P129" s="29" t="s">
        <v>779</v>
      </c>
    </row>
    <row r="130" spans="1:16" ht="13.5" thickBot="1">
      <c r="A130" s="18" t="str">
        <f t="shared" si="6"/>
        <v> BBS 61 </v>
      </c>
      <c r="B130" s="3" t="str">
        <f t="shared" si="7"/>
        <v>I</v>
      </c>
      <c r="C130" s="18">
        <f t="shared" si="8"/>
        <v>45172.485000000001</v>
      </c>
      <c r="D130" s="2" t="str">
        <f t="shared" si="9"/>
        <v>vis</v>
      </c>
      <c r="E130" s="26">
        <f>VLOOKUP(C130,Active!C$21:E$946,3,FALSE)</f>
        <v>-10620.995218344833</v>
      </c>
      <c r="F130" s="3" t="s">
        <v>226</v>
      </c>
      <c r="G130" s="2" t="str">
        <f t="shared" si="10"/>
        <v>45172.485</v>
      </c>
      <c r="H130" s="18">
        <f t="shared" si="11"/>
        <v>293</v>
      </c>
      <c r="I130" s="27" t="s">
        <v>782</v>
      </c>
      <c r="J130" s="28" t="s">
        <v>783</v>
      </c>
      <c r="K130" s="27">
        <v>293</v>
      </c>
      <c r="L130" s="27" t="s">
        <v>245</v>
      </c>
      <c r="M130" s="28" t="s">
        <v>249</v>
      </c>
      <c r="N130" s="28"/>
      <c r="O130" s="29" t="s">
        <v>461</v>
      </c>
      <c r="P130" s="29" t="s">
        <v>784</v>
      </c>
    </row>
    <row r="131" spans="1:16" ht="13.5" thickBot="1">
      <c r="A131" s="18" t="str">
        <f t="shared" si="6"/>
        <v> BBS 62 </v>
      </c>
      <c r="B131" s="3" t="str">
        <f t="shared" si="7"/>
        <v>I</v>
      </c>
      <c r="C131" s="18">
        <f t="shared" si="8"/>
        <v>45230.394</v>
      </c>
      <c r="D131" s="2" t="str">
        <f t="shared" si="9"/>
        <v>vis</v>
      </c>
      <c r="E131" s="26">
        <f>VLOOKUP(C131,Active!C$21:E$946,3,FALSE)</f>
        <v>-10556.016216372887</v>
      </c>
      <c r="F131" s="3" t="s">
        <v>226</v>
      </c>
      <c r="G131" s="2" t="str">
        <f t="shared" si="10"/>
        <v>45230.394</v>
      </c>
      <c r="H131" s="18">
        <f t="shared" si="11"/>
        <v>358</v>
      </c>
      <c r="I131" s="27" t="s">
        <v>785</v>
      </c>
      <c r="J131" s="28" t="s">
        <v>786</v>
      </c>
      <c r="K131" s="27">
        <v>358</v>
      </c>
      <c r="L131" s="27" t="s">
        <v>307</v>
      </c>
      <c r="M131" s="28" t="s">
        <v>249</v>
      </c>
      <c r="N131" s="28"/>
      <c r="O131" s="29" t="s">
        <v>461</v>
      </c>
      <c r="P131" s="29" t="s">
        <v>787</v>
      </c>
    </row>
    <row r="132" spans="1:16" ht="13.5" thickBot="1">
      <c r="A132" s="18" t="str">
        <f t="shared" si="6"/>
        <v> BBS 62 </v>
      </c>
      <c r="B132" s="3" t="str">
        <f t="shared" si="7"/>
        <v>I</v>
      </c>
      <c r="C132" s="18">
        <f t="shared" si="8"/>
        <v>45231.298000000003</v>
      </c>
      <c r="D132" s="2" t="str">
        <f t="shared" si="9"/>
        <v>vis</v>
      </c>
      <c r="E132" s="26">
        <f>VLOOKUP(C132,Active!C$21:E$946,3,FALSE)</f>
        <v>-10555.001848696313</v>
      </c>
      <c r="F132" s="3" t="s">
        <v>226</v>
      </c>
      <c r="G132" s="2" t="str">
        <f t="shared" si="10"/>
        <v>45231.298</v>
      </c>
      <c r="H132" s="18">
        <f t="shared" si="11"/>
        <v>359</v>
      </c>
      <c r="I132" s="27" t="s">
        <v>788</v>
      </c>
      <c r="J132" s="28" t="s">
        <v>789</v>
      </c>
      <c r="K132" s="27">
        <v>359</v>
      </c>
      <c r="L132" s="27" t="s">
        <v>417</v>
      </c>
      <c r="M132" s="28" t="s">
        <v>249</v>
      </c>
      <c r="N132" s="28"/>
      <c r="O132" s="29" t="s">
        <v>790</v>
      </c>
      <c r="P132" s="29" t="s">
        <v>787</v>
      </c>
    </row>
    <row r="133" spans="1:16" ht="13.5" thickBot="1">
      <c r="A133" s="18" t="str">
        <f t="shared" si="6"/>
        <v> AOEB 4 </v>
      </c>
      <c r="B133" s="3" t="str">
        <f t="shared" si="7"/>
        <v>I</v>
      </c>
      <c r="C133" s="18">
        <f t="shared" si="8"/>
        <v>45235.756000000001</v>
      </c>
      <c r="D133" s="2" t="str">
        <f t="shared" si="9"/>
        <v>vis</v>
      </c>
      <c r="E133" s="26">
        <f>VLOOKUP(C133,Active!C$21:E$946,3,FALSE)</f>
        <v>-10549.999579777994</v>
      </c>
      <c r="F133" s="3" t="s">
        <v>226</v>
      </c>
      <c r="G133" s="2" t="str">
        <f t="shared" si="10"/>
        <v>45235.756</v>
      </c>
      <c r="H133" s="18">
        <f t="shared" si="11"/>
        <v>364</v>
      </c>
      <c r="I133" s="27" t="s">
        <v>791</v>
      </c>
      <c r="J133" s="28" t="s">
        <v>792</v>
      </c>
      <c r="K133" s="27">
        <v>364</v>
      </c>
      <c r="L133" s="27" t="s">
        <v>600</v>
      </c>
      <c r="M133" s="28" t="s">
        <v>249</v>
      </c>
      <c r="N133" s="28"/>
      <c r="O133" s="29" t="s">
        <v>634</v>
      </c>
      <c r="P133" s="29" t="s">
        <v>631</v>
      </c>
    </row>
    <row r="134" spans="1:16" ht="13.5" thickBot="1">
      <c r="A134" s="18" t="str">
        <f t="shared" si="6"/>
        <v> BBS 63 </v>
      </c>
      <c r="B134" s="3" t="str">
        <f t="shared" si="7"/>
        <v>I</v>
      </c>
      <c r="C134" s="18">
        <f t="shared" si="8"/>
        <v>45264.258000000002</v>
      </c>
      <c r="D134" s="2" t="str">
        <f t="shared" si="9"/>
        <v>vis</v>
      </c>
      <c r="E134" s="26">
        <f>VLOOKUP(C134,Active!C$21:E$946,3,FALSE)</f>
        <v>-10518.017823674376</v>
      </c>
      <c r="F134" s="3" t="s">
        <v>226</v>
      </c>
      <c r="G134" s="2" t="str">
        <f t="shared" si="10"/>
        <v>45264.258</v>
      </c>
      <c r="H134" s="18">
        <f t="shared" si="11"/>
        <v>396</v>
      </c>
      <c r="I134" s="27" t="s">
        <v>793</v>
      </c>
      <c r="J134" s="28" t="s">
        <v>794</v>
      </c>
      <c r="K134" s="27">
        <v>396</v>
      </c>
      <c r="L134" s="27" t="s">
        <v>357</v>
      </c>
      <c r="M134" s="28" t="s">
        <v>249</v>
      </c>
      <c r="N134" s="28"/>
      <c r="O134" s="29" t="s">
        <v>790</v>
      </c>
      <c r="P134" s="29" t="s">
        <v>795</v>
      </c>
    </row>
    <row r="135" spans="1:16" ht="13.5" thickBot="1">
      <c r="A135" s="18" t="str">
        <f t="shared" si="6"/>
        <v> BBS 64 </v>
      </c>
      <c r="B135" s="3" t="str">
        <f t="shared" si="7"/>
        <v>I</v>
      </c>
      <c r="C135" s="18">
        <f t="shared" si="8"/>
        <v>45271.400999999998</v>
      </c>
      <c r="D135" s="2" t="str">
        <f t="shared" si="9"/>
        <v>vis</v>
      </c>
      <c r="E135" s="26">
        <f>VLOOKUP(C135,Active!C$21:E$946,3,FALSE)</f>
        <v>-10510.002748106064</v>
      </c>
      <c r="F135" s="3" t="s">
        <v>226</v>
      </c>
      <c r="G135" s="2" t="str">
        <f t="shared" si="10"/>
        <v>45271.401</v>
      </c>
      <c r="H135" s="18">
        <f t="shared" si="11"/>
        <v>404</v>
      </c>
      <c r="I135" s="27" t="s">
        <v>796</v>
      </c>
      <c r="J135" s="28" t="s">
        <v>797</v>
      </c>
      <c r="K135" s="27">
        <v>404</v>
      </c>
      <c r="L135" s="27" t="s">
        <v>398</v>
      </c>
      <c r="M135" s="28" t="s">
        <v>249</v>
      </c>
      <c r="N135" s="28"/>
      <c r="O135" s="29" t="s">
        <v>798</v>
      </c>
      <c r="P135" s="29" t="s">
        <v>799</v>
      </c>
    </row>
    <row r="136" spans="1:16" ht="13.5" thickBot="1">
      <c r="A136" s="18" t="str">
        <f t="shared" si="6"/>
        <v> BBS 64 </v>
      </c>
      <c r="B136" s="3" t="str">
        <f t="shared" si="7"/>
        <v>I</v>
      </c>
      <c r="C136" s="18">
        <f t="shared" si="8"/>
        <v>45288.338000000003</v>
      </c>
      <c r="D136" s="2" t="str">
        <f t="shared" si="9"/>
        <v>vis</v>
      </c>
      <c r="E136" s="26">
        <f>VLOOKUP(C136,Active!C$21:E$946,3,FALSE)</f>
        <v>-10490.997941316115</v>
      </c>
      <c r="F136" s="3" t="s">
        <v>226</v>
      </c>
      <c r="G136" s="2" t="str">
        <f t="shared" si="10"/>
        <v>45288.338</v>
      </c>
      <c r="H136" s="18">
        <f t="shared" si="11"/>
        <v>423</v>
      </c>
      <c r="I136" s="27" t="s">
        <v>800</v>
      </c>
      <c r="J136" s="28" t="s">
        <v>801</v>
      </c>
      <c r="K136" s="27">
        <v>423</v>
      </c>
      <c r="L136" s="27" t="s">
        <v>476</v>
      </c>
      <c r="M136" s="28" t="s">
        <v>249</v>
      </c>
      <c r="N136" s="28"/>
      <c r="O136" s="29" t="s">
        <v>798</v>
      </c>
      <c r="P136" s="29" t="s">
        <v>799</v>
      </c>
    </row>
    <row r="137" spans="1:16" ht="13.5" thickBot="1">
      <c r="A137" s="18" t="str">
        <f t="shared" si="6"/>
        <v> BBS 64 </v>
      </c>
      <c r="B137" s="3" t="str">
        <f t="shared" si="7"/>
        <v>I</v>
      </c>
      <c r="C137" s="18">
        <f t="shared" si="8"/>
        <v>45346.266000000003</v>
      </c>
      <c r="D137" s="2" t="str">
        <f t="shared" si="9"/>
        <v>vis</v>
      </c>
      <c r="E137" s="26">
        <f>VLOOKUP(C137,Active!C$21:E$946,3,FALSE)</f>
        <v>-10425.99761966955</v>
      </c>
      <c r="F137" s="3" t="s">
        <v>226</v>
      </c>
      <c r="G137" s="2" t="str">
        <f t="shared" si="10"/>
        <v>45346.266</v>
      </c>
      <c r="H137" s="18">
        <f t="shared" si="11"/>
        <v>488</v>
      </c>
      <c r="I137" s="27" t="s">
        <v>802</v>
      </c>
      <c r="J137" s="28" t="s">
        <v>803</v>
      </c>
      <c r="K137" s="27">
        <v>488</v>
      </c>
      <c r="L137" s="27" t="s">
        <v>476</v>
      </c>
      <c r="M137" s="28" t="s">
        <v>249</v>
      </c>
      <c r="N137" s="28"/>
      <c r="O137" s="29" t="s">
        <v>461</v>
      </c>
      <c r="P137" s="29" t="s">
        <v>799</v>
      </c>
    </row>
    <row r="138" spans="1:16" ht="13.5" thickBot="1">
      <c r="A138" s="18" t="str">
        <f t="shared" si="6"/>
        <v> BBS 67 </v>
      </c>
      <c r="B138" s="3" t="str">
        <f t="shared" si="7"/>
        <v>I</v>
      </c>
      <c r="C138" s="18">
        <f t="shared" si="8"/>
        <v>45508.468999999997</v>
      </c>
      <c r="D138" s="2" t="str">
        <f t="shared" si="9"/>
        <v>vis</v>
      </c>
      <c r="E138" s="26">
        <f>VLOOKUP(C138,Active!C$21:E$946,3,FALSE)</f>
        <v>-10243.991557453741</v>
      </c>
      <c r="F138" s="3" t="s">
        <v>226</v>
      </c>
      <c r="G138" s="2" t="str">
        <f t="shared" si="10"/>
        <v>45508.469</v>
      </c>
      <c r="H138" s="18">
        <f t="shared" si="11"/>
        <v>670</v>
      </c>
      <c r="I138" s="27" t="s">
        <v>804</v>
      </c>
      <c r="J138" s="28" t="s">
        <v>805</v>
      </c>
      <c r="K138" s="27">
        <v>670</v>
      </c>
      <c r="L138" s="27" t="s">
        <v>302</v>
      </c>
      <c r="M138" s="28" t="s">
        <v>249</v>
      </c>
      <c r="N138" s="28"/>
      <c r="O138" s="29" t="s">
        <v>468</v>
      </c>
      <c r="P138" s="29" t="s">
        <v>806</v>
      </c>
    </row>
    <row r="139" spans="1:16" ht="13.5" thickBot="1">
      <c r="A139" s="18" t="str">
        <f t="shared" ref="A139:A202" si="12">P139</f>
        <v> BRNO 26 </v>
      </c>
      <c r="B139" s="3" t="str">
        <f t="shared" ref="B139:B202" si="13">IF(H139=INT(H139),"I","II")</f>
        <v>I</v>
      </c>
      <c r="C139" s="18">
        <f t="shared" ref="C139:C202" si="14">1*G139</f>
        <v>45524.46</v>
      </c>
      <c r="D139" s="2" t="str">
        <f t="shared" ref="D139:D202" si="15">VLOOKUP(F139,I$1:J$5,2,FALSE)</f>
        <v>vis</v>
      </c>
      <c r="E139" s="26">
        <f>VLOOKUP(C139,Active!C$21:E$946,3,FALSE)</f>
        <v>-10226.048246042155</v>
      </c>
      <c r="F139" s="3" t="s">
        <v>226</v>
      </c>
      <c r="G139" s="2" t="str">
        <f t="shared" ref="G139:G202" si="16">MID(I139,3,LEN(I139)-3)</f>
        <v>45524.460</v>
      </c>
      <c r="H139" s="18">
        <f t="shared" ref="H139:H202" si="17">1*K139</f>
        <v>688</v>
      </c>
      <c r="I139" s="27" t="s">
        <v>807</v>
      </c>
      <c r="J139" s="28" t="s">
        <v>808</v>
      </c>
      <c r="K139" s="27">
        <v>688</v>
      </c>
      <c r="L139" s="27" t="s">
        <v>809</v>
      </c>
      <c r="M139" s="28" t="s">
        <v>249</v>
      </c>
      <c r="N139" s="28"/>
      <c r="O139" s="29" t="s">
        <v>810</v>
      </c>
      <c r="P139" s="29" t="s">
        <v>771</v>
      </c>
    </row>
    <row r="140" spans="1:16" ht="13.5" thickBot="1">
      <c r="A140" s="18" t="str">
        <f t="shared" si="12"/>
        <v> BBS 67 </v>
      </c>
      <c r="B140" s="3" t="str">
        <f t="shared" si="13"/>
        <v>I</v>
      </c>
      <c r="C140" s="18">
        <f t="shared" si="14"/>
        <v>45533.409</v>
      </c>
      <c r="D140" s="2" t="str">
        <f t="shared" si="15"/>
        <v>vis</v>
      </c>
      <c r="E140" s="26">
        <f>VLOOKUP(C140,Active!C$21:E$946,3,FALSE)</f>
        <v>-10216.00667929697</v>
      </c>
      <c r="F140" s="3" t="s">
        <v>226</v>
      </c>
      <c r="G140" s="2" t="str">
        <f t="shared" si="16"/>
        <v>45533.409</v>
      </c>
      <c r="H140" s="18">
        <f t="shared" si="17"/>
        <v>698</v>
      </c>
      <c r="I140" s="27" t="s">
        <v>811</v>
      </c>
      <c r="J140" s="28" t="s">
        <v>812</v>
      </c>
      <c r="K140" s="27">
        <v>698</v>
      </c>
      <c r="L140" s="27" t="s">
        <v>514</v>
      </c>
      <c r="M140" s="28" t="s">
        <v>249</v>
      </c>
      <c r="N140" s="28"/>
      <c r="O140" s="29" t="s">
        <v>798</v>
      </c>
      <c r="P140" s="29" t="s">
        <v>806</v>
      </c>
    </row>
    <row r="141" spans="1:16" ht="13.5" thickBot="1">
      <c r="A141" s="18" t="str">
        <f t="shared" si="12"/>
        <v> BBS 68 </v>
      </c>
      <c r="B141" s="3" t="str">
        <f t="shared" si="13"/>
        <v>I</v>
      </c>
      <c r="C141" s="18">
        <f t="shared" si="14"/>
        <v>45574.396000000001</v>
      </c>
      <c r="D141" s="2" t="str">
        <f t="shared" si="15"/>
        <v>vis</v>
      </c>
      <c r="E141" s="26">
        <f>VLOOKUP(C141,Active!C$21:E$946,3,FALSE)</f>
        <v>-10170.015652792899</v>
      </c>
      <c r="F141" s="3" t="s">
        <v>226</v>
      </c>
      <c r="G141" s="2" t="str">
        <f t="shared" si="16"/>
        <v>45574.396</v>
      </c>
      <c r="H141" s="18">
        <f t="shared" si="17"/>
        <v>744</v>
      </c>
      <c r="I141" s="27" t="s">
        <v>813</v>
      </c>
      <c r="J141" s="28" t="s">
        <v>814</v>
      </c>
      <c r="K141" s="27">
        <v>744</v>
      </c>
      <c r="L141" s="27" t="s">
        <v>279</v>
      </c>
      <c r="M141" s="28" t="s">
        <v>249</v>
      </c>
      <c r="N141" s="28"/>
      <c r="O141" s="29" t="s">
        <v>790</v>
      </c>
      <c r="P141" s="29" t="s">
        <v>815</v>
      </c>
    </row>
    <row r="142" spans="1:16" ht="13.5" thickBot="1">
      <c r="A142" s="18" t="str">
        <f t="shared" si="12"/>
        <v> BRNO 26 </v>
      </c>
      <c r="B142" s="3" t="str">
        <f t="shared" si="13"/>
        <v>I</v>
      </c>
      <c r="C142" s="18">
        <f t="shared" si="14"/>
        <v>45615.396999999997</v>
      </c>
      <c r="D142" s="2" t="str">
        <f t="shared" si="15"/>
        <v>vis</v>
      </c>
      <c r="E142" s="26">
        <f>VLOOKUP(C142,Active!C$21:E$946,3,FALSE)</f>
        <v>-10124.008917054904</v>
      </c>
      <c r="F142" s="3" t="s">
        <v>226</v>
      </c>
      <c r="G142" s="2" t="str">
        <f t="shared" si="16"/>
        <v>45615.397</v>
      </c>
      <c r="H142" s="18">
        <f t="shared" si="17"/>
        <v>790</v>
      </c>
      <c r="I142" s="27" t="s">
        <v>816</v>
      </c>
      <c r="J142" s="28" t="s">
        <v>817</v>
      </c>
      <c r="K142" s="27">
        <v>790</v>
      </c>
      <c r="L142" s="27" t="s">
        <v>237</v>
      </c>
      <c r="M142" s="28" t="s">
        <v>249</v>
      </c>
      <c r="N142" s="28"/>
      <c r="O142" s="29" t="s">
        <v>818</v>
      </c>
      <c r="P142" s="29" t="s">
        <v>771</v>
      </c>
    </row>
    <row r="143" spans="1:16" ht="13.5" thickBot="1">
      <c r="A143" s="18" t="str">
        <f t="shared" si="12"/>
        <v> BBS 69 </v>
      </c>
      <c r="B143" s="3" t="str">
        <f t="shared" si="13"/>
        <v>I</v>
      </c>
      <c r="C143" s="18">
        <f t="shared" si="14"/>
        <v>45632.347000000002</v>
      </c>
      <c r="D143" s="2" t="str">
        <f t="shared" si="15"/>
        <v>vis</v>
      </c>
      <c r="E143" s="26">
        <f>VLOOKUP(C143,Active!C$21:E$946,3,FALSE)</f>
        <v>-10104.989523119164</v>
      </c>
      <c r="F143" s="3" t="s">
        <v>226</v>
      </c>
      <c r="G143" s="2" t="str">
        <f t="shared" si="16"/>
        <v>45632.347</v>
      </c>
      <c r="H143" s="18">
        <f t="shared" si="17"/>
        <v>809</v>
      </c>
      <c r="I143" s="27" t="s">
        <v>819</v>
      </c>
      <c r="J143" s="28" t="s">
        <v>820</v>
      </c>
      <c r="K143" s="27">
        <v>809</v>
      </c>
      <c r="L143" s="27" t="s">
        <v>821</v>
      </c>
      <c r="M143" s="28" t="s">
        <v>249</v>
      </c>
      <c r="N143" s="28"/>
      <c r="O143" s="29" t="s">
        <v>461</v>
      </c>
      <c r="P143" s="29" t="s">
        <v>822</v>
      </c>
    </row>
    <row r="144" spans="1:16" ht="13.5" thickBot="1">
      <c r="A144" s="18" t="str">
        <f t="shared" si="12"/>
        <v> BBS 70 </v>
      </c>
      <c r="B144" s="3" t="str">
        <f t="shared" si="13"/>
        <v>I</v>
      </c>
      <c r="C144" s="18">
        <f t="shared" si="14"/>
        <v>45674.226000000002</v>
      </c>
      <c r="D144" s="2" t="str">
        <f t="shared" si="15"/>
        <v>vis</v>
      </c>
      <c r="E144" s="26">
        <f>VLOOKUP(C144,Active!C$21:E$946,3,FALSE)</f>
        <v>-10057.997593996173</v>
      </c>
      <c r="F144" s="3" t="s">
        <v>226</v>
      </c>
      <c r="G144" s="2" t="str">
        <f t="shared" si="16"/>
        <v>45674.226</v>
      </c>
      <c r="H144" s="18">
        <f t="shared" si="17"/>
        <v>856</v>
      </c>
      <c r="I144" s="27" t="s">
        <v>823</v>
      </c>
      <c r="J144" s="28" t="s">
        <v>824</v>
      </c>
      <c r="K144" s="27">
        <v>856</v>
      </c>
      <c r="L144" s="27" t="s">
        <v>729</v>
      </c>
      <c r="M144" s="28" t="s">
        <v>249</v>
      </c>
      <c r="N144" s="28"/>
      <c r="O144" s="29" t="s">
        <v>468</v>
      </c>
      <c r="P144" s="29" t="s">
        <v>825</v>
      </c>
    </row>
    <row r="145" spans="1:16" ht="13.5" thickBot="1">
      <c r="A145" s="18" t="str">
        <f t="shared" si="12"/>
        <v> BBS 70 </v>
      </c>
      <c r="B145" s="3" t="str">
        <f t="shared" si="13"/>
        <v>I</v>
      </c>
      <c r="C145" s="18">
        <f t="shared" si="14"/>
        <v>45698.277000000002</v>
      </c>
      <c r="D145" s="2" t="str">
        <f t="shared" si="15"/>
        <v>vis</v>
      </c>
      <c r="E145" s="26">
        <f>VLOOKUP(C145,Active!C$21:E$946,3,FALSE)</f>
        <v>-10031.010252193912</v>
      </c>
      <c r="F145" s="3" t="s">
        <v>226</v>
      </c>
      <c r="G145" s="2" t="str">
        <f t="shared" si="16"/>
        <v>45698.277</v>
      </c>
      <c r="H145" s="18">
        <f t="shared" si="17"/>
        <v>883</v>
      </c>
      <c r="I145" s="27" t="s">
        <v>826</v>
      </c>
      <c r="J145" s="28" t="s">
        <v>827</v>
      </c>
      <c r="K145" s="27">
        <v>883</v>
      </c>
      <c r="L145" s="27" t="s">
        <v>342</v>
      </c>
      <c r="M145" s="28" t="s">
        <v>249</v>
      </c>
      <c r="N145" s="28"/>
      <c r="O145" s="29" t="s">
        <v>798</v>
      </c>
      <c r="P145" s="29" t="s">
        <v>825</v>
      </c>
    </row>
    <row r="146" spans="1:16" ht="13.5" thickBot="1">
      <c r="A146" s="18" t="str">
        <f t="shared" si="12"/>
        <v> BBS 70 </v>
      </c>
      <c r="B146" s="3" t="str">
        <f t="shared" si="13"/>
        <v>I</v>
      </c>
      <c r="C146" s="18">
        <f t="shared" si="14"/>
        <v>45698.28</v>
      </c>
      <c r="D146" s="2" t="str">
        <f t="shared" si="15"/>
        <v>vis</v>
      </c>
      <c r="E146" s="26">
        <f>VLOOKUP(C146,Active!C$21:E$946,3,FALSE)</f>
        <v>-10031.006885929501</v>
      </c>
      <c r="F146" s="3" t="s">
        <v>226</v>
      </c>
      <c r="G146" s="2" t="str">
        <f t="shared" si="16"/>
        <v>45698.280</v>
      </c>
      <c r="H146" s="18">
        <f t="shared" si="17"/>
        <v>883</v>
      </c>
      <c r="I146" s="27" t="s">
        <v>828</v>
      </c>
      <c r="J146" s="28" t="s">
        <v>829</v>
      </c>
      <c r="K146" s="27">
        <v>883</v>
      </c>
      <c r="L146" s="27" t="s">
        <v>514</v>
      </c>
      <c r="M146" s="28" t="s">
        <v>249</v>
      </c>
      <c r="N146" s="28"/>
      <c r="O146" s="29" t="s">
        <v>461</v>
      </c>
      <c r="P146" s="29" t="s">
        <v>825</v>
      </c>
    </row>
    <row r="147" spans="1:16" ht="13.5" thickBot="1">
      <c r="A147" s="18" t="str">
        <f t="shared" si="12"/>
        <v> BBS 72 </v>
      </c>
      <c r="B147" s="3" t="str">
        <f t="shared" si="13"/>
        <v>I</v>
      </c>
      <c r="C147" s="18">
        <f t="shared" si="14"/>
        <v>45818.587</v>
      </c>
      <c r="D147" s="2" t="str">
        <f t="shared" si="15"/>
        <v>vis</v>
      </c>
      <c r="E147" s="26">
        <f>VLOOKUP(C147,Active!C$21:E$946,3,FALSE)</f>
        <v>-9896.0118283350166</v>
      </c>
      <c r="F147" s="3" t="s">
        <v>226</v>
      </c>
      <c r="G147" s="2" t="str">
        <f t="shared" si="16"/>
        <v>45818.587</v>
      </c>
      <c r="H147" s="18">
        <f t="shared" si="17"/>
        <v>1018</v>
      </c>
      <c r="I147" s="27" t="s">
        <v>830</v>
      </c>
      <c r="J147" s="28" t="s">
        <v>831</v>
      </c>
      <c r="K147" s="27">
        <v>1018</v>
      </c>
      <c r="L147" s="27" t="s">
        <v>487</v>
      </c>
      <c r="M147" s="28" t="s">
        <v>249</v>
      </c>
      <c r="N147" s="28"/>
      <c r="O147" s="29" t="s">
        <v>798</v>
      </c>
      <c r="P147" s="29" t="s">
        <v>832</v>
      </c>
    </row>
    <row r="148" spans="1:16" ht="13.5" thickBot="1">
      <c r="A148" s="18" t="str">
        <f t="shared" si="12"/>
        <v> BBS 73 </v>
      </c>
      <c r="B148" s="3" t="str">
        <f t="shared" si="13"/>
        <v>I</v>
      </c>
      <c r="C148" s="18">
        <f t="shared" si="14"/>
        <v>45934.446000000004</v>
      </c>
      <c r="D148" s="2" t="str">
        <f t="shared" si="15"/>
        <v>vis</v>
      </c>
      <c r="E148" s="26">
        <f>VLOOKUP(C148,Active!C$21:E$946,3,FALSE)</f>
        <v>-9766.0078187774689</v>
      </c>
      <c r="F148" s="3" t="s">
        <v>226</v>
      </c>
      <c r="G148" s="2" t="str">
        <f t="shared" si="16"/>
        <v>45934.446</v>
      </c>
      <c r="H148" s="18">
        <f t="shared" si="17"/>
        <v>1148</v>
      </c>
      <c r="I148" s="27" t="s">
        <v>833</v>
      </c>
      <c r="J148" s="28" t="s">
        <v>834</v>
      </c>
      <c r="K148" s="27">
        <v>1148</v>
      </c>
      <c r="L148" s="27" t="s">
        <v>514</v>
      </c>
      <c r="M148" s="28" t="s">
        <v>249</v>
      </c>
      <c r="N148" s="28"/>
      <c r="O148" s="29" t="s">
        <v>461</v>
      </c>
      <c r="P148" s="29" t="s">
        <v>835</v>
      </c>
    </row>
    <row r="149" spans="1:16" ht="13.5" thickBot="1">
      <c r="A149" s="18" t="str">
        <f t="shared" si="12"/>
        <v> AOEB 4 </v>
      </c>
      <c r="B149" s="3" t="str">
        <f t="shared" si="13"/>
        <v>I</v>
      </c>
      <c r="C149" s="18">
        <f t="shared" si="14"/>
        <v>45965.642999999996</v>
      </c>
      <c r="D149" s="2" t="str">
        <f t="shared" si="15"/>
        <v>vis</v>
      </c>
      <c r="E149" s="26">
        <f>VLOOKUP(C149,Active!C$21:E$946,3,FALSE)</f>
        <v>-9731.0020351424846</v>
      </c>
      <c r="F149" s="3" t="s">
        <v>226</v>
      </c>
      <c r="G149" s="2" t="str">
        <f t="shared" si="16"/>
        <v>45965.643</v>
      </c>
      <c r="H149" s="18">
        <f t="shared" si="17"/>
        <v>1183</v>
      </c>
      <c r="I149" s="27" t="s">
        <v>836</v>
      </c>
      <c r="J149" s="28" t="s">
        <v>837</v>
      </c>
      <c r="K149" s="27">
        <v>1183</v>
      </c>
      <c r="L149" s="27" t="s">
        <v>460</v>
      </c>
      <c r="M149" s="28" t="s">
        <v>249</v>
      </c>
      <c r="N149" s="28"/>
      <c r="O149" s="29" t="s">
        <v>838</v>
      </c>
      <c r="P149" s="29" t="s">
        <v>631</v>
      </c>
    </row>
    <row r="150" spans="1:16" ht="13.5" thickBot="1">
      <c r="A150" s="18" t="str">
        <f t="shared" si="12"/>
        <v> BBS 74 </v>
      </c>
      <c r="B150" s="3" t="str">
        <f t="shared" si="13"/>
        <v>I</v>
      </c>
      <c r="C150" s="18">
        <f t="shared" si="14"/>
        <v>45976.326999999997</v>
      </c>
      <c r="D150" s="2" t="str">
        <f t="shared" si="15"/>
        <v>vis</v>
      </c>
      <c r="E150" s="26">
        <f>VLOOKUP(C150,Active!C$21:E$946,3,FALSE)</f>
        <v>-9719.0136454782114</v>
      </c>
      <c r="F150" s="3" t="s">
        <v>226</v>
      </c>
      <c r="G150" s="2" t="str">
        <f t="shared" si="16"/>
        <v>45976.327</v>
      </c>
      <c r="H150" s="18">
        <f t="shared" si="17"/>
        <v>1195</v>
      </c>
      <c r="I150" s="27" t="s">
        <v>839</v>
      </c>
      <c r="J150" s="28" t="s">
        <v>840</v>
      </c>
      <c r="K150" s="27">
        <v>1195</v>
      </c>
      <c r="L150" s="27" t="s">
        <v>311</v>
      </c>
      <c r="M150" s="28" t="s">
        <v>249</v>
      </c>
      <c r="N150" s="28"/>
      <c r="O150" s="29" t="s">
        <v>790</v>
      </c>
      <c r="P150" s="29" t="s">
        <v>841</v>
      </c>
    </row>
    <row r="151" spans="1:16" ht="13.5" thickBot="1">
      <c r="A151" s="18" t="str">
        <f t="shared" si="12"/>
        <v> BBS 74 </v>
      </c>
      <c r="B151" s="3" t="str">
        <f t="shared" si="13"/>
        <v>I</v>
      </c>
      <c r="C151" s="18">
        <f t="shared" si="14"/>
        <v>45984.351000000002</v>
      </c>
      <c r="D151" s="2" t="str">
        <f t="shared" si="15"/>
        <v>vis</v>
      </c>
      <c r="E151" s="26">
        <f>VLOOKUP(C151,Active!C$21:E$946,3,FALSE)</f>
        <v>-9710.0100102604865</v>
      </c>
      <c r="F151" s="3" t="s">
        <v>226</v>
      </c>
      <c r="G151" s="2" t="str">
        <f t="shared" si="16"/>
        <v>45984.351</v>
      </c>
      <c r="H151" s="18">
        <f t="shared" si="17"/>
        <v>1204</v>
      </c>
      <c r="I151" s="27" t="s">
        <v>842</v>
      </c>
      <c r="J151" s="28" t="s">
        <v>843</v>
      </c>
      <c r="K151" s="27">
        <v>1204</v>
      </c>
      <c r="L151" s="27" t="s">
        <v>316</v>
      </c>
      <c r="M151" s="28" t="s">
        <v>249</v>
      </c>
      <c r="N151" s="28"/>
      <c r="O151" s="29" t="s">
        <v>790</v>
      </c>
      <c r="P151" s="29" t="s">
        <v>841</v>
      </c>
    </row>
    <row r="152" spans="1:16" ht="13.5" thickBot="1">
      <c r="A152" s="18" t="str">
        <f t="shared" si="12"/>
        <v> BBS 74 </v>
      </c>
      <c r="B152" s="3" t="str">
        <f t="shared" si="13"/>
        <v>I</v>
      </c>
      <c r="C152" s="18">
        <f t="shared" si="14"/>
        <v>46034.252999999997</v>
      </c>
      <c r="D152" s="2" t="str">
        <f t="shared" si="15"/>
        <v>vis</v>
      </c>
      <c r="E152" s="26">
        <f>VLOOKUP(C152,Active!C$21:E$946,3,FALSE)</f>
        <v>-9654.0155680079224</v>
      </c>
      <c r="F152" s="3" t="s">
        <v>226</v>
      </c>
      <c r="G152" s="2" t="str">
        <f t="shared" si="16"/>
        <v>46034.253</v>
      </c>
      <c r="H152" s="18">
        <f t="shared" si="17"/>
        <v>1260</v>
      </c>
      <c r="I152" s="27" t="s">
        <v>844</v>
      </c>
      <c r="J152" s="28" t="s">
        <v>845</v>
      </c>
      <c r="K152" s="27">
        <v>1260</v>
      </c>
      <c r="L152" s="27" t="s">
        <v>367</v>
      </c>
      <c r="M152" s="28" t="s">
        <v>249</v>
      </c>
      <c r="N152" s="28"/>
      <c r="O152" s="29" t="s">
        <v>790</v>
      </c>
      <c r="P152" s="29" t="s">
        <v>841</v>
      </c>
    </row>
    <row r="153" spans="1:16" ht="13.5" thickBot="1">
      <c r="A153" s="18" t="str">
        <f t="shared" si="12"/>
        <v> BRNO 27 </v>
      </c>
      <c r="B153" s="3" t="str">
        <f t="shared" si="13"/>
        <v>I</v>
      </c>
      <c r="C153" s="18">
        <f t="shared" si="14"/>
        <v>46059.224000000002</v>
      </c>
      <c r="D153" s="2" t="str">
        <f t="shared" si="15"/>
        <v>vis</v>
      </c>
      <c r="E153" s="26">
        <f>VLOOKUP(C153,Active!C$21:E$946,3,FALSE)</f>
        <v>-9625.9959051188762</v>
      </c>
      <c r="F153" s="3" t="s">
        <v>226</v>
      </c>
      <c r="G153" s="2" t="str">
        <f t="shared" si="16"/>
        <v>46059.224</v>
      </c>
      <c r="H153" s="18">
        <f t="shared" si="17"/>
        <v>1288</v>
      </c>
      <c r="I153" s="27" t="s">
        <v>846</v>
      </c>
      <c r="J153" s="28" t="s">
        <v>847</v>
      </c>
      <c r="K153" s="27">
        <v>1288</v>
      </c>
      <c r="L153" s="27" t="s">
        <v>686</v>
      </c>
      <c r="M153" s="28" t="s">
        <v>249</v>
      </c>
      <c r="N153" s="28"/>
      <c r="O153" s="29" t="s">
        <v>433</v>
      </c>
      <c r="P153" s="29" t="s">
        <v>848</v>
      </c>
    </row>
    <row r="154" spans="1:16" ht="13.5" thickBot="1">
      <c r="A154" s="18" t="str">
        <f t="shared" si="12"/>
        <v> BBS 76 </v>
      </c>
      <c r="B154" s="3" t="str">
        <f t="shared" si="13"/>
        <v>II</v>
      </c>
      <c r="C154" s="18">
        <f t="shared" si="14"/>
        <v>46158.574999999997</v>
      </c>
      <c r="D154" s="2" t="str">
        <f t="shared" si="15"/>
        <v>vis</v>
      </c>
      <c r="E154" s="26">
        <f>VLOOKUP(C154,Active!C$21:E$946,3,FALSE)</f>
        <v>-9514.5153265401659</v>
      </c>
      <c r="F154" s="3" t="s">
        <v>226</v>
      </c>
      <c r="G154" s="2" t="str">
        <f t="shared" si="16"/>
        <v>46158.575</v>
      </c>
      <c r="H154" s="18">
        <f t="shared" si="17"/>
        <v>1399.5</v>
      </c>
      <c r="I154" s="27" t="s">
        <v>849</v>
      </c>
      <c r="J154" s="28" t="s">
        <v>850</v>
      </c>
      <c r="K154" s="27">
        <v>1399.5</v>
      </c>
      <c r="L154" s="27" t="s">
        <v>311</v>
      </c>
      <c r="M154" s="28" t="s">
        <v>249</v>
      </c>
      <c r="N154" s="28"/>
      <c r="O154" s="29" t="s">
        <v>468</v>
      </c>
      <c r="P154" s="29" t="s">
        <v>851</v>
      </c>
    </row>
    <row r="155" spans="1:16" ht="13.5" thickBot="1">
      <c r="A155" s="18" t="str">
        <f t="shared" si="12"/>
        <v> BBS 77 </v>
      </c>
      <c r="B155" s="3" t="str">
        <f t="shared" si="13"/>
        <v>I</v>
      </c>
      <c r="C155" s="18">
        <f t="shared" si="14"/>
        <v>46204.480000000003</v>
      </c>
      <c r="D155" s="2" t="str">
        <f t="shared" si="15"/>
        <v>vis</v>
      </c>
      <c r="E155" s="26">
        <f>VLOOKUP(C155,Active!C$21:E$946,3,FALSE)</f>
        <v>-9463.0058705743813</v>
      </c>
      <c r="F155" s="3" t="s">
        <v>226</v>
      </c>
      <c r="G155" s="2" t="str">
        <f t="shared" si="16"/>
        <v>46204.480</v>
      </c>
      <c r="H155" s="18">
        <f t="shared" si="17"/>
        <v>1451</v>
      </c>
      <c r="I155" s="27" t="s">
        <v>852</v>
      </c>
      <c r="J155" s="28" t="s">
        <v>853</v>
      </c>
      <c r="K155" s="27">
        <v>1451</v>
      </c>
      <c r="L155" s="27" t="s">
        <v>417</v>
      </c>
      <c r="M155" s="28" t="s">
        <v>249</v>
      </c>
      <c r="N155" s="28"/>
      <c r="O155" s="29" t="s">
        <v>854</v>
      </c>
      <c r="P155" s="29" t="s">
        <v>855</v>
      </c>
    </row>
    <row r="156" spans="1:16" ht="13.5" thickBot="1">
      <c r="A156" s="18" t="str">
        <f t="shared" si="12"/>
        <v> BBS 77 </v>
      </c>
      <c r="B156" s="3" t="str">
        <f t="shared" si="13"/>
        <v>I</v>
      </c>
      <c r="C156" s="18">
        <f t="shared" si="14"/>
        <v>46204.491999999998</v>
      </c>
      <c r="D156" s="2" t="str">
        <f t="shared" si="15"/>
        <v>vis</v>
      </c>
      <c r="E156" s="26">
        <f>VLOOKUP(C156,Active!C$21:E$946,3,FALSE)</f>
        <v>-9462.9924055167339</v>
      </c>
      <c r="F156" s="3" t="s">
        <v>226</v>
      </c>
      <c r="G156" s="2" t="str">
        <f t="shared" si="16"/>
        <v>46204.492</v>
      </c>
      <c r="H156" s="18">
        <f t="shared" si="17"/>
        <v>1451</v>
      </c>
      <c r="I156" s="27" t="s">
        <v>856</v>
      </c>
      <c r="J156" s="28" t="s">
        <v>857</v>
      </c>
      <c r="K156" s="27">
        <v>1451</v>
      </c>
      <c r="L156" s="27" t="s">
        <v>858</v>
      </c>
      <c r="M156" s="28" t="s">
        <v>249</v>
      </c>
      <c r="N156" s="28"/>
      <c r="O156" s="29" t="s">
        <v>859</v>
      </c>
      <c r="P156" s="29" t="s">
        <v>855</v>
      </c>
    </row>
    <row r="157" spans="1:16" ht="13.5" thickBot="1">
      <c r="A157" s="18" t="str">
        <f t="shared" si="12"/>
        <v> BRNO 27 </v>
      </c>
      <c r="B157" s="3" t="str">
        <f t="shared" si="13"/>
        <v>I</v>
      </c>
      <c r="C157" s="18">
        <f t="shared" si="14"/>
        <v>46261.521999999997</v>
      </c>
      <c r="D157" s="2" t="str">
        <f t="shared" si="15"/>
        <v>vis</v>
      </c>
      <c r="E157" s="26">
        <f>VLOOKUP(C157,Active!C$21:E$946,3,FALSE)</f>
        <v>-9398.9997190179165</v>
      </c>
      <c r="F157" s="3" t="s">
        <v>226</v>
      </c>
      <c r="G157" s="2" t="str">
        <f t="shared" si="16"/>
        <v>46261.522</v>
      </c>
      <c r="H157" s="18">
        <f t="shared" si="17"/>
        <v>1515</v>
      </c>
      <c r="I157" s="27" t="s">
        <v>860</v>
      </c>
      <c r="J157" s="28" t="s">
        <v>861</v>
      </c>
      <c r="K157" s="27">
        <v>1515</v>
      </c>
      <c r="L157" s="27" t="s">
        <v>245</v>
      </c>
      <c r="M157" s="28" t="s">
        <v>249</v>
      </c>
      <c r="N157" s="28"/>
      <c r="O157" s="29" t="s">
        <v>810</v>
      </c>
      <c r="P157" s="29" t="s">
        <v>848</v>
      </c>
    </row>
    <row r="158" spans="1:16" ht="13.5" thickBot="1">
      <c r="A158" s="18" t="str">
        <f t="shared" si="12"/>
        <v> BRNO 27 </v>
      </c>
      <c r="B158" s="3" t="str">
        <f t="shared" si="13"/>
        <v>I</v>
      </c>
      <c r="C158" s="18">
        <f t="shared" si="14"/>
        <v>46261.523999999998</v>
      </c>
      <c r="D158" s="2" t="str">
        <f t="shared" si="15"/>
        <v>vis</v>
      </c>
      <c r="E158" s="26">
        <f>VLOOKUP(C158,Active!C$21:E$946,3,FALSE)</f>
        <v>-9398.9974748416407</v>
      </c>
      <c r="F158" s="3" t="s">
        <v>226</v>
      </c>
      <c r="G158" s="2" t="str">
        <f t="shared" si="16"/>
        <v>46261.524</v>
      </c>
      <c r="H158" s="18">
        <f t="shared" si="17"/>
        <v>1515</v>
      </c>
      <c r="I158" s="27" t="s">
        <v>862</v>
      </c>
      <c r="J158" s="28" t="s">
        <v>863</v>
      </c>
      <c r="K158" s="27">
        <v>1515</v>
      </c>
      <c r="L158" s="27" t="s">
        <v>686</v>
      </c>
      <c r="M158" s="28" t="s">
        <v>249</v>
      </c>
      <c r="N158" s="28"/>
      <c r="O158" s="29" t="s">
        <v>864</v>
      </c>
      <c r="P158" s="29" t="s">
        <v>848</v>
      </c>
    </row>
    <row r="159" spans="1:16" ht="13.5" thickBot="1">
      <c r="A159" s="18" t="str">
        <f t="shared" si="12"/>
        <v> BBS 77 </v>
      </c>
      <c r="B159" s="3" t="str">
        <f t="shared" si="13"/>
        <v>I</v>
      </c>
      <c r="C159" s="18">
        <f t="shared" si="14"/>
        <v>46269.54</v>
      </c>
      <c r="D159" s="2" t="str">
        <f t="shared" si="15"/>
        <v>vis</v>
      </c>
      <c r="E159" s="26">
        <f>VLOOKUP(C159,Active!C$21:E$946,3,FALSE)</f>
        <v>-9390.002816329019</v>
      </c>
      <c r="F159" s="3" t="s">
        <v>226</v>
      </c>
      <c r="G159" s="2" t="str">
        <f t="shared" si="16"/>
        <v>46269.540</v>
      </c>
      <c r="H159" s="18">
        <f t="shared" si="17"/>
        <v>1524</v>
      </c>
      <c r="I159" s="27" t="s">
        <v>865</v>
      </c>
      <c r="J159" s="28" t="s">
        <v>866</v>
      </c>
      <c r="K159" s="27">
        <v>1524</v>
      </c>
      <c r="L159" s="27" t="s">
        <v>460</v>
      </c>
      <c r="M159" s="28" t="s">
        <v>249</v>
      </c>
      <c r="N159" s="28"/>
      <c r="O159" s="29" t="s">
        <v>461</v>
      </c>
      <c r="P159" s="29" t="s">
        <v>855</v>
      </c>
    </row>
    <row r="160" spans="1:16" ht="13.5" thickBot="1">
      <c r="A160" s="18" t="str">
        <f t="shared" si="12"/>
        <v> BBS 77 </v>
      </c>
      <c r="B160" s="3" t="str">
        <f t="shared" si="13"/>
        <v>I</v>
      </c>
      <c r="C160" s="18">
        <f t="shared" si="14"/>
        <v>46270.415999999997</v>
      </c>
      <c r="D160" s="2" t="str">
        <f t="shared" si="15"/>
        <v>vis</v>
      </c>
      <c r="E160" s="26">
        <f>VLOOKUP(C160,Active!C$21:E$946,3,FALSE)</f>
        <v>-9389.0198671203088</v>
      </c>
      <c r="F160" s="3" t="s">
        <v>226</v>
      </c>
      <c r="G160" s="2" t="str">
        <f t="shared" si="16"/>
        <v>46270.416</v>
      </c>
      <c r="H160" s="18">
        <f t="shared" si="17"/>
        <v>1525</v>
      </c>
      <c r="I160" s="27" t="s">
        <v>867</v>
      </c>
      <c r="J160" s="28" t="s">
        <v>868</v>
      </c>
      <c r="K160" s="27">
        <v>1525</v>
      </c>
      <c r="L160" s="27" t="s">
        <v>268</v>
      </c>
      <c r="M160" s="28" t="s">
        <v>249</v>
      </c>
      <c r="N160" s="28"/>
      <c r="O160" s="29" t="s">
        <v>798</v>
      </c>
      <c r="P160" s="29" t="s">
        <v>855</v>
      </c>
    </row>
    <row r="161" spans="1:16" ht="13.5" thickBot="1">
      <c r="A161" s="18" t="str">
        <f t="shared" si="12"/>
        <v> BBS 77 </v>
      </c>
      <c r="B161" s="3" t="str">
        <f t="shared" si="13"/>
        <v>I</v>
      </c>
      <c r="C161" s="18">
        <f t="shared" si="14"/>
        <v>46270.44</v>
      </c>
      <c r="D161" s="2" t="str">
        <f t="shared" si="15"/>
        <v>vis</v>
      </c>
      <c r="E161" s="26">
        <f>VLOOKUP(C161,Active!C$21:E$946,3,FALSE)</f>
        <v>-9388.9929370049958</v>
      </c>
      <c r="F161" s="3" t="s">
        <v>226</v>
      </c>
      <c r="G161" s="2" t="str">
        <f t="shared" si="16"/>
        <v>46270.440</v>
      </c>
      <c r="H161" s="18">
        <f t="shared" si="17"/>
        <v>1525</v>
      </c>
      <c r="I161" s="27" t="s">
        <v>869</v>
      </c>
      <c r="J161" s="28" t="s">
        <v>870</v>
      </c>
      <c r="K161" s="27">
        <v>1525</v>
      </c>
      <c r="L161" s="27" t="s">
        <v>858</v>
      </c>
      <c r="M161" s="28" t="s">
        <v>249</v>
      </c>
      <c r="N161" s="28"/>
      <c r="O161" s="29" t="s">
        <v>461</v>
      </c>
      <c r="P161" s="29" t="s">
        <v>855</v>
      </c>
    </row>
    <row r="162" spans="1:16" ht="13.5" thickBot="1">
      <c r="A162" s="18" t="str">
        <f t="shared" si="12"/>
        <v> BRNO 27 </v>
      </c>
      <c r="B162" s="3" t="str">
        <f t="shared" si="13"/>
        <v>I</v>
      </c>
      <c r="C162" s="18">
        <f t="shared" si="14"/>
        <v>46302.525000000001</v>
      </c>
      <c r="D162" s="2" t="str">
        <f t="shared" si="15"/>
        <v>vis</v>
      </c>
      <c r="E162" s="26">
        <f>VLOOKUP(C162,Active!C$21:E$946,3,FALSE)</f>
        <v>-9352.9907391036377</v>
      </c>
      <c r="F162" s="3" t="s">
        <v>226</v>
      </c>
      <c r="G162" s="2" t="str">
        <f t="shared" si="16"/>
        <v>46302.525</v>
      </c>
      <c r="H162" s="18">
        <f t="shared" si="17"/>
        <v>1561</v>
      </c>
      <c r="I162" s="27" t="s">
        <v>871</v>
      </c>
      <c r="J162" s="28" t="s">
        <v>872</v>
      </c>
      <c r="K162" s="27">
        <v>1561</v>
      </c>
      <c r="L162" s="27" t="s">
        <v>284</v>
      </c>
      <c r="M162" s="28" t="s">
        <v>249</v>
      </c>
      <c r="N162" s="28"/>
      <c r="O162" s="29" t="s">
        <v>623</v>
      </c>
      <c r="P162" s="29" t="s">
        <v>848</v>
      </c>
    </row>
    <row r="163" spans="1:16" ht="13.5" thickBot="1">
      <c r="A163" s="18" t="str">
        <f t="shared" si="12"/>
        <v> BBS 78 </v>
      </c>
      <c r="B163" s="3" t="str">
        <f t="shared" si="13"/>
        <v>I</v>
      </c>
      <c r="C163" s="18">
        <f t="shared" si="14"/>
        <v>46319.442999999999</v>
      </c>
      <c r="D163" s="2" t="str">
        <f t="shared" si="15"/>
        <v>vis</v>
      </c>
      <c r="E163" s="26">
        <f>VLOOKUP(C163,Active!C$21:E$946,3,FALSE)</f>
        <v>-9334.0072519883142</v>
      </c>
      <c r="F163" s="3" t="s">
        <v>226</v>
      </c>
      <c r="G163" s="2" t="str">
        <f t="shared" si="16"/>
        <v>46319.443</v>
      </c>
      <c r="H163" s="18">
        <f t="shared" si="17"/>
        <v>1580</v>
      </c>
      <c r="I163" s="27" t="s">
        <v>873</v>
      </c>
      <c r="J163" s="28" t="s">
        <v>874</v>
      </c>
      <c r="K163" s="27">
        <v>1580</v>
      </c>
      <c r="L163" s="27" t="s">
        <v>398</v>
      </c>
      <c r="M163" s="28" t="s">
        <v>249</v>
      </c>
      <c r="N163" s="28"/>
      <c r="O163" s="29" t="s">
        <v>461</v>
      </c>
      <c r="P163" s="29" t="s">
        <v>875</v>
      </c>
    </row>
    <row r="164" spans="1:16" ht="13.5" thickBot="1">
      <c r="A164" s="18" t="str">
        <f t="shared" si="12"/>
        <v> BBS 78 </v>
      </c>
      <c r="B164" s="3" t="str">
        <f t="shared" si="13"/>
        <v>I</v>
      </c>
      <c r="C164" s="18">
        <f t="shared" si="14"/>
        <v>46320.336000000003</v>
      </c>
      <c r="D164" s="2" t="str">
        <f t="shared" si="15"/>
        <v>vis</v>
      </c>
      <c r="E164" s="26">
        <f>VLOOKUP(C164,Active!C$21:E$946,3,FALSE)</f>
        <v>-9333.0052272812536</v>
      </c>
      <c r="F164" s="3" t="s">
        <v>226</v>
      </c>
      <c r="G164" s="2" t="str">
        <f t="shared" si="16"/>
        <v>46320.336</v>
      </c>
      <c r="H164" s="18">
        <f t="shared" si="17"/>
        <v>1581</v>
      </c>
      <c r="I164" s="27" t="s">
        <v>876</v>
      </c>
      <c r="J164" s="28" t="s">
        <v>877</v>
      </c>
      <c r="K164" s="27">
        <v>1581</v>
      </c>
      <c r="L164" s="27" t="s">
        <v>331</v>
      </c>
      <c r="M164" s="28" t="s">
        <v>249</v>
      </c>
      <c r="N164" s="28"/>
      <c r="O164" s="29" t="s">
        <v>790</v>
      </c>
      <c r="P164" s="29" t="s">
        <v>875</v>
      </c>
    </row>
    <row r="165" spans="1:16" ht="13.5" thickBot="1">
      <c r="A165" s="18" t="str">
        <f t="shared" si="12"/>
        <v> BBS 78 </v>
      </c>
      <c r="B165" s="3" t="str">
        <f t="shared" si="13"/>
        <v>I</v>
      </c>
      <c r="C165" s="18">
        <f t="shared" si="14"/>
        <v>46327.474000000002</v>
      </c>
      <c r="D165" s="2" t="str">
        <f t="shared" si="15"/>
        <v>vis</v>
      </c>
      <c r="E165" s="26">
        <f>VLOOKUP(C165,Active!C$21:E$946,3,FALSE)</f>
        <v>-9324.9957621536269</v>
      </c>
      <c r="F165" s="3" t="s">
        <v>226</v>
      </c>
      <c r="G165" s="2" t="str">
        <f t="shared" si="16"/>
        <v>46327.474</v>
      </c>
      <c r="H165" s="18">
        <f t="shared" si="17"/>
        <v>1589</v>
      </c>
      <c r="I165" s="27" t="s">
        <v>878</v>
      </c>
      <c r="J165" s="28" t="s">
        <v>879</v>
      </c>
      <c r="K165" s="27">
        <v>1589</v>
      </c>
      <c r="L165" s="27" t="s">
        <v>302</v>
      </c>
      <c r="M165" s="28" t="s">
        <v>249</v>
      </c>
      <c r="N165" s="28"/>
      <c r="O165" s="29" t="s">
        <v>461</v>
      </c>
      <c r="P165" s="29" t="s">
        <v>875</v>
      </c>
    </row>
    <row r="166" spans="1:16" ht="13.5" thickBot="1">
      <c r="A166" s="18" t="str">
        <f t="shared" si="12"/>
        <v> BRNO 27 </v>
      </c>
      <c r="B166" s="3" t="str">
        <f t="shared" si="13"/>
        <v>I</v>
      </c>
      <c r="C166" s="18">
        <f t="shared" si="14"/>
        <v>46344.404000000002</v>
      </c>
      <c r="D166" s="2" t="str">
        <f t="shared" si="15"/>
        <v>vis</v>
      </c>
      <c r="E166" s="26">
        <f>VLOOKUP(C166,Active!C$21:E$946,3,FALSE)</f>
        <v>-9305.9988099806469</v>
      </c>
      <c r="F166" s="3" t="s">
        <v>226</v>
      </c>
      <c r="G166" s="2" t="str">
        <f t="shared" si="16"/>
        <v>46344.404</v>
      </c>
      <c r="H166" s="18">
        <f t="shared" si="17"/>
        <v>1608</v>
      </c>
      <c r="I166" s="27" t="s">
        <v>880</v>
      </c>
      <c r="J166" s="28" t="s">
        <v>881</v>
      </c>
      <c r="K166" s="27">
        <v>1608</v>
      </c>
      <c r="L166" s="27" t="s">
        <v>395</v>
      </c>
      <c r="M166" s="28" t="s">
        <v>249</v>
      </c>
      <c r="N166" s="28"/>
      <c r="O166" s="29" t="s">
        <v>882</v>
      </c>
      <c r="P166" s="29" t="s">
        <v>848</v>
      </c>
    </row>
    <row r="167" spans="1:16" ht="13.5" thickBot="1">
      <c r="A167" s="18" t="str">
        <f t="shared" si="12"/>
        <v> BRNO 27 </v>
      </c>
      <c r="B167" s="3" t="str">
        <f t="shared" si="13"/>
        <v>I</v>
      </c>
      <c r="C167" s="18">
        <f t="shared" si="14"/>
        <v>46344.411999999997</v>
      </c>
      <c r="D167" s="2" t="str">
        <f t="shared" si="15"/>
        <v>vis</v>
      </c>
      <c r="E167" s="26">
        <f>VLOOKUP(C167,Active!C$21:E$946,3,FALSE)</f>
        <v>-9305.9898332755511</v>
      </c>
      <c r="F167" s="3" t="s">
        <v>226</v>
      </c>
      <c r="G167" s="2" t="str">
        <f t="shared" si="16"/>
        <v>46344.412</v>
      </c>
      <c r="H167" s="18">
        <f t="shared" si="17"/>
        <v>1608</v>
      </c>
      <c r="I167" s="27" t="s">
        <v>883</v>
      </c>
      <c r="J167" s="28" t="s">
        <v>884</v>
      </c>
      <c r="K167" s="27">
        <v>1608</v>
      </c>
      <c r="L167" s="27" t="s">
        <v>885</v>
      </c>
      <c r="M167" s="28" t="s">
        <v>249</v>
      </c>
      <c r="N167" s="28"/>
      <c r="O167" s="29" t="s">
        <v>886</v>
      </c>
      <c r="P167" s="29" t="s">
        <v>848</v>
      </c>
    </row>
    <row r="168" spans="1:16" ht="13.5" thickBot="1">
      <c r="A168" s="18" t="str">
        <f t="shared" si="12"/>
        <v> BRNO 27 </v>
      </c>
      <c r="B168" s="3" t="str">
        <f t="shared" si="13"/>
        <v>I</v>
      </c>
      <c r="C168" s="18">
        <f t="shared" si="14"/>
        <v>46344.415000000001</v>
      </c>
      <c r="D168" s="2" t="str">
        <f t="shared" si="15"/>
        <v>vis</v>
      </c>
      <c r="E168" s="26">
        <f>VLOOKUP(C168,Active!C$21:E$946,3,FALSE)</f>
        <v>-9305.9864670111328</v>
      </c>
      <c r="F168" s="3" t="s">
        <v>226</v>
      </c>
      <c r="G168" s="2" t="str">
        <f t="shared" si="16"/>
        <v>46344.415</v>
      </c>
      <c r="H168" s="18">
        <f t="shared" si="17"/>
        <v>1608</v>
      </c>
      <c r="I168" s="27" t="s">
        <v>887</v>
      </c>
      <c r="J168" s="28" t="s">
        <v>888</v>
      </c>
      <c r="K168" s="27">
        <v>1608</v>
      </c>
      <c r="L168" s="27" t="s">
        <v>889</v>
      </c>
      <c r="M168" s="28" t="s">
        <v>249</v>
      </c>
      <c r="N168" s="28"/>
      <c r="O168" s="29" t="s">
        <v>890</v>
      </c>
      <c r="P168" s="29" t="s">
        <v>848</v>
      </c>
    </row>
    <row r="169" spans="1:16" ht="13.5" thickBot="1">
      <c r="A169" s="18" t="str">
        <f t="shared" si="12"/>
        <v> BRNO 27 </v>
      </c>
      <c r="B169" s="3" t="str">
        <f t="shared" si="13"/>
        <v>I</v>
      </c>
      <c r="C169" s="18">
        <f t="shared" si="14"/>
        <v>46344.415999999997</v>
      </c>
      <c r="D169" s="2" t="str">
        <f t="shared" si="15"/>
        <v>vis</v>
      </c>
      <c r="E169" s="26">
        <f>VLOOKUP(C169,Active!C$21:E$946,3,FALSE)</f>
        <v>-9305.9853449229995</v>
      </c>
      <c r="F169" s="3" t="s">
        <v>226</v>
      </c>
      <c r="G169" s="2" t="str">
        <f t="shared" si="16"/>
        <v>46344.416</v>
      </c>
      <c r="H169" s="18">
        <f t="shared" si="17"/>
        <v>1608</v>
      </c>
      <c r="I169" s="27" t="s">
        <v>891</v>
      </c>
      <c r="J169" s="28" t="s">
        <v>892</v>
      </c>
      <c r="K169" s="27">
        <v>1608</v>
      </c>
      <c r="L169" s="27" t="s">
        <v>893</v>
      </c>
      <c r="M169" s="28" t="s">
        <v>249</v>
      </c>
      <c r="N169" s="28"/>
      <c r="O169" s="29" t="s">
        <v>894</v>
      </c>
      <c r="P169" s="29" t="s">
        <v>848</v>
      </c>
    </row>
    <row r="170" spans="1:16" ht="13.5" thickBot="1">
      <c r="A170" s="18" t="str">
        <f t="shared" si="12"/>
        <v> BRNO 27 </v>
      </c>
      <c r="B170" s="3" t="str">
        <f t="shared" si="13"/>
        <v>I</v>
      </c>
      <c r="C170" s="18">
        <f t="shared" si="14"/>
        <v>46344.421999999999</v>
      </c>
      <c r="D170" s="2" t="str">
        <f t="shared" si="15"/>
        <v>vis</v>
      </c>
      <c r="E170" s="26">
        <f>VLOOKUP(C170,Active!C$21:E$946,3,FALSE)</f>
        <v>-9305.9786123941703</v>
      </c>
      <c r="F170" s="3" t="s">
        <v>226</v>
      </c>
      <c r="G170" s="2" t="str">
        <f t="shared" si="16"/>
        <v>46344.422</v>
      </c>
      <c r="H170" s="18">
        <f t="shared" si="17"/>
        <v>1608</v>
      </c>
      <c r="I170" s="27" t="s">
        <v>895</v>
      </c>
      <c r="J170" s="28" t="s">
        <v>896</v>
      </c>
      <c r="K170" s="27">
        <v>1608</v>
      </c>
      <c r="L170" s="27" t="s">
        <v>897</v>
      </c>
      <c r="M170" s="28" t="s">
        <v>249</v>
      </c>
      <c r="N170" s="28"/>
      <c r="O170" s="29" t="s">
        <v>898</v>
      </c>
      <c r="P170" s="29" t="s">
        <v>848</v>
      </c>
    </row>
    <row r="171" spans="1:16" ht="13.5" thickBot="1">
      <c r="A171" s="18" t="str">
        <f t="shared" si="12"/>
        <v> BRNO 27 </v>
      </c>
      <c r="B171" s="3" t="str">
        <f t="shared" si="13"/>
        <v>I</v>
      </c>
      <c r="C171" s="18">
        <f t="shared" si="14"/>
        <v>46344.421999999999</v>
      </c>
      <c r="D171" s="2" t="str">
        <f t="shared" si="15"/>
        <v>vis</v>
      </c>
      <c r="E171" s="26">
        <f>VLOOKUP(C171,Active!C$21:E$946,3,FALSE)</f>
        <v>-9305.9786123941703</v>
      </c>
      <c r="F171" s="3" t="s">
        <v>226</v>
      </c>
      <c r="G171" s="2" t="str">
        <f t="shared" si="16"/>
        <v>46344.422</v>
      </c>
      <c r="H171" s="18">
        <f t="shared" si="17"/>
        <v>1608</v>
      </c>
      <c r="I171" s="27" t="s">
        <v>895</v>
      </c>
      <c r="J171" s="28" t="s">
        <v>896</v>
      </c>
      <c r="K171" s="27">
        <v>1608</v>
      </c>
      <c r="L171" s="27" t="s">
        <v>897</v>
      </c>
      <c r="M171" s="28" t="s">
        <v>249</v>
      </c>
      <c r="N171" s="28"/>
      <c r="O171" s="29" t="s">
        <v>590</v>
      </c>
      <c r="P171" s="29" t="s">
        <v>848</v>
      </c>
    </row>
    <row r="172" spans="1:16" ht="13.5" thickBot="1">
      <c r="A172" s="18" t="str">
        <f t="shared" si="12"/>
        <v> BBS 78 </v>
      </c>
      <c r="B172" s="3" t="str">
        <f t="shared" si="13"/>
        <v>I</v>
      </c>
      <c r="C172" s="18">
        <f t="shared" si="14"/>
        <v>46360.449000000001</v>
      </c>
      <c r="D172" s="2" t="str">
        <f t="shared" si="15"/>
        <v>vis</v>
      </c>
      <c r="E172" s="26">
        <f>VLOOKUP(C172,Active!C$21:E$946,3,FALSE)</f>
        <v>-9287.9949058096245</v>
      </c>
      <c r="F172" s="3" t="s">
        <v>226</v>
      </c>
      <c r="G172" s="2" t="str">
        <f t="shared" si="16"/>
        <v>46360.449</v>
      </c>
      <c r="H172" s="18">
        <f t="shared" si="17"/>
        <v>1626</v>
      </c>
      <c r="I172" s="27" t="s">
        <v>899</v>
      </c>
      <c r="J172" s="28" t="s">
        <v>900</v>
      </c>
      <c r="K172" s="27">
        <v>1626</v>
      </c>
      <c r="L172" s="27" t="s">
        <v>302</v>
      </c>
      <c r="M172" s="28" t="s">
        <v>249</v>
      </c>
      <c r="N172" s="28"/>
      <c r="O172" s="29" t="s">
        <v>461</v>
      </c>
      <c r="P172" s="29" t="s">
        <v>875</v>
      </c>
    </row>
    <row r="173" spans="1:16" ht="13.5" thickBot="1">
      <c r="A173" s="18" t="str">
        <f t="shared" si="12"/>
        <v> BRNO 28 </v>
      </c>
      <c r="B173" s="3" t="str">
        <f t="shared" si="13"/>
        <v>I</v>
      </c>
      <c r="C173" s="18">
        <f t="shared" si="14"/>
        <v>46556.506000000001</v>
      </c>
      <c r="D173" s="2" t="str">
        <f t="shared" si="15"/>
        <v>vis</v>
      </c>
      <c r="E173" s="26">
        <f>VLOOKUP(C173,Active!C$21:E$946,3,FALSE)</f>
        <v>-9068.0016717766775</v>
      </c>
      <c r="F173" s="3" t="s">
        <v>226</v>
      </c>
      <c r="G173" s="2" t="str">
        <f t="shared" si="16"/>
        <v>46556.506</v>
      </c>
      <c r="H173" s="18">
        <f t="shared" si="17"/>
        <v>1846</v>
      </c>
      <c r="I173" s="27" t="s">
        <v>901</v>
      </c>
      <c r="J173" s="28" t="s">
        <v>902</v>
      </c>
      <c r="K173" s="27">
        <v>1846</v>
      </c>
      <c r="L173" s="27" t="s">
        <v>729</v>
      </c>
      <c r="M173" s="28" t="s">
        <v>249</v>
      </c>
      <c r="N173" s="28"/>
      <c r="O173" s="29" t="s">
        <v>903</v>
      </c>
      <c r="P173" s="29" t="s">
        <v>904</v>
      </c>
    </row>
    <row r="174" spans="1:16" ht="13.5" thickBot="1">
      <c r="A174" s="18" t="str">
        <f t="shared" si="12"/>
        <v> BBS 80 </v>
      </c>
      <c r="B174" s="3" t="str">
        <f t="shared" si="13"/>
        <v>I</v>
      </c>
      <c r="C174" s="18">
        <f t="shared" si="14"/>
        <v>46606.417000000001</v>
      </c>
      <c r="D174" s="2" t="str">
        <f t="shared" si="15"/>
        <v>vis</v>
      </c>
      <c r="E174" s="26">
        <f>VLOOKUP(C174,Active!C$21:E$946,3,FALSE)</f>
        <v>-9011.997130730866</v>
      </c>
      <c r="F174" s="3" t="s">
        <v>226</v>
      </c>
      <c r="G174" s="2" t="str">
        <f t="shared" si="16"/>
        <v>46606.417</v>
      </c>
      <c r="H174" s="18">
        <f t="shared" si="17"/>
        <v>1902</v>
      </c>
      <c r="I174" s="27" t="s">
        <v>905</v>
      </c>
      <c r="J174" s="28" t="s">
        <v>906</v>
      </c>
      <c r="K174" s="27">
        <v>1902</v>
      </c>
      <c r="L174" s="27" t="s">
        <v>231</v>
      </c>
      <c r="M174" s="28" t="s">
        <v>249</v>
      </c>
      <c r="N174" s="28"/>
      <c r="O174" s="29" t="s">
        <v>468</v>
      </c>
      <c r="P174" s="29" t="s">
        <v>907</v>
      </c>
    </row>
    <row r="175" spans="1:16" ht="13.5" thickBot="1">
      <c r="A175" s="18" t="str">
        <f t="shared" si="12"/>
        <v> BRNO 28 </v>
      </c>
      <c r="B175" s="3" t="str">
        <f t="shared" si="13"/>
        <v>I</v>
      </c>
      <c r="C175" s="18">
        <f t="shared" si="14"/>
        <v>46622.444000000003</v>
      </c>
      <c r="D175" s="2" t="str">
        <f t="shared" si="15"/>
        <v>vis</v>
      </c>
      <c r="E175" s="26">
        <f>VLOOKUP(C175,Active!C$21:E$946,3,FALSE)</f>
        <v>-8994.0134241463202</v>
      </c>
      <c r="F175" s="3" t="s">
        <v>226</v>
      </c>
      <c r="G175" s="2" t="str">
        <f t="shared" si="16"/>
        <v>46622.444</v>
      </c>
      <c r="H175" s="18">
        <f t="shared" si="17"/>
        <v>1920</v>
      </c>
      <c r="I175" s="27" t="s">
        <v>908</v>
      </c>
      <c r="J175" s="28" t="s">
        <v>909</v>
      </c>
      <c r="K175" s="27">
        <v>1920</v>
      </c>
      <c r="L175" s="27" t="s">
        <v>237</v>
      </c>
      <c r="M175" s="28" t="s">
        <v>249</v>
      </c>
      <c r="N175" s="28"/>
      <c r="O175" s="29" t="s">
        <v>910</v>
      </c>
      <c r="P175" s="29" t="s">
        <v>904</v>
      </c>
    </row>
    <row r="176" spans="1:16" ht="13.5" thickBot="1">
      <c r="A176" s="18" t="str">
        <f t="shared" si="12"/>
        <v> BRNO 28 </v>
      </c>
      <c r="B176" s="3" t="str">
        <f t="shared" si="13"/>
        <v>I</v>
      </c>
      <c r="C176" s="18">
        <f t="shared" si="14"/>
        <v>46622.453000000001</v>
      </c>
      <c r="D176" s="2" t="str">
        <f t="shared" si="15"/>
        <v>vis</v>
      </c>
      <c r="E176" s="26">
        <f>VLOOKUP(C176,Active!C$21:E$946,3,FALSE)</f>
        <v>-8994.0033253530819</v>
      </c>
      <c r="F176" s="3" t="s">
        <v>226</v>
      </c>
      <c r="G176" s="2" t="str">
        <f t="shared" si="16"/>
        <v>46622.453</v>
      </c>
      <c r="H176" s="18">
        <f t="shared" si="17"/>
        <v>1920</v>
      </c>
      <c r="I176" s="27" t="s">
        <v>911</v>
      </c>
      <c r="J176" s="28" t="s">
        <v>912</v>
      </c>
      <c r="K176" s="27">
        <v>1920</v>
      </c>
      <c r="L176" s="27" t="s">
        <v>476</v>
      </c>
      <c r="M176" s="28" t="s">
        <v>249</v>
      </c>
      <c r="N176" s="28"/>
      <c r="O176" s="29" t="s">
        <v>913</v>
      </c>
      <c r="P176" s="29" t="s">
        <v>904</v>
      </c>
    </row>
    <row r="177" spans="1:16" ht="13.5" thickBot="1">
      <c r="A177" s="18" t="str">
        <f t="shared" si="12"/>
        <v> BRNO 28 </v>
      </c>
      <c r="B177" s="3" t="str">
        <f t="shared" si="13"/>
        <v>I</v>
      </c>
      <c r="C177" s="18">
        <f t="shared" si="14"/>
        <v>46622.455000000002</v>
      </c>
      <c r="D177" s="2" t="str">
        <f t="shared" si="15"/>
        <v>vis</v>
      </c>
      <c r="E177" s="26">
        <f>VLOOKUP(C177,Active!C$21:E$946,3,FALSE)</f>
        <v>-8994.0010811768061</v>
      </c>
      <c r="F177" s="3" t="s">
        <v>226</v>
      </c>
      <c r="G177" s="2" t="str">
        <f t="shared" si="16"/>
        <v>46622.455</v>
      </c>
      <c r="H177" s="18">
        <f t="shared" si="17"/>
        <v>1920</v>
      </c>
      <c r="I177" s="27" t="s">
        <v>914</v>
      </c>
      <c r="J177" s="28" t="s">
        <v>915</v>
      </c>
      <c r="K177" s="27">
        <v>1920</v>
      </c>
      <c r="L177" s="27" t="s">
        <v>245</v>
      </c>
      <c r="M177" s="28" t="s">
        <v>249</v>
      </c>
      <c r="N177" s="28"/>
      <c r="O177" s="29" t="s">
        <v>916</v>
      </c>
      <c r="P177" s="29" t="s">
        <v>904</v>
      </c>
    </row>
    <row r="178" spans="1:16" ht="13.5" thickBot="1">
      <c r="A178" s="18" t="str">
        <f t="shared" si="12"/>
        <v> BRNO 28 </v>
      </c>
      <c r="B178" s="3" t="str">
        <f t="shared" si="13"/>
        <v>I</v>
      </c>
      <c r="C178" s="18">
        <f t="shared" si="14"/>
        <v>46622.457000000002</v>
      </c>
      <c r="D178" s="2" t="str">
        <f t="shared" si="15"/>
        <v>vis</v>
      </c>
      <c r="E178" s="26">
        <f>VLOOKUP(C178,Active!C$21:E$946,3,FALSE)</f>
        <v>-8993.9988370005303</v>
      </c>
      <c r="F178" s="3" t="s">
        <v>226</v>
      </c>
      <c r="G178" s="2" t="str">
        <f t="shared" si="16"/>
        <v>46622.457</v>
      </c>
      <c r="H178" s="18">
        <f t="shared" si="17"/>
        <v>1920</v>
      </c>
      <c r="I178" s="27" t="s">
        <v>917</v>
      </c>
      <c r="J178" s="28" t="s">
        <v>918</v>
      </c>
      <c r="K178" s="27">
        <v>1920</v>
      </c>
      <c r="L178" s="27" t="s">
        <v>686</v>
      </c>
      <c r="M178" s="28" t="s">
        <v>249</v>
      </c>
      <c r="N178" s="28"/>
      <c r="O178" s="29" t="s">
        <v>919</v>
      </c>
      <c r="P178" s="29" t="s">
        <v>904</v>
      </c>
    </row>
    <row r="179" spans="1:16" ht="13.5" thickBot="1">
      <c r="A179" s="18" t="str">
        <f t="shared" si="12"/>
        <v> BBS 82 </v>
      </c>
      <c r="B179" s="3" t="str">
        <f t="shared" si="13"/>
        <v>I</v>
      </c>
      <c r="C179" s="18">
        <f t="shared" si="14"/>
        <v>46762.377999999997</v>
      </c>
      <c r="D179" s="2" t="str">
        <f t="shared" si="15"/>
        <v>vis</v>
      </c>
      <c r="E179" s="26">
        <f>VLOOKUP(C179,Active!C$21:E$946,3,FALSE)</f>
        <v>-8836.9951426712141</v>
      </c>
      <c r="F179" s="3" t="s">
        <v>226</v>
      </c>
      <c r="G179" s="2" t="str">
        <f t="shared" si="16"/>
        <v>46762.378</v>
      </c>
      <c r="H179" s="18">
        <f t="shared" si="17"/>
        <v>2077</v>
      </c>
      <c r="I179" s="27" t="s">
        <v>920</v>
      </c>
      <c r="J179" s="28" t="s">
        <v>921</v>
      </c>
      <c r="K179" s="27">
        <v>2077</v>
      </c>
      <c r="L179" s="27" t="s">
        <v>858</v>
      </c>
      <c r="M179" s="28" t="s">
        <v>249</v>
      </c>
      <c r="N179" s="28"/>
      <c r="O179" s="29" t="s">
        <v>461</v>
      </c>
      <c r="P179" s="29" t="s">
        <v>922</v>
      </c>
    </row>
    <row r="180" spans="1:16" ht="13.5" thickBot="1">
      <c r="A180" s="18" t="str">
        <f t="shared" si="12"/>
        <v> BBS 84 </v>
      </c>
      <c r="B180" s="3" t="str">
        <f t="shared" si="13"/>
        <v>I</v>
      </c>
      <c r="C180" s="18">
        <f t="shared" si="14"/>
        <v>46982.499000000003</v>
      </c>
      <c r="D180" s="2" t="str">
        <f t="shared" si="15"/>
        <v>vis</v>
      </c>
      <c r="E180" s="26">
        <f>VLOOKUP(C180,Active!C$21:E$946,3,FALSE)</f>
        <v>-8589.9999796902048</v>
      </c>
      <c r="F180" s="3" t="s">
        <v>226</v>
      </c>
      <c r="G180" s="2" t="str">
        <f t="shared" si="16"/>
        <v>46982.499</v>
      </c>
      <c r="H180" s="18">
        <f t="shared" si="17"/>
        <v>2324</v>
      </c>
      <c r="I180" s="27" t="s">
        <v>923</v>
      </c>
      <c r="J180" s="28" t="s">
        <v>924</v>
      </c>
      <c r="K180" s="27">
        <v>2324</v>
      </c>
      <c r="L180" s="27" t="s">
        <v>686</v>
      </c>
      <c r="M180" s="28" t="s">
        <v>249</v>
      </c>
      <c r="N180" s="28"/>
      <c r="O180" s="29" t="s">
        <v>468</v>
      </c>
      <c r="P180" s="29" t="s">
        <v>925</v>
      </c>
    </row>
    <row r="181" spans="1:16" ht="13.5" thickBot="1">
      <c r="A181" s="18" t="str">
        <f t="shared" si="12"/>
        <v> BBS 86 </v>
      </c>
      <c r="B181" s="3" t="str">
        <f t="shared" si="13"/>
        <v>II</v>
      </c>
      <c r="C181" s="18">
        <f t="shared" si="14"/>
        <v>47004.353999999999</v>
      </c>
      <c r="D181" s="2" t="str">
        <f t="shared" si="15"/>
        <v>vis</v>
      </c>
      <c r="E181" s="26">
        <f>VLOOKUP(C181,Active!C$21:E$946,3,FALSE)</f>
        <v>-8565.4767434385576</v>
      </c>
      <c r="F181" s="3" t="s">
        <v>226</v>
      </c>
      <c r="G181" s="2" t="str">
        <f t="shared" si="16"/>
        <v>47004.354</v>
      </c>
      <c r="H181" s="18">
        <f t="shared" si="17"/>
        <v>2348.5</v>
      </c>
      <c r="I181" s="27" t="s">
        <v>926</v>
      </c>
      <c r="J181" s="28" t="s">
        <v>927</v>
      </c>
      <c r="K181" s="27">
        <v>2348.5</v>
      </c>
      <c r="L181" s="27" t="s">
        <v>928</v>
      </c>
      <c r="M181" s="28" t="s">
        <v>249</v>
      </c>
      <c r="N181" s="28"/>
      <c r="O181" s="29" t="s">
        <v>859</v>
      </c>
      <c r="P181" s="29" t="s">
        <v>929</v>
      </c>
    </row>
    <row r="182" spans="1:16" ht="13.5" thickBot="1">
      <c r="A182" s="18" t="str">
        <f t="shared" si="12"/>
        <v> BBS 86 </v>
      </c>
      <c r="B182" s="3" t="str">
        <f t="shared" si="13"/>
        <v>I</v>
      </c>
      <c r="C182" s="18">
        <f t="shared" si="14"/>
        <v>47007.457000000002</v>
      </c>
      <c r="D182" s="2" t="str">
        <f t="shared" si="15"/>
        <v>vis</v>
      </c>
      <c r="E182" s="26">
        <f>VLOOKUP(C182,Active!C$21:E$946,3,FALSE)</f>
        <v>-8561.9949039469557</v>
      </c>
      <c r="F182" s="3" t="s">
        <v>226</v>
      </c>
      <c r="G182" s="2" t="str">
        <f t="shared" si="16"/>
        <v>47007.457</v>
      </c>
      <c r="H182" s="18">
        <f t="shared" si="17"/>
        <v>2352</v>
      </c>
      <c r="I182" s="27" t="s">
        <v>930</v>
      </c>
      <c r="J182" s="28" t="s">
        <v>931</v>
      </c>
      <c r="K182" s="27">
        <v>2352</v>
      </c>
      <c r="L182" s="27" t="s">
        <v>821</v>
      </c>
      <c r="M182" s="28" t="s">
        <v>249</v>
      </c>
      <c r="N182" s="28"/>
      <c r="O182" s="29" t="s">
        <v>859</v>
      </c>
      <c r="P182" s="29" t="s">
        <v>929</v>
      </c>
    </row>
    <row r="183" spans="1:16" ht="13.5" thickBot="1">
      <c r="A183" s="18" t="str">
        <f t="shared" si="12"/>
        <v> BBS 86 </v>
      </c>
      <c r="B183" s="3" t="str">
        <f t="shared" si="13"/>
        <v>II</v>
      </c>
      <c r="C183" s="18">
        <f t="shared" si="14"/>
        <v>47011.466999999997</v>
      </c>
      <c r="D183" s="2" t="str">
        <f t="shared" si="15"/>
        <v>vis</v>
      </c>
      <c r="E183" s="26">
        <f>VLOOKUP(C183,Active!C$21:E$946,3,FALSE)</f>
        <v>-8557.495330514379</v>
      </c>
      <c r="F183" s="3" t="s">
        <v>226</v>
      </c>
      <c r="G183" s="2" t="str">
        <f t="shared" si="16"/>
        <v>47011.467</v>
      </c>
      <c r="H183" s="18">
        <f t="shared" si="17"/>
        <v>2356.5</v>
      </c>
      <c r="I183" s="27" t="s">
        <v>932</v>
      </c>
      <c r="J183" s="28" t="s">
        <v>933</v>
      </c>
      <c r="K183" s="27">
        <v>2356.5</v>
      </c>
      <c r="L183" s="27" t="s">
        <v>821</v>
      </c>
      <c r="M183" s="28" t="s">
        <v>249</v>
      </c>
      <c r="N183" s="28"/>
      <c r="O183" s="29" t="s">
        <v>859</v>
      </c>
      <c r="P183" s="29" t="s">
        <v>929</v>
      </c>
    </row>
    <row r="184" spans="1:16" ht="13.5" thickBot="1">
      <c r="A184" s="18" t="str">
        <f t="shared" si="12"/>
        <v> BRNO 30 </v>
      </c>
      <c r="B184" s="3" t="str">
        <f t="shared" si="13"/>
        <v>I</v>
      </c>
      <c r="C184" s="18">
        <f t="shared" si="14"/>
        <v>47032.406000000003</v>
      </c>
      <c r="D184" s="2" t="str">
        <f t="shared" si="15"/>
        <v>vis</v>
      </c>
      <c r="E184" s="26">
        <f>VLOOKUP(C184,Active!C$21:E$946,3,FALSE)</f>
        <v>-8533.9999269969467</v>
      </c>
      <c r="F184" s="3" t="s">
        <v>226</v>
      </c>
      <c r="G184" s="2" t="str">
        <f t="shared" si="16"/>
        <v>47032.406</v>
      </c>
      <c r="H184" s="18">
        <f t="shared" si="17"/>
        <v>2380</v>
      </c>
      <c r="I184" s="27" t="s">
        <v>934</v>
      </c>
      <c r="J184" s="28" t="s">
        <v>935</v>
      </c>
      <c r="K184" s="27">
        <v>2380</v>
      </c>
      <c r="L184" s="27" t="s">
        <v>231</v>
      </c>
      <c r="M184" s="28" t="s">
        <v>249</v>
      </c>
      <c r="N184" s="28"/>
      <c r="O184" s="29" t="s">
        <v>936</v>
      </c>
      <c r="P184" s="29" t="s">
        <v>937</v>
      </c>
    </row>
    <row r="185" spans="1:16" ht="13.5" thickBot="1">
      <c r="A185" s="18" t="str">
        <f t="shared" si="12"/>
        <v> BRNO 30 </v>
      </c>
      <c r="B185" s="3" t="str">
        <f t="shared" si="13"/>
        <v>I</v>
      </c>
      <c r="C185" s="18">
        <f t="shared" si="14"/>
        <v>47115.29</v>
      </c>
      <c r="D185" s="2" t="str">
        <f t="shared" si="15"/>
        <v>vis</v>
      </c>
      <c r="E185" s="26">
        <f>VLOOKUP(C185,Active!C$21:E$946,3,FALSE)</f>
        <v>-8440.9967737834104</v>
      </c>
      <c r="F185" s="3" t="s">
        <v>226</v>
      </c>
      <c r="G185" s="2" t="str">
        <f t="shared" si="16"/>
        <v>47115.290</v>
      </c>
      <c r="H185" s="18">
        <f t="shared" si="17"/>
        <v>2473</v>
      </c>
      <c r="I185" s="27" t="s">
        <v>938</v>
      </c>
      <c r="J185" s="28" t="s">
        <v>939</v>
      </c>
      <c r="K185" s="27">
        <v>2473</v>
      </c>
      <c r="L185" s="27" t="s">
        <v>858</v>
      </c>
      <c r="M185" s="28" t="s">
        <v>249</v>
      </c>
      <c r="N185" s="28"/>
      <c r="O185" s="29" t="s">
        <v>940</v>
      </c>
      <c r="P185" s="29" t="s">
        <v>937</v>
      </c>
    </row>
    <row r="186" spans="1:16" ht="13.5" thickBot="1">
      <c r="A186" s="18" t="str">
        <f t="shared" si="12"/>
        <v> BBS 86 </v>
      </c>
      <c r="B186" s="3" t="str">
        <f t="shared" si="13"/>
        <v>I</v>
      </c>
      <c r="C186" s="18">
        <f t="shared" si="14"/>
        <v>47156.288999999997</v>
      </c>
      <c r="D186" s="2" t="str">
        <f t="shared" si="15"/>
        <v>vis</v>
      </c>
      <c r="E186" s="26">
        <f>VLOOKUP(C186,Active!C$21:E$946,3,FALSE)</f>
        <v>-8394.9922822216904</v>
      </c>
      <c r="F186" s="3" t="s">
        <v>226</v>
      </c>
      <c r="G186" s="2" t="str">
        <f t="shared" si="16"/>
        <v>47156.289</v>
      </c>
      <c r="H186" s="18">
        <f t="shared" si="17"/>
        <v>2519</v>
      </c>
      <c r="I186" s="27" t="s">
        <v>941</v>
      </c>
      <c r="J186" s="28" t="s">
        <v>942</v>
      </c>
      <c r="K186" s="27">
        <v>2519</v>
      </c>
      <c r="L186" s="27" t="s">
        <v>507</v>
      </c>
      <c r="M186" s="28" t="s">
        <v>249</v>
      </c>
      <c r="N186" s="28"/>
      <c r="O186" s="29" t="s">
        <v>461</v>
      </c>
      <c r="P186" s="29" t="s">
        <v>929</v>
      </c>
    </row>
    <row r="187" spans="1:16" ht="13.5" thickBot="1">
      <c r="A187" s="18" t="str">
        <f t="shared" si="12"/>
        <v> AOEB 4 </v>
      </c>
      <c r="B187" s="3" t="str">
        <f t="shared" si="13"/>
        <v>I</v>
      </c>
      <c r="C187" s="18">
        <f t="shared" si="14"/>
        <v>47299.760999999999</v>
      </c>
      <c r="D187" s="2" t="str">
        <f t="shared" si="15"/>
        <v>vis</v>
      </c>
      <c r="E187" s="26">
        <f>VLOOKUP(C187,Active!C$21:E$946,3,FALSE)</f>
        <v>-8234.0040529150338</v>
      </c>
      <c r="F187" s="3" t="s">
        <v>226</v>
      </c>
      <c r="G187" s="2" t="str">
        <f t="shared" si="16"/>
        <v>47299.761</v>
      </c>
      <c r="H187" s="18">
        <f t="shared" si="17"/>
        <v>2680</v>
      </c>
      <c r="I187" s="27" t="s">
        <v>943</v>
      </c>
      <c r="J187" s="28" t="s">
        <v>944</v>
      </c>
      <c r="K187" s="27">
        <v>2680</v>
      </c>
      <c r="L187" s="27" t="s">
        <v>245</v>
      </c>
      <c r="M187" s="28" t="s">
        <v>249</v>
      </c>
      <c r="N187" s="28"/>
      <c r="O187" s="29" t="s">
        <v>634</v>
      </c>
      <c r="P187" s="29" t="s">
        <v>631</v>
      </c>
    </row>
    <row r="188" spans="1:16" ht="13.5" thickBot="1">
      <c r="A188" s="18" t="str">
        <f t="shared" si="12"/>
        <v> BBS 88 </v>
      </c>
      <c r="B188" s="3" t="str">
        <f t="shared" si="13"/>
        <v>I</v>
      </c>
      <c r="C188" s="18">
        <f t="shared" si="14"/>
        <v>47326.51</v>
      </c>
      <c r="D188" s="2" t="str">
        <f t="shared" si="15"/>
        <v>vis</v>
      </c>
      <c r="E188" s="26">
        <f>VLOOKUP(C188,Active!C$21:E$946,3,FALSE)</f>
        <v>-8203.9893173169785</v>
      </c>
      <c r="F188" s="3" t="s">
        <v>226</v>
      </c>
      <c r="G188" s="2" t="str">
        <f t="shared" si="16"/>
        <v>47326.510</v>
      </c>
      <c r="H188" s="18">
        <f t="shared" si="17"/>
        <v>2710</v>
      </c>
      <c r="I188" s="27" t="s">
        <v>945</v>
      </c>
      <c r="J188" s="28" t="s">
        <v>946</v>
      </c>
      <c r="K188" s="27">
        <v>2710</v>
      </c>
      <c r="L188" s="27" t="s">
        <v>893</v>
      </c>
      <c r="M188" s="28" t="s">
        <v>249</v>
      </c>
      <c r="N188" s="28"/>
      <c r="O188" s="29" t="s">
        <v>461</v>
      </c>
      <c r="P188" s="29" t="s">
        <v>947</v>
      </c>
    </row>
    <row r="189" spans="1:16" ht="13.5" thickBot="1">
      <c r="A189" s="18" t="str">
        <f t="shared" si="12"/>
        <v> BBS 89 </v>
      </c>
      <c r="B189" s="3" t="str">
        <f t="shared" si="13"/>
        <v>I</v>
      </c>
      <c r="C189" s="18">
        <f t="shared" si="14"/>
        <v>47360.366999999998</v>
      </c>
      <c r="D189" s="2" t="str">
        <f t="shared" si="15"/>
        <v>vis</v>
      </c>
      <c r="E189" s="26">
        <f>VLOOKUP(C189,Active!C$21:E$946,3,FALSE)</f>
        <v>-8165.9987792354368</v>
      </c>
      <c r="F189" s="3" t="s">
        <v>226</v>
      </c>
      <c r="G189" s="2" t="str">
        <f t="shared" si="16"/>
        <v>47360.367</v>
      </c>
      <c r="H189" s="18">
        <f t="shared" si="17"/>
        <v>2748</v>
      </c>
      <c r="I189" s="27" t="s">
        <v>948</v>
      </c>
      <c r="J189" s="28" t="s">
        <v>949</v>
      </c>
      <c r="K189" s="27">
        <v>2748</v>
      </c>
      <c r="L189" s="27" t="s">
        <v>554</v>
      </c>
      <c r="M189" s="28" t="s">
        <v>249</v>
      </c>
      <c r="N189" s="28"/>
      <c r="O189" s="29" t="s">
        <v>859</v>
      </c>
      <c r="P189" s="29" t="s">
        <v>950</v>
      </c>
    </row>
    <row r="190" spans="1:16" ht="13.5" thickBot="1">
      <c r="A190" s="18" t="str">
        <f t="shared" si="12"/>
        <v> BBS 89 </v>
      </c>
      <c r="B190" s="3" t="str">
        <f t="shared" si="13"/>
        <v>I</v>
      </c>
      <c r="C190" s="18">
        <f t="shared" si="14"/>
        <v>47384.438999999998</v>
      </c>
      <c r="D190" s="2" t="str">
        <f t="shared" si="15"/>
        <v>vis</v>
      </c>
      <c r="E190" s="26">
        <f>VLOOKUP(C190,Active!C$21:E$946,3,FALSE)</f>
        <v>-8138.9878735822795</v>
      </c>
      <c r="F190" s="3" t="s">
        <v>226</v>
      </c>
      <c r="G190" s="2" t="str">
        <f t="shared" si="16"/>
        <v>47384.439</v>
      </c>
      <c r="H190" s="18">
        <f t="shared" si="17"/>
        <v>2775</v>
      </c>
      <c r="I190" s="27" t="s">
        <v>951</v>
      </c>
      <c r="J190" s="28" t="s">
        <v>952</v>
      </c>
      <c r="K190" s="27">
        <v>2775</v>
      </c>
      <c r="L190" s="27" t="s">
        <v>953</v>
      </c>
      <c r="M190" s="28" t="s">
        <v>249</v>
      </c>
      <c r="N190" s="28"/>
      <c r="O190" s="29" t="s">
        <v>461</v>
      </c>
      <c r="P190" s="29" t="s">
        <v>950</v>
      </c>
    </row>
    <row r="191" spans="1:16" ht="13.5" thickBot="1">
      <c r="A191" s="18" t="str">
        <f t="shared" si="12"/>
        <v> BRNO 30 </v>
      </c>
      <c r="B191" s="3" t="str">
        <f t="shared" si="13"/>
        <v>I</v>
      </c>
      <c r="C191" s="18">
        <f t="shared" si="14"/>
        <v>47391.548000000003</v>
      </c>
      <c r="D191" s="2" t="str">
        <f t="shared" si="15"/>
        <v>vis</v>
      </c>
      <c r="E191" s="26">
        <f>VLOOKUP(C191,Active!C$21:E$946,3,FALSE)</f>
        <v>-8131.0109490106443</v>
      </c>
      <c r="F191" s="3" t="s">
        <v>226</v>
      </c>
      <c r="G191" s="2" t="str">
        <f t="shared" si="16"/>
        <v>47391.548</v>
      </c>
      <c r="H191" s="18">
        <f t="shared" si="17"/>
        <v>2783</v>
      </c>
      <c r="I191" s="27" t="s">
        <v>954</v>
      </c>
      <c r="J191" s="28" t="s">
        <v>955</v>
      </c>
      <c r="K191" s="27">
        <v>2783</v>
      </c>
      <c r="L191" s="27" t="s">
        <v>417</v>
      </c>
      <c r="M191" s="28" t="s">
        <v>249</v>
      </c>
      <c r="N191" s="28"/>
      <c r="O191" s="29" t="s">
        <v>956</v>
      </c>
      <c r="P191" s="29" t="s">
        <v>937</v>
      </c>
    </row>
    <row r="192" spans="1:16" ht="13.5" thickBot="1">
      <c r="A192" s="18" t="str">
        <f t="shared" si="12"/>
        <v> BRNO 30 </v>
      </c>
      <c r="B192" s="3" t="str">
        <f t="shared" si="13"/>
        <v>I</v>
      </c>
      <c r="C192" s="18">
        <f t="shared" si="14"/>
        <v>47392.455000000002</v>
      </c>
      <c r="D192" s="2" t="str">
        <f t="shared" si="15"/>
        <v>vis</v>
      </c>
      <c r="E192" s="26">
        <f>VLOOKUP(C192,Active!C$21:E$946,3,FALSE)</f>
        <v>-8129.9932150696586</v>
      </c>
      <c r="F192" s="3" t="s">
        <v>226</v>
      </c>
      <c r="G192" s="2" t="str">
        <f t="shared" si="16"/>
        <v>47392.455</v>
      </c>
      <c r="H192" s="18">
        <f t="shared" si="17"/>
        <v>2784</v>
      </c>
      <c r="I192" s="27" t="s">
        <v>957</v>
      </c>
      <c r="J192" s="28" t="s">
        <v>958</v>
      </c>
      <c r="K192" s="27">
        <v>2784</v>
      </c>
      <c r="L192" s="27" t="s">
        <v>507</v>
      </c>
      <c r="M192" s="28" t="s">
        <v>249</v>
      </c>
      <c r="N192" s="28"/>
      <c r="O192" s="29" t="s">
        <v>936</v>
      </c>
      <c r="P192" s="29" t="s">
        <v>937</v>
      </c>
    </row>
    <row r="193" spans="1:16" ht="13.5" thickBot="1">
      <c r="A193" s="18" t="str">
        <f t="shared" si="12"/>
        <v> BRNO 30 </v>
      </c>
      <c r="B193" s="3" t="str">
        <f t="shared" si="13"/>
        <v>I</v>
      </c>
      <c r="C193" s="18">
        <f t="shared" si="14"/>
        <v>47392.457000000002</v>
      </c>
      <c r="D193" s="2" t="str">
        <f t="shared" si="15"/>
        <v>vis</v>
      </c>
      <c r="E193" s="26">
        <f>VLOOKUP(C193,Active!C$21:E$946,3,FALSE)</f>
        <v>-8129.9909708933828</v>
      </c>
      <c r="F193" s="3" t="s">
        <v>226</v>
      </c>
      <c r="G193" s="2" t="str">
        <f t="shared" si="16"/>
        <v>47392.457</v>
      </c>
      <c r="H193" s="18">
        <f t="shared" si="17"/>
        <v>2784</v>
      </c>
      <c r="I193" s="27" t="s">
        <v>959</v>
      </c>
      <c r="J193" s="28" t="s">
        <v>960</v>
      </c>
      <c r="K193" s="27">
        <v>2784</v>
      </c>
      <c r="L193" s="27" t="s">
        <v>889</v>
      </c>
      <c r="M193" s="28" t="s">
        <v>249</v>
      </c>
      <c r="N193" s="28"/>
      <c r="O193" s="29" t="s">
        <v>961</v>
      </c>
      <c r="P193" s="29" t="s">
        <v>937</v>
      </c>
    </row>
    <row r="194" spans="1:16" ht="13.5" thickBot="1">
      <c r="A194" s="18" t="str">
        <f t="shared" si="12"/>
        <v> BBS 89 </v>
      </c>
      <c r="B194" s="3" t="str">
        <f t="shared" si="13"/>
        <v>I</v>
      </c>
      <c r="C194" s="18">
        <f t="shared" si="14"/>
        <v>47392.457999999999</v>
      </c>
      <c r="D194" s="2" t="str">
        <f t="shared" si="15"/>
        <v>vis</v>
      </c>
      <c r="E194" s="26">
        <f>VLOOKUP(C194,Active!C$21:E$946,3,FALSE)</f>
        <v>-8129.9898488052486</v>
      </c>
      <c r="F194" s="3" t="s">
        <v>226</v>
      </c>
      <c r="G194" s="2" t="str">
        <f t="shared" si="16"/>
        <v>47392.458</v>
      </c>
      <c r="H194" s="18">
        <f t="shared" si="17"/>
        <v>2784</v>
      </c>
      <c r="I194" s="27" t="s">
        <v>962</v>
      </c>
      <c r="J194" s="28" t="s">
        <v>963</v>
      </c>
      <c r="K194" s="27">
        <v>2784</v>
      </c>
      <c r="L194" s="27" t="s">
        <v>893</v>
      </c>
      <c r="M194" s="28" t="s">
        <v>249</v>
      </c>
      <c r="N194" s="28"/>
      <c r="O194" s="29" t="s">
        <v>461</v>
      </c>
      <c r="P194" s="29" t="s">
        <v>950</v>
      </c>
    </row>
    <row r="195" spans="1:16" ht="13.5" thickBot="1">
      <c r="A195" s="18" t="str">
        <f t="shared" si="12"/>
        <v> BBS 89 </v>
      </c>
      <c r="B195" s="3" t="str">
        <f t="shared" si="13"/>
        <v>II</v>
      </c>
      <c r="C195" s="18">
        <f t="shared" si="14"/>
        <v>47405.377999999997</v>
      </c>
      <c r="D195" s="2" t="str">
        <f t="shared" si="15"/>
        <v>vis</v>
      </c>
      <c r="E195" s="26">
        <f>VLOOKUP(C195,Active!C$21:E$946,3,FALSE)</f>
        <v>-8115.4924700648553</v>
      </c>
      <c r="F195" s="3" t="s">
        <v>226</v>
      </c>
      <c r="G195" s="2" t="str">
        <f t="shared" si="16"/>
        <v>47405.378</v>
      </c>
      <c r="H195" s="18">
        <f t="shared" si="17"/>
        <v>2798.5</v>
      </c>
      <c r="I195" s="27" t="s">
        <v>964</v>
      </c>
      <c r="J195" s="28" t="s">
        <v>965</v>
      </c>
      <c r="K195" s="27">
        <v>2798.5</v>
      </c>
      <c r="L195" s="27" t="s">
        <v>362</v>
      </c>
      <c r="M195" s="28" t="s">
        <v>249</v>
      </c>
      <c r="N195" s="28"/>
      <c r="O195" s="29" t="s">
        <v>468</v>
      </c>
      <c r="P195" s="29" t="s">
        <v>950</v>
      </c>
    </row>
    <row r="196" spans="1:16" ht="13.5" thickBot="1">
      <c r="A196" s="18" t="str">
        <f t="shared" si="12"/>
        <v> BBS 90 </v>
      </c>
      <c r="B196" s="3" t="str">
        <f t="shared" si="13"/>
        <v>I</v>
      </c>
      <c r="C196" s="18">
        <f t="shared" si="14"/>
        <v>47450.381999999998</v>
      </c>
      <c r="D196" s="2" t="str">
        <f t="shared" si="15"/>
        <v>vis</v>
      </c>
      <c r="E196" s="26">
        <f>VLOOKUP(C196,Active!C$21:E$946,3,FALSE)</f>
        <v>-8064.9940155112363</v>
      </c>
      <c r="F196" s="3" t="s">
        <v>226</v>
      </c>
      <c r="G196" s="2" t="str">
        <f t="shared" si="16"/>
        <v>47450.382</v>
      </c>
      <c r="H196" s="18">
        <f t="shared" si="17"/>
        <v>2849</v>
      </c>
      <c r="I196" s="27" t="s">
        <v>966</v>
      </c>
      <c r="J196" s="28" t="s">
        <v>967</v>
      </c>
      <c r="K196" s="27">
        <v>2849</v>
      </c>
      <c r="L196" s="27" t="s">
        <v>885</v>
      </c>
      <c r="M196" s="28" t="s">
        <v>249</v>
      </c>
      <c r="N196" s="28"/>
      <c r="O196" s="29" t="s">
        <v>461</v>
      </c>
      <c r="P196" s="29" t="s">
        <v>968</v>
      </c>
    </row>
    <row r="197" spans="1:16" ht="13.5" thickBot="1">
      <c r="A197" s="18" t="str">
        <f t="shared" si="12"/>
        <v> BBS 90 </v>
      </c>
      <c r="B197" s="3" t="str">
        <f t="shared" si="13"/>
        <v>I</v>
      </c>
      <c r="C197" s="18">
        <f t="shared" si="14"/>
        <v>47467.315999999999</v>
      </c>
      <c r="D197" s="2" t="str">
        <f t="shared" si="15"/>
        <v>vis</v>
      </c>
      <c r="E197" s="26">
        <f>VLOOKUP(C197,Active!C$21:E$946,3,FALSE)</f>
        <v>-8045.9925749857048</v>
      </c>
      <c r="F197" s="3" t="s">
        <v>226</v>
      </c>
      <c r="G197" s="2" t="str">
        <f t="shared" si="16"/>
        <v>47467.316</v>
      </c>
      <c r="H197" s="18">
        <f t="shared" si="17"/>
        <v>2868</v>
      </c>
      <c r="I197" s="27" t="s">
        <v>969</v>
      </c>
      <c r="J197" s="28" t="s">
        <v>970</v>
      </c>
      <c r="K197" s="27">
        <v>2868</v>
      </c>
      <c r="L197" s="27" t="s">
        <v>362</v>
      </c>
      <c r="M197" s="28" t="s">
        <v>249</v>
      </c>
      <c r="N197" s="28"/>
      <c r="O197" s="29" t="s">
        <v>461</v>
      </c>
      <c r="P197" s="29" t="s">
        <v>968</v>
      </c>
    </row>
    <row r="198" spans="1:16" ht="13.5" thickBot="1">
      <c r="A198" s="18" t="str">
        <f t="shared" si="12"/>
        <v> BBS 92 </v>
      </c>
      <c r="B198" s="3" t="str">
        <f t="shared" si="13"/>
        <v>I</v>
      </c>
      <c r="C198" s="18">
        <f t="shared" si="14"/>
        <v>47694.572999999997</v>
      </c>
      <c r="D198" s="2" t="str">
        <f t="shared" si="15"/>
        <v>vis</v>
      </c>
      <c r="E198" s="26">
        <f>VLOOKUP(C198,Active!C$21:E$946,3,FALSE)</f>
        <v>-7790.9901910533545</v>
      </c>
      <c r="F198" s="3" t="s">
        <v>226</v>
      </c>
      <c r="G198" s="2" t="str">
        <f t="shared" si="16"/>
        <v>47694.573</v>
      </c>
      <c r="H198" s="18">
        <f t="shared" si="17"/>
        <v>3123</v>
      </c>
      <c r="I198" s="27" t="s">
        <v>971</v>
      </c>
      <c r="J198" s="28" t="s">
        <v>972</v>
      </c>
      <c r="K198" s="27">
        <v>3123</v>
      </c>
      <c r="L198" s="27" t="s">
        <v>973</v>
      </c>
      <c r="M198" s="28" t="s">
        <v>249</v>
      </c>
      <c r="N198" s="28"/>
      <c r="O198" s="29" t="s">
        <v>468</v>
      </c>
      <c r="P198" s="29" t="s">
        <v>974</v>
      </c>
    </row>
    <row r="199" spans="1:16" ht="13.5" thickBot="1">
      <c r="A199" s="18" t="str">
        <f t="shared" si="12"/>
        <v> BBS 92 </v>
      </c>
      <c r="B199" s="3" t="str">
        <f t="shared" si="13"/>
        <v>I</v>
      </c>
      <c r="C199" s="18">
        <f t="shared" si="14"/>
        <v>47728.425999999999</v>
      </c>
      <c r="D199" s="2" t="str">
        <f t="shared" si="15"/>
        <v>vis</v>
      </c>
      <c r="E199" s="26">
        <f>VLOOKUP(C199,Active!C$21:E$946,3,FALSE)</f>
        <v>-7753.0041413243571</v>
      </c>
      <c r="F199" s="3" t="s">
        <v>226</v>
      </c>
      <c r="G199" s="2" t="str">
        <f t="shared" si="16"/>
        <v>47728.426</v>
      </c>
      <c r="H199" s="18">
        <f t="shared" si="17"/>
        <v>3161</v>
      </c>
      <c r="I199" s="27" t="s">
        <v>975</v>
      </c>
      <c r="J199" s="28" t="s">
        <v>976</v>
      </c>
      <c r="K199" s="27">
        <v>3161</v>
      </c>
      <c r="L199" s="27" t="s">
        <v>395</v>
      </c>
      <c r="M199" s="28" t="s">
        <v>249</v>
      </c>
      <c r="N199" s="28"/>
      <c r="O199" s="29" t="s">
        <v>461</v>
      </c>
      <c r="P199" s="29" t="s">
        <v>974</v>
      </c>
    </row>
    <row r="200" spans="1:16" ht="13.5" thickBot="1">
      <c r="A200" s="18" t="str">
        <f t="shared" si="12"/>
        <v> BBS 92 </v>
      </c>
      <c r="B200" s="3" t="str">
        <f t="shared" si="13"/>
        <v>I</v>
      </c>
      <c r="C200" s="18">
        <f t="shared" si="14"/>
        <v>47778.347999999998</v>
      </c>
      <c r="D200" s="2" t="str">
        <f t="shared" si="15"/>
        <v>vis</v>
      </c>
      <c r="E200" s="26">
        <f>VLOOKUP(C200,Active!C$21:E$946,3,FALSE)</f>
        <v>-7696.9872573090324</v>
      </c>
      <c r="F200" s="3" t="s">
        <v>226</v>
      </c>
      <c r="G200" s="2" t="str">
        <f t="shared" si="16"/>
        <v>47778.348</v>
      </c>
      <c r="H200" s="18">
        <f t="shared" si="17"/>
        <v>3217</v>
      </c>
      <c r="I200" s="27" t="s">
        <v>977</v>
      </c>
      <c r="J200" s="28" t="s">
        <v>978</v>
      </c>
      <c r="K200" s="27">
        <v>3217</v>
      </c>
      <c r="L200" s="27" t="s">
        <v>979</v>
      </c>
      <c r="M200" s="28" t="s">
        <v>249</v>
      </c>
      <c r="N200" s="28"/>
      <c r="O200" s="29" t="s">
        <v>461</v>
      </c>
      <c r="P200" s="29" t="s">
        <v>974</v>
      </c>
    </row>
    <row r="201" spans="1:16" ht="13.5" thickBot="1">
      <c r="A201" s="18" t="str">
        <f t="shared" si="12"/>
        <v> AOEB 4 </v>
      </c>
      <c r="B201" s="3" t="str">
        <f t="shared" si="13"/>
        <v>I</v>
      </c>
      <c r="C201" s="18">
        <f t="shared" si="14"/>
        <v>47799.726000000002</v>
      </c>
      <c r="D201" s="2" t="str">
        <f t="shared" si="15"/>
        <v>vis</v>
      </c>
      <c r="E201" s="26">
        <f>VLOOKUP(C201,Active!C$21:E$946,3,FALSE)</f>
        <v>-7672.9992570991071</v>
      </c>
      <c r="F201" s="3" t="s">
        <v>226</v>
      </c>
      <c r="G201" s="2" t="str">
        <f t="shared" si="16"/>
        <v>47799.726</v>
      </c>
      <c r="H201" s="18">
        <f t="shared" si="17"/>
        <v>3241</v>
      </c>
      <c r="I201" s="27" t="s">
        <v>980</v>
      </c>
      <c r="J201" s="28" t="s">
        <v>981</v>
      </c>
      <c r="K201" s="27">
        <v>3241</v>
      </c>
      <c r="L201" s="27" t="s">
        <v>858</v>
      </c>
      <c r="M201" s="28" t="s">
        <v>249</v>
      </c>
      <c r="N201" s="28"/>
      <c r="O201" s="29" t="s">
        <v>634</v>
      </c>
      <c r="P201" s="29" t="s">
        <v>631</v>
      </c>
    </row>
    <row r="202" spans="1:16" ht="13.5" thickBot="1">
      <c r="A202" s="18" t="str">
        <f t="shared" si="12"/>
        <v> BBS 93 </v>
      </c>
      <c r="B202" s="3" t="str">
        <f t="shared" si="13"/>
        <v>I</v>
      </c>
      <c r="C202" s="18">
        <f t="shared" si="14"/>
        <v>47826.45</v>
      </c>
      <c r="D202" s="2" t="str">
        <f t="shared" si="15"/>
        <v>vis</v>
      </c>
      <c r="E202" s="26">
        <f>VLOOKUP(C202,Active!C$21:E$946,3,FALSE)</f>
        <v>-7643.0125737045064</v>
      </c>
      <c r="F202" s="3" t="s">
        <v>226</v>
      </c>
      <c r="G202" s="2" t="str">
        <f t="shared" si="16"/>
        <v>47826.450</v>
      </c>
      <c r="H202" s="18">
        <f t="shared" si="17"/>
        <v>3271</v>
      </c>
      <c r="I202" s="27" t="s">
        <v>982</v>
      </c>
      <c r="J202" s="28" t="s">
        <v>983</v>
      </c>
      <c r="K202" s="27">
        <v>3271</v>
      </c>
      <c r="L202" s="27" t="s">
        <v>417</v>
      </c>
      <c r="M202" s="28" t="s">
        <v>249</v>
      </c>
      <c r="N202" s="28"/>
      <c r="O202" s="29" t="s">
        <v>461</v>
      </c>
      <c r="P202" s="29" t="s">
        <v>984</v>
      </c>
    </row>
    <row r="203" spans="1:16" ht="13.5" thickBot="1">
      <c r="A203" s="18" t="str">
        <f t="shared" ref="A203:A266" si="18">P203</f>
        <v> BBS 93 </v>
      </c>
      <c r="B203" s="3" t="str">
        <f t="shared" ref="B203:B266" si="19">IF(H203=INT(H203),"I","II")</f>
        <v>I</v>
      </c>
      <c r="C203" s="18">
        <f t="shared" ref="C203:C266" si="20">1*G203</f>
        <v>47827.343999999997</v>
      </c>
      <c r="D203" s="2" t="str">
        <f t="shared" ref="D203:D266" si="21">VLOOKUP(F203,I$1:J$5,2,FALSE)</f>
        <v>vis</v>
      </c>
      <c r="E203" s="26">
        <f>VLOOKUP(C203,Active!C$21:E$946,3,FALSE)</f>
        <v>-7642.0094269093115</v>
      </c>
      <c r="F203" s="3" t="s">
        <v>226</v>
      </c>
      <c r="G203" s="2" t="str">
        <f t="shared" ref="G203:G266" si="22">MID(I203,3,LEN(I203)-3)</f>
        <v>47827.344</v>
      </c>
      <c r="H203" s="18">
        <f t="shared" ref="H203:H266" si="23">1*K203</f>
        <v>3272</v>
      </c>
      <c r="I203" s="27" t="s">
        <v>985</v>
      </c>
      <c r="J203" s="28" t="s">
        <v>986</v>
      </c>
      <c r="K203" s="27">
        <v>3272</v>
      </c>
      <c r="L203" s="27" t="s">
        <v>460</v>
      </c>
      <c r="M203" s="28" t="s">
        <v>249</v>
      </c>
      <c r="N203" s="28"/>
      <c r="O203" s="29" t="s">
        <v>461</v>
      </c>
      <c r="P203" s="29" t="s">
        <v>984</v>
      </c>
    </row>
    <row r="204" spans="1:16" ht="13.5" thickBot="1">
      <c r="A204" s="18" t="str">
        <f t="shared" si="18"/>
        <v> BBS 93 </v>
      </c>
      <c r="B204" s="3" t="str">
        <f t="shared" si="19"/>
        <v>I</v>
      </c>
      <c r="C204" s="18">
        <f t="shared" si="20"/>
        <v>47885.286</v>
      </c>
      <c r="D204" s="2" t="str">
        <f t="shared" si="21"/>
        <v>vis</v>
      </c>
      <c r="E204" s="26">
        <f>VLOOKUP(C204,Active!C$21:E$946,3,FALSE)</f>
        <v>-7576.9933960288145</v>
      </c>
      <c r="F204" s="3" t="s">
        <v>226</v>
      </c>
      <c r="G204" s="2" t="str">
        <f t="shared" si="22"/>
        <v>47885.286</v>
      </c>
      <c r="H204" s="18">
        <f t="shared" si="23"/>
        <v>3337</v>
      </c>
      <c r="I204" s="27" t="s">
        <v>987</v>
      </c>
      <c r="J204" s="28" t="s">
        <v>988</v>
      </c>
      <c r="K204" s="27">
        <v>3337</v>
      </c>
      <c r="L204" s="27" t="s">
        <v>889</v>
      </c>
      <c r="M204" s="28" t="s">
        <v>249</v>
      </c>
      <c r="N204" s="28"/>
      <c r="O204" s="29" t="s">
        <v>468</v>
      </c>
      <c r="P204" s="29" t="s">
        <v>984</v>
      </c>
    </row>
    <row r="205" spans="1:16" ht="13.5" thickBot="1">
      <c r="A205" s="18" t="str">
        <f t="shared" si="18"/>
        <v> BBS 94 </v>
      </c>
      <c r="B205" s="3" t="str">
        <f t="shared" si="19"/>
        <v>I</v>
      </c>
      <c r="C205" s="18">
        <f t="shared" si="20"/>
        <v>47955.712</v>
      </c>
      <c r="D205" s="2" t="str">
        <f t="shared" si="21"/>
        <v>vis</v>
      </c>
      <c r="E205" s="26">
        <f>VLOOKUP(C205,Active!C$21:E$946,3,FALSE)</f>
        <v>-7497.9692168360079</v>
      </c>
      <c r="F205" s="3" t="s">
        <v>226</v>
      </c>
      <c r="G205" s="2" t="str">
        <f t="shared" si="22"/>
        <v>47955.712</v>
      </c>
      <c r="H205" s="18">
        <f t="shared" si="23"/>
        <v>3416</v>
      </c>
      <c r="I205" s="27" t="s">
        <v>989</v>
      </c>
      <c r="J205" s="28" t="s">
        <v>990</v>
      </c>
      <c r="K205" s="27">
        <v>3416</v>
      </c>
      <c r="L205" s="27" t="s">
        <v>991</v>
      </c>
      <c r="M205" s="28" t="s">
        <v>249</v>
      </c>
      <c r="N205" s="28"/>
      <c r="O205" s="29" t="s">
        <v>468</v>
      </c>
      <c r="P205" s="29" t="s">
        <v>992</v>
      </c>
    </row>
    <row r="206" spans="1:16" ht="13.5" thickBot="1">
      <c r="A206" s="18" t="str">
        <f t="shared" si="18"/>
        <v> BBS 95 </v>
      </c>
      <c r="B206" s="3" t="str">
        <f t="shared" si="19"/>
        <v>I</v>
      </c>
      <c r="C206" s="18">
        <f t="shared" si="20"/>
        <v>48014.506999999998</v>
      </c>
      <c r="D206" s="2" t="str">
        <f t="shared" si="21"/>
        <v>vis</v>
      </c>
      <c r="E206" s="26">
        <f>VLOOKUP(C206,Active!C$21:E$946,3,FALSE)</f>
        <v>-7431.9960447739713</v>
      </c>
      <c r="F206" s="3" t="s">
        <v>226</v>
      </c>
      <c r="G206" s="2" t="str">
        <f t="shared" si="22"/>
        <v>48014.507</v>
      </c>
      <c r="H206" s="18">
        <f t="shared" si="23"/>
        <v>3482</v>
      </c>
      <c r="I206" s="27" t="s">
        <v>993</v>
      </c>
      <c r="J206" s="28" t="s">
        <v>994</v>
      </c>
      <c r="K206" s="27">
        <v>3482</v>
      </c>
      <c r="L206" s="27" t="s">
        <v>507</v>
      </c>
      <c r="M206" s="28" t="s">
        <v>249</v>
      </c>
      <c r="N206" s="28"/>
      <c r="O206" s="29" t="s">
        <v>461</v>
      </c>
      <c r="P206" s="29" t="s">
        <v>995</v>
      </c>
    </row>
    <row r="207" spans="1:16" ht="13.5" thickBot="1">
      <c r="A207" s="18" t="str">
        <f t="shared" si="18"/>
        <v> BBS 95 </v>
      </c>
      <c r="B207" s="3" t="str">
        <f t="shared" si="19"/>
        <v>I</v>
      </c>
      <c r="C207" s="18">
        <f t="shared" si="20"/>
        <v>48039.461000000003</v>
      </c>
      <c r="D207" s="2" t="str">
        <f t="shared" si="21"/>
        <v>vis</v>
      </c>
      <c r="E207" s="26">
        <f>VLOOKUP(C207,Active!C$21:E$946,3,FALSE)</f>
        <v>-7403.9954573832665</v>
      </c>
      <c r="F207" s="3" t="s">
        <v>226</v>
      </c>
      <c r="G207" s="2" t="str">
        <f t="shared" si="22"/>
        <v>48039.461</v>
      </c>
      <c r="H207" s="18">
        <f t="shared" si="23"/>
        <v>3510</v>
      </c>
      <c r="I207" s="27" t="s">
        <v>996</v>
      </c>
      <c r="J207" s="28" t="s">
        <v>997</v>
      </c>
      <c r="K207" s="27">
        <v>3510</v>
      </c>
      <c r="L207" s="27" t="s">
        <v>507</v>
      </c>
      <c r="M207" s="28" t="s">
        <v>249</v>
      </c>
      <c r="N207" s="28"/>
      <c r="O207" s="29" t="s">
        <v>461</v>
      </c>
      <c r="P207" s="29" t="s">
        <v>995</v>
      </c>
    </row>
    <row r="208" spans="1:16" ht="13.5" thickBot="1">
      <c r="A208" s="18" t="str">
        <f t="shared" si="18"/>
        <v> BRNO 31 </v>
      </c>
      <c r="B208" s="3" t="str">
        <f t="shared" si="19"/>
        <v>I</v>
      </c>
      <c r="C208" s="18">
        <f t="shared" si="20"/>
        <v>48088.480000000003</v>
      </c>
      <c r="D208" s="2" t="str">
        <f t="shared" si="21"/>
        <v>vis</v>
      </c>
      <c r="E208" s="26">
        <f>VLOOKUP(C208,Active!C$21:E$946,3,FALSE)</f>
        <v>-7348.991818956375</v>
      </c>
      <c r="F208" s="3" t="s">
        <v>226</v>
      </c>
      <c r="G208" s="2" t="str">
        <f t="shared" si="22"/>
        <v>48088.480</v>
      </c>
      <c r="H208" s="18">
        <f t="shared" si="23"/>
        <v>3565</v>
      </c>
      <c r="I208" s="27" t="s">
        <v>998</v>
      </c>
      <c r="J208" s="28" t="s">
        <v>999</v>
      </c>
      <c r="K208" s="27">
        <v>3565</v>
      </c>
      <c r="L208" s="27" t="s">
        <v>973</v>
      </c>
      <c r="M208" s="28" t="s">
        <v>249</v>
      </c>
      <c r="N208" s="28"/>
      <c r="O208" s="29" t="s">
        <v>1000</v>
      </c>
      <c r="P208" s="29" t="s">
        <v>1001</v>
      </c>
    </row>
    <row r="209" spans="1:16" ht="13.5" thickBot="1">
      <c r="A209" s="18" t="str">
        <f t="shared" si="18"/>
        <v> BBS 96 </v>
      </c>
      <c r="B209" s="3" t="str">
        <f t="shared" si="19"/>
        <v>I</v>
      </c>
      <c r="C209" s="18">
        <f t="shared" si="20"/>
        <v>48113.423999999999</v>
      </c>
      <c r="D209" s="2" t="str">
        <f t="shared" si="21"/>
        <v>vis</v>
      </c>
      <c r="E209" s="26">
        <f>VLOOKUP(C209,Active!C$21:E$946,3,FALSE)</f>
        <v>-7321.0024524470591</v>
      </c>
      <c r="F209" s="3" t="s">
        <v>226</v>
      </c>
      <c r="G209" s="2" t="str">
        <f t="shared" si="22"/>
        <v>48113.424</v>
      </c>
      <c r="H209" s="18">
        <f t="shared" si="23"/>
        <v>3593</v>
      </c>
      <c r="I209" s="27" t="s">
        <v>1002</v>
      </c>
      <c r="J209" s="28" t="s">
        <v>1003</v>
      </c>
      <c r="K209" s="27">
        <v>3593</v>
      </c>
      <c r="L209" s="27" t="s">
        <v>302</v>
      </c>
      <c r="M209" s="28" t="s">
        <v>249</v>
      </c>
      <c r="N209" s="28"/>
      <c r="O209" s="29" t="s">
        <v>461</v>
      </c>
      <c r="P209" s="29" t="s">
        <v>1004</v>
      </c>
    </row>
    <row r="210" spans="1:16" ht="13.5" thickBot="1">
      <c r="A210" s="18" t="str">
        <f t="shared" si="18"/>
        <v> BBS 96 </v>
      </c>
      <c r="B210" s="3" t="str">
        <f t="shared" si="19"/>
        <v>I</v>
      </c>
      <c r="C210" s="18">
        <f t="shared" si="20"/>
        <v>48163.332000000002</v>
      </c>
      <c r="D210" s="2" t="str">
        <f t="shared" si="21"/>
        <v>vis</v>
      </c>
      <c r="E210" s="26">
        <f>VLOOKUP(C210,Active!C$21:E$946,3,FALSE)</f>
        <v>-7265.0012776656595</v>
      </c>
      <c r="F210" s="3" t="s">
        <v>226</v>
      </c>
      <c r="G210" s="2" t="str">
        <f t="shared" si="22"/>
        <v>48163.332</v>
      </c>
      <c r="H210" s="18">
        <f t="shared" si="23"/>
        <v>3649</v>
      </c>
      <c r="I210" s="27" t="s">
        <v>1005</v>
      </c>
      <c r="J210" s="28" t="s">
        <v>1006</v>
      </c>
      <c r="K210" s="27">
        <v>3649</v>
      </c>
      <c r="L210" s="27" t="s">
        <v>858</v>
      </c>
      <c r="M210" s="28" t="s">
        <v>249</v>
      </c>
      <c r="N210" s="28"/>
      <c r="O210" s="29" t="s">
        <v>461</v>
      </c>
      <c r="P210" s="29" t="s">
        <v>1004</v>
      </c>
    </row>
    <row r="211" spans="1:16" ht="13.5" thickBot="1">
      <c r="A211" s="18" t="str">
        <f t="shared" si="18"/>
        <v> BBS 96 </v>
      </c>
      <c r="B211" s="3" t="str">
        <f t="shared" si="19"/>
        <v>I</v>
      </c>
      <c r="C211" s="18">
        <f t="shared" si="20"/>
        <v>48163.332999999999</v>
      </c>
      <c r="D211" s="2" t="str">
        <f t="shared" si="21"/>
        <v>vis</v>
      </c>
      <c r="E211" s="26">
        <f>VLOOKUP(C211,Active!C$21:E$946,3,FALSE)</f>
        <v>-7265.0001555775252</v>
      </c>
      <c r="F211" s="3" t="s">
        <v>226</v>
      </c>
      <c r="G211" s="2" t="str">
        <f t="shared" si="22"/>
        <v>48163.333</v>
      </c>
      <c r="H211" s="18">
        <f t="shared" si="23"/>
        <v>3649</v>
      </c>
      <c r="I211" s="27" t="s">
        <v>1007</v>
      </c>
      <c r="J211" s="28" t="s">
        <v>1008</v>
      </c>
      <c r="K211" s="27">
        <v>3649</v>
      </c>
      <c r="L211" s="27" t="s">
        <v>821</v>
      </c>
      <c r="M211" s="28" t="s">
        <v>249</v>
      </c>
      <c r="N211" s="28"/>
      <c r="O211" s="29" t="s">
        <v>468</v>
      </c>
      <c r="P211" s="29" t="s">
        <v>1004</v>
      </c>
    </row>
    <row r="212" spans="1:16" ht="13.5" thickBot="1">
      <c r="A212" s="18" t="str">
        <f t="shared" si="18"/>
        <v> BBS 96 </v>
      </c>
      <c r="B212" s="3" t="str">
        <f t="shared" si="19"/>
        <v>I</v>
      </c>
      <c r="C212" s="18">
        <f t="shared" si="20"/>
        <v>48179.381000000001</v>
      </c>
      <c r="D212" s="2" t="str">
        <f t="shared" si="21"/>
        <v>vis</v>
      </c>
      <c r="E212" s="26">
        <f>VLOOKUP(C212,Active!C$21:E$946,3,FALSE)</f>
        <v>-7246.9928851420846</v>
      </c>
      <c r="F212" s="3" t="s">
        <v>226</v>
      </c>
      <c r="G212" s="2" t="str">
        <f t="shared" si="22"/>
        <v>48179.381</v>
      </c>
      <c r="H212" s="18">
        <f t="shared" si="23"/>
        <v>3667</v>
      </c>
      <c r="I212" s="27" t="s">
        <v>1009</v>
      </c>
      <c r="J212" s="28" t="s">
        <v>1010</v>
      </c>
      <c r="K212" s="27">
        <v>3667</v>
      </c>
      <c r="L212" s="27" t="s">
        <v>893</v>
      </c>
      <c r="M212" s="28" t="s">
        <v>249</v>
      </c>
      <c r="N212" s="28"/>
      <c r="O212" s="29" t="s">
        <v>461</v>
      </c>
      <c r="P212" s="29" t="s">
        <v>1004</v>
      </c>
    </row>
    <row r="213" spans="1:16" ht="13.5" thickBot="1">
      <c r="A213" s="18" t="str">
        <f t="shared" si="18"/>
        <v> BBS 96 </v>
      </c>
      <c r="B213" s="3" t="str">
        <f t="shared" si="19"/>
        <v>I</v>
      </c>
      <c r="C213" s="18">
        <f t="shared" si="20"/>
        <v>48187.394</v>
      </c>
      <c r="D213" s="2" t="str">
        <f t="shared" si="21"/>
        <v>vis</v>
      </c>
      <c r="E213" s="26">
        <f>VLOOKUP(C213,Active!C$21:E$946,3,FALSE)</f>
        <v>-7238.0015928938819</v>
      </c>
      <c r="F213" s="3" t="s">
        <v>226</v>
      </c>
      <c r="G213" s="2" t="str">
        <f t="shared" si="22"/>
        <v>48187.394</v>
      </c>
      <c r="H213" s="18">
        <f t="shared" si="23"/>
        <v>3676</v>
      </c>
      <c r="I213" s="27" t="s">
        <v>1011</v>
      </c>
      <c r="J213" s="28" t="s">
        <v>1012</v>
      </c>
      <c r="K213" s="27">
        <v>3676</v>
      </c>
      <c r="L213" s="27" t="s">
        <v>554</v>
      </c>
      <c r="M213" s="28" t="s">
        <v>249</v>
      </c>
      <c r="N213" s="28"/>
      <c r="O213" s="29" t="s">
        <v>461</v>
      </c>
      <c r="P213" s="29" t="s">
        <v>1004</v>
      </c>
    </row>
    <row r="214" spans="1:16" ht="13.5" thickBot="1">
      <c r="A214" s="18" t="str">
        <f t="shared" si="18"/>
        <v> BBS 97 </v>
      </c>
      <c r="B214" s="3" t="str">
        <f t="shared" si="19"/>
        <v>II</v>
      </c>
      <c r="C214" s="18">
        <f t="shared" si="20"/>
        <v>48233.298999999999</v>
      </c>
      <c r="D214" s="2" t="str">
        <f t="shared" si="21"/>
        <v>vis</v>
      </c>
      <c r="E214" s="26">
        <f>VLOOKUP(C214,Active!C$21:E$946,3,FALSE)</f>
        <v>-7186.4921369281055</v>
      </c>
      <c r="F214" s="3" t="s">
        <v>226</v>
      </c>
      <c r="G214" s="2" t="str">
        <f t="shared" si="22"/>
        <v>48233.299</v>
      </c>
      <c r="H214" s="18">
        <f t="shared" si="23"/>
        <v>3727.5</v>
      </c>
      <c r="I214" s="27" t="s">
        <v>1013</v>
      </c>
      <c r="J214" s="28" t="s">
        <v>1014</v>
      </c>
      <c r="K214" s="27">
        <v>3727.5</v>
      </c>
      <c r="L214" s="27" t="s">
        <v>973</v>
      </c>
      <c r="M214" s="28" t="s">
        <v>249</v>
      </c>
      <c r="N214" s="28"/>
      <c r="O214" s="29" t="s">
        <v>468</v>
      </c>
      <c r="P214" s="29" t="s">
        <v>1015</v>
      </c>
    </row>
    <row r="215" spans="1:16" ht="13.5" thickBot="1">
      <c r="A215" s="18" t="str">
        <f t="shared" si="18"/>
        <v> BBS 98 </v>
      </c>
      <c r="B215" s="3" t="str">
        <f t="shared" si="19"/>
        <v>I</v>
      </c>
      <c r="C215" s="18">
        <f t="shared" si="20"/>
        <v>48408.415999999997</v>
      </c>
      <c r="D215" s="2" t="str">
        <f t="shared" si="21"/>
        <v>vis</v>
      </c>
      <c r="E215" s="26">
        <f>VLOOKUP(C215,Active!C$21:E$946,3,FALSE)</f>
        <v>-6989.9954285007243</v>
      </c>
      <c r="F215" s="3" t="s">
        <v>226</v>
      </c>
      <c r="G215" s="2" t="str">
        <f t="shared" si="22"/>
        <v>48408.416</v>
      </c>
      <c r="H215" s="18">
        <f t="shared" si="23"/>
        <v>3924</v>
      </c>
      <c r="I215" s="27" t="s">
        <v>1016</v>
      </c>
      <c r="J215" s="28" t="s">
        <v>1017</v>
      </c>
      <c r="K215" s="27">
        <v>3924</v>
      </c>
      <c r="L215" s="27" t="s">
        <v>889</v>
      </c>
      <c r="M215" s="28" t="s">
        <v>249</v>
      </c>
      <c r="N215" s="28"/>
      <c r="O215" s="29" t="s">
        <v>468</v>
      </c>
      <c r="P215" s="29" t="s">
        <v>1018</v>
      </c>
    </row>
    <row r="216" spans="1:16" ht="13.5" thickBot="1">
      <c r="A216" s="18" t="str">
        <f t="shared" si="18"/>
        <v> BBS 98 </v>
      </c>
      <c r="B216" s="3" t="str">
        <f t="shared" si="19"/>
        <v>I</v>
      </c>
      <c r="C216" s="18">
        <f t="shared" si="20"/>
        <v>48440.499000000003</v>
      </c>
      <c r="D216" s="2" t="str">
        <f t="shared" si="21"/>
        <v>vis</v>
      </c>
      <c r="E216" s="26">
        <f>VLOOKUP(C216,Active!C$21:E$946,3,FALSE)</f>
        <v>-6953.9954747756328</v>
      </c>
      <c r="F216" s="3" t="s">
        <v>226</v>
      </c>
      <c r="G216" s="2" t="str">
        <f t="shared" si="22"/>
        <v>48440.499</v>
      </c>
      <c r="H216" s="18">
        <f t="shared" si="23"/>
        <v>3960</v>
      </c>
      <c r="I216" s="27" t="s">
        <v>1019</v>
      </c>
      <c r="J216" s="28" t="s">
        <v>1020</v>
      </c>
      <c r="K216" s="27">
        <v>3960</v>
      </c>
      <c r="L216" s="27" t="s">
        <v>889</v>
      </c>
      <c r="M216" s="28" t="s">
        <v>249</v>
      </c>
      <c r="N216" s="28"/>
      <c r="O216" s="29" t="s">
        <v>461</v>
      </c>
      <c r="P216" s="29" t="s">
        <v>1018</v>
      </c>
    </row>
    <row r="217" spans="1:16" ht="13.5" thickBot="1">
      <c r="A217" s="18" t="str">
        <f t="shared" si="18"/>
        <v> BBS 98 </v>
      </c>
      <c r="B217" s="3" t="str">
        <f t="shared" si="19"/>
        <v>I</v>
      </c>
      <c r="C217" s="18">
        <f t="shared" si="20"/>
        <v>48449.398000000001</v>
      </c>
      <c r="D217" s="2" t="str">
        <f t="shared" si="21"/>
        <v>vis</v>
      </c>
      <c r="E217" s="26">
        <f>VLOOKUP(C217,Active!C$21:E$946,3,FALSE)</f>
        <v>-6944.0100124373394</v>
      </c>
      <c r="F217" s="3" t="s">
        <v>226</v>
      </c>
      <c r="G217" s="2" t="str">
        <f t="shared" si="22"/>
        <v>48449.398</v>
      </c>
      <c r="H217" s="18">
        <f t="shared" si="23"/>
        <v>3970</v>
      </c>
      <c r="I217" s="27" t="s">
        <v>1021</v>
      </c>
      <c r="J217" s="28" t="s">
        <v>1022</v>
      </c>
      <c r="K217" s="27">
        <v>3970</v>
      </c>
      <c r="L217" s="27" t="s">
        <v>729</v>
      </c>
      <c r="M217" s="28" t="s">
        <v>249</v>
      </c>
      <c r="N217" s="28"/>
      <c r="O217" s="29" t="s">
        <v>461</v>
      </c>
      <c r="P217" s="29" t="s">
        <v>1018</v>
      </c>
    </row>
    <row r="218" spans="1:16" ht="13.5" thickBot="1">
      <c r="A218" s="18" t="str">
        <f t="shared" si="18"/>
        <v> BBS 98 </v>
      </c>
      <c r="B218" s="3" t="str">
        <f t="shared" si="19"/>
        <v>I</v>
      </c>
      <c r="C218" s="18">
        <f t="shared" si="20"/>
        <v>48490.404000000002</v>
      </c>
      <c r="D218" s="2" t="str">
        <f t="shared" si="21"/>
        <v>vis</v>
      </c>
      <c r="E218" s="26">
        <f>VLOOKUP(C218,Active!C$21:E$946,3,FALSE)</f>
        <v>-6897.9976662586505</v>
      </c>
      <c r="F218" s="3" t="s">
        <v>226</v>
      </c>
      <c r="G218" s="2" t="str">
        <f t="shared" si="22"/>
        <v>48490.404</v>
      </c>
      <c r="H218" s="18">
        <f t="shared" si="23"/>
        <v>4016</v>
      </c>
      <c r="I218" s="27" t="s">
        <v>1023</v>
      </c>
      <c r="J218" s="28" t="s">
        <v>1024</v>
      </c>
      <c r="K218" s="27">
        <v>4016</v>
      </c>
      <c r="L218" s="27" t="s">
        <v>507</v>
      </c>
      <c r="M218" s="28" t="s">
        <v>249</v>
      </c>
      <c r="N218" s="28"/>
      <c r="O218" s="29" t="s">
        <v>461</v>
      </c>
      <c r="P218" s="29" t="s">
        <v>1018</v>
      </c>
    </row>
    <row r="219" spans="1:16" ht="13.5" thickBot="1">
      <c r="A219" s="18" t="str">
        <f t="shared" si="18"/>
        <v> BBS 99 </v>
      </c>
      <c r="B219" s="3" t="str">
        <f t="shared" si="19"/>
        <v>I</v>
      </c>
      <c r="C219" s="18">
        <f t="shared" si="20"/>
        <v>48506.434999999998</v>
      </c>
      <c r="D219" s="2" t="str">
        <f t="shared" si="21"/>
        <v>vis</v>
      </c>
      <c r="E219" s="26">
        <f>VLOOKUP(C219,Active!C$21:E$946,3,FALSE)</f>
        <v>-6880.0094713215594</v>
      </c>
      <c r="F219" s="3" t="s">
        <v>226</v>
      </c>
      <c r="G219" s="2" t="str">
        <f t="shared" si="22"/>
        <v>48506.435</v>
      </c>
      <c r="H219" s="18">
        <f t="shared" si="23"/>
        <v>4034</v>
      </c>
      <c r="I219" s="27" t="s">
        <v>1025</v>
      </c>
      <c r="J219" s="28" t="s">
        <v>1026</v>
      </c>
      <c r="K219" s="27">
        <v>4034</v>
      </c>
      <c r="L219" s="27" t="s">
        <v>245</v>
      </c>
      <c r="M219" s="28" t="s">
        <v>249</v>
      </c>
      <c r="N219" s="28"/>
      <c r="O219" s="29" t="s">
        <v>461</v>
      </c>
      <c r="P219" s="29" t="s">
        <v>1027</v>
      </c>
    </row>
    <row r="220" spans="1:16" ht="13.5" thickBot="1">
      <c r="A220" s="18" t="str">
        <f t="shared" si="18"/>
        <v> AOEB 4 </v>
      </c>
      <c r="B220" s="3" t="str">
        <f t="shared" si="19"/>
        <v>I</v>
      </c>
      <c r="C220" s="18">
        <f t="shared" si="20"/>
        <v>48537.631000000001</v>
      </c>
      <c r="D220" s="2" t="str">
        <f t="shared" si="21"/>
        <v>vis</v>
      </c>
      <c r="E220" s="26">
        <f>VLOOKUP(C220,Active!C$21:E$946,3,FALSE)</f>
        <v>-6845.0048097747003</v>
      </c>
      <c r="F220" s="3" t="s">
        <v>226</v>
      </c>
      <c r="G220" s="2" t="str">
        <f t="shared" si="22"/>
        <v>48537.631</v>
      </c>
      <c r="H220" s="18">
        <f t="shared" si="23"/>
        <v>4069</v>
      </c>
      <c r="I220" s="27" t="s">
        <v>1028</v>
      </c>
      <c r="J220" s="28" t="s">
        <v>1029</v>
      </c>
      <c r="K220" s="27">
        <v>4069</v>
      </c>
      <c r="L220" s="27" t="s">
        <v>302</v>
      </c>
      <c r="M220" s="28" t="s">
        <v>249</v>
      </c>
      <c r="N220" s="28"/>
      <c r="O220" s="29" t="s">
        <v>634</v>
      </c>
      <c r="P220" s="29" t="s">
        <v>631</v>
      </c>
    </row>
    <row r="221" spans="1:16" ht="13.5" thickBot="1">
      <c r="A221" s="18" t="str">
        <f t="shared" si="18"/>
        <v> BBS 99 </v>
      </c>
      <c r="B221" s="3" t="str">
        <f t="shared" si="19"/>
        <v>I</v>
      </c>
      <c r="C221" s="18">
        <f t="shared" si="20"/>
        <v>48539.408000000003</v>
      </c>
      <c r="D221" s="2" t="str">
        <f t="shared" si="21"/>
        <v>vis</v>
      </c>
      <c r="E221" s="26">
        <f>VLOOKUP(C221,Active!C$21:E$946,3,FALSE)</f>
        <v>-6843.0108591538255</v>
      </c>
      <c r="F221" s="3" t="s">
        <v>226</v>
      </c>
      <c r="G221" s="2" t="str">
        <f t="shared" si="22"/>
        <v>48539.408</v>
      </c>
      <c r="H221" s="18">
        <f t="shared" si="23"/>
        <v>4071</v>
      </c>
      <c r="I221" s="27" t="s">
        <v>1030</v>
      </c>
      <c r="J221" s="28" t="s">
        <v>1031</v>
      </c>
      <c r="K221" s="27">
        <v>4071</v>
      </c>
      <c r="L221" s="27" t="s">
        <v>729</v>
      </c>
      <c r="M221" s="28" t="s">
        <v>249</v>
      </c>
      <c r="N221" s="28"/>
      <c r="O221" s="29" t="s">
        <v>461</v>
      </c>
      <c r="P221" s="29" t="s">
        <v>1027</v>
      </c>
    </row>
    <row r="222" spans="1:16" ht="13.5" thickBot="1">
      <c r="A222" s="18" t="str">
        <f t="shared" si="18"/>
        <v> BBS 99 </v>
      </c>
      <c r="B222" s="3" t="str">
        <f t="shared" si="19"/>
        <v>I</v>
      </c>
      <c r="C222" s="18">
        <f t="shared" si="20"/>
        <v>48548.332999999999</v>
      </c>
      <c r="D222" s="2" t="str">
        <f t="shared" si="21"/>
        <v>vis</v>
      </c>
      <c r="E222" s="26">
        <f>VLOOKUP(C222,Active!C$21:E$946,3,FALSE)</f>
        <v>-6832.9962225239515</v>
      </c>
      <c r="F222" s="3" t="s">
        <v>226</v>
      </c>
      <c r="G222" s="2" t="str">
        <f t="shared" si="22"/>
        <v>48548.333</v>
      </c>
      <c r="H222" s="18">
        <f t="shared" si="23"/>
        <v>4081</v>
      </c>
      <c r="I222" s="27" t="s">
        <v>1032</v>
      </c>
      <c r="J222" s="28" t="s">
        <v>1033</v>
      </c>
      <c r="K222" s="27">
        <v>4081</v>
      </c>
      <c r="L222" s="27" t="s">
        <v>889</v>
      </c>
      <c r="M222" s="28" t="s">
        <v>249</v>
      </c>
      <c r="N222" s="28"/>
      <c r="O222" s="29" t="s">
        <v>461</v>
      </c>
      <c r="P222" s="29" t="s">
        <v>1027</v>
      </c>
    </row>
    <row r="223" spans="1:16" ht="13.5" thickBot="1">
      <c r="A223" s="18" t="str">
        <f t="shared" si="18"/>
        <v> BBS 99 </v>
      </c>
      <c r="B223" s="3" t="str">
        <f t="shared" si="19"/>
        <v>II</v>
      </c>
      <c r="C223" s="18">
        <f t="shared" si="20"/>
        <v>48552.341999999997</v>
      </c>
      <c r="D223" s="2" t="str">
        <f t="shared" si="21"/>
        <v>vis</v>
      </c>
      <c r="E223" s="26">
        <f>VLOOKUP(C223,Active!C$21:E$946,3,FALSE)</f>
        <v>-6828.4977711795073</v>
      </c>
      <c r="F223" s="3" t="s">
        <v>226</v>
      </c>
      <c r="G223" s="2" t="str">
        <f t="shared" si="22"/>
        <v>48552.342</v>
      </c>
      <c r="H223" s="18">
        <f t="shared" si="23"/>
        <v>4085.5</v>
      </c>
      <c r="I223" s="27" t="s">
        <v>1034</v>
      </c>
      <c r="J223" s="28" t="s">
        <v>1035</v>
      </c>
      <c r="K223" s="27">
        <v>4085.5</v>
      </c>
      <c r="L223" s="27" t="s">
        <v>507</v>
      </c>
      <c r="M223" s="28" t="s">
        <v>249</v>
      </c>
      <c r="N223" s="28"/>
      <c r="O223" s="29" t="s">
        <v>468</v>
      </c>
      <c r="P223" s="29" t="s">
        <v>1027</v>
      </c>
    </row>
    <row r="224" spans="1:16" ht="13.5" thickBot="1">
      <c r="A224" s="18" t="str">
        <f t="shared" si="18"/>
        <v> BBS 99 </v>
      </c>
      <c r="B224" s="3" t="str">
        <f t="shared" si="19"/>
        <v>I</v>
      </c>
      <c r="C224" s="18">
        <f t="shared" si="20"/>
        <v>48573.290999999997</v>
      </c>
      <c r="D224" s="2" t="str">
        <f t="shared" si="21"/>
        <v>vis</v>
      </c>
      <c r="E224" s="26">
        <f>VLOOKUP(C224,Active!C$21:E$946,3,FALSE)</f>
        <v>-6804.9911467807033</v>
      </c>
      <c r="F224" s="3" t="s">
        <v>226</v>
      </c>
      <c r="G224" s="2" t="str">
        <f t="shared" si="22"/>
        <v>48573.291</v>
      </c>
      <c r="H224" s="18">
        <f t="shared" si="23"/>
        <v>4109</v>
      </c>
      <c r="I224" s="27" t="s">
        <v>1036</v>
      </c>
      <c r="J224" s="28" t="s">
        <v>1037</v>
      </c>
      <c r="K224" s="27">
        <v>4109</v>
      </c>
      <c r="L224" s="27" t="s">
        <v>248</v>
      </c>
      <c r="M224" s="28" t="s">
        <v>249</v>
      </c>
      <c r="N224" s="28"/>
      <c r="O224" s="29" t="s">
        <v>461</v>
      </c>
      <c r="P224" s="29" t="s">
        <v>1027</v>
      </c>
    </row>
    <row r="225" spans="1:16" ht="13.5" thickBot="1">
      <c r="A225" s="18" t="str">
        <f t="shared" si="18"/>
        <v> BBS 100 </v>
      </c>
      <c r="B225" s="3" t="str">
        <f t="shared" si="19"/>
        <v>I</v>
      </c>
      <c r="C225" s="18">
        <f t="shared" si="20"/>
        <v>48598.233999999997</v>
      </c>
      <c r="D225" s="2" t="str">
        <f t="shared" si="21"/>
        <v>vis</v>
      </c>
      <c r="E225" s="26">
        <f>VLOOKUP(C225,Active!C$21:E$946,3,FALSE)</f>
        <v>-6777.0029023595216</v>
      </c>
      <c r="F225" s="3" t="s">
        <v>226</v>
      </c>
      <c r="G225" s="2" t="str">
        <f t="shared" si="22"/>
        <v>48598.234</v>
      </c>
      <c r="H225" s="18">
        <f t="shared" si="23"/>
        <v>4137</v>
      </c>
      <c r="I225" s="27" t="s">
        <v>1038</v>
      </c>
      <c r="J225" s="28" t="s">
        <v>1039</v>
      </c>
      <c r="K225" s="27">
        <v>4137</v>
      </c>
      <c r="L225" s="27" t="s">
        <v>858</v>
      </c>
      <c r="M225" s="28" t="s">
        <v>249</v>
      </c>
      <c r="N225" s="28"/>
      <c r="O225" s="29" t="s">
        <v>461</v>
      </c>
      <c r="P225" s="29" t="s">
        <v>1040</v>
      </c>
    </row>
    <row r="226" spans="1:16" ht="13.5" thickBot="1">
      <c r="A226" s="18" t="str">
        <f t="shared" si="18"/>
        <v> BBS 100 </v>
      </c>
      <c r="B226" s="3" t="str">
        <f t="shared" si="19"/>
        <v>II</v>
      </c>
      <c r="C226" s="18">
        <f t="shared" si="20"/>
        <v>48688.684000000001</v>
      </c>
      <c r="D226" s="2" t="str">
        <f t="shared" si="21"/>
        <v>vis</v>
      </c>
      <c r="E226" s="26">
        <f>VLOOKUP(C226,Active!C$21:E$946,3,FALSE)</f>
        <v>-6675.5100302953724</v>
      </c>
      <c r="F226" s="3" t="s">
        <v>226</v>
      </c>
      <c r="G226" s="2" t="str">
        <f t="shared" si="22"/>
        <v>48688.684</v>
      </c>
      <c r="H226" s="18">
        <f t="shared" si="23"/>
        <v>4238.5</v>
      </c>
      <c r="I226" s="27" t="s">
        <v>1041</v>
      </c>
      <c r="J226" s="28" t="s">
        <v>1042</v>
      </c>
      <c r="K226" s="27">
        <v>4238.5</v>
      </c>
      <c r="L226" s="27" t="s">
        <v>245</v>
      </c>
      <c r="M226" s="28" t="s">
        <v>249</v>
      </c>
      <c r="N226" s="28"/>
      <c r="O226" s="29" t="s">
        <v>468</v>
      </c>
      <c r="P226" s="29" t="s">
        <v>1040</v>
      </c>
    </row>
    <row r="227" spans="1:16" ht="13.5" thickBot="1">
      <c r="A227" s="18" t="str">
        <f t="shared" si="18"/>
        <v> BBS 101 </v>
      </c>
      <c r="B227" s="3" t="str">
        <f t="shared" si="19"/>
        <v>I</v>
      </c>
      <c r="C227" s="18">
        <f t="shared" si="20"/>
        <v>48768.457999999999</v>
      </c>
      <c r="D227" s="2" t="str">
        <f t="shared" si="21"/>
        <v>vis</v>
      </c>
      <c r="E227" s="26">
        <f>VLOOKUP(C227,Active!C$21:E$946,3,FALSE)</f>
        <v>-6585.9965711903988</v>
      </c>
      <c r="F227" s="3" t="s">
        <v>226</v>
      </c>
      <c r="G227" s="2" t="str">
        <f t="shared" si="22"/>
        <v>48768.458</v>
      </c>
      <c r="H227" s="18">
        <f t="shared" si="23"/>
        <v>4328</v>
      </c>
      <c r="I227" s="27" t="s">
        <v>1043</v>
      </c>
      <c r="J227" s="28" t="s">
        <v>1044</v>
      </c>
      <c r="K227" s="27">
        <v>4328</v>
      </c>
      <c r="L227" s="27" t="s">
        <v>889</v>
      </c>
      <c r="M227" s="28" t="s">
        <v>249</v>
      </c>
      <c r="N227" s="28"/>
      <c r="O227" s="29" t="s">
        <v>461</v>
      </c>
      <c r="P227" s="29" t="s">
        <v>1045</v>
      </c>
    </row>
    <row r="228" spans="1:16" ht="13.5" thickBot="1">
      <c r="A228" s="18" t="str">
        <f t="shared" si="18"/>
        <v> BBS 101 </v>
      </c>
      <c r="B228" s="3" t="str">
        <f t="shared" si="19"/>
        <v>II</v>
      </c>
      <c r="C228" s="18">
        <f t="shared" si="20"/>
        <v>48789.396999999997</v>
      </c>
      <c r="D228" s="2" t="str">
        <f t="shared" si="21"/>
        <v>vis</v>
      </c>
      <c r="E228" s="26">
        <f>VLOOKUP(C228,Active!C$21:E$946,3,FALSE)</f>
        <v>-6562.5011676729755</v>
      </c>
      <c r="F228" s="3" t="s">
        <v>226</v>
      </c>
      <c r="G228" s="2" t="str">
        <f t="shared" si="22"/>
        <v>48789.397</v>
      </c>
      <c r="H228" s="18">
        <f t="shared" si="23"/>
        <v>4351.5</v>
      </c>
      <c r="I228" s="27" t="s">
        <v>1046</v>
      </c>
      <c r="J228" s="28" t="s">
        <v>1047</v>
      </c>
      <c r="K228" s="27">
        <v>4351.5</v>
      </c>
      <c r="L228" s="27" t="s">
        <v>284</v>
      </c>
      <c r="M228" s="28" t="s">
        <v>249</v>
      </c>
      <c r="N228" s="28"/>
      <c r="O228" s="29" t="s">
        <v>468</v>
      </c>
      <c r="P228" s="29" t="s">
        <v>1045</v>
      </c>
    </row>
    <row r="229" spans="1:16" ht="13.5" thickBot="1">
      <c r="A229" s="18" t="str">
        <f t="shared" si="18"/>
        <v> BBS 101 </v>
      </c>
      <c r="B229" s="3" t="str">
        <f t="shared" si="19"/>
        <v>I</v>
      </c>
      <c r="C229" s="18">
        <f t="shared" si="20"/>
        <v>48801.436000000002</v>
      </c>
      <c r="D229" s="2" t="str">
        <f t="shared" si="21"/>
        <v>vis</v>
      </c>
      <c r="E229" s="26">
        <f>VLOOKUP(C229,Active!C$21:E$946,3,FALSE)</f>
        <v>-6548.9923485819781</v>
      </c>
      <c r="F229" s="3" t="s">
        <v>226</v>
      </c>
      <c r="G229" s="2" t="str">
        <f t="shared" si="22"/>
        <v>48801.436</v>
      </c>
      <c r="H229" s="18">
        <f t="shared" si="23"/>
        <v>4365</v>
      </c>
      <c r="I229" s="27" t="s">
        <v>1048</v>
      </c>
      <c r="J229" s="28" t="s">
        <v>1049</v>
      </c>
      <c r="K229" s="27">
        <v>4365</v>
      </c>
      <c r="L229" s="27" t="s">
        <v>248</v>
      </c>
      <c r="M229" s="28" t="s">
        <v>249</v>
      </c>
      <c r="N229" s="28"/>
      <c r="O229" s="29" t="s">
        <v>461</v>
      </c>
      <c r="P229" s="29" t="s">
        <v>1045</v>
      </c>
    </row>
    <row r="230" spans="1:16" ht="13.5" thickBot="1">
      <c r="A230" s="18" t="str">
        <f t="shared" si="18"/>
        <v> BRNO 31 </v>
      </c>
      <c r="B230" s="3" t="str">
        <f t="shared" si="19"/>
        <v>I</v>
      </c>
      <c r="C230" s="18">
        <f t="shared" si="20"/>
        <v>48833.504000000001</v>
      </c>
      <c r="D230" s="2" t="str">
        <f t="shared" si="21"/>
        <v>vis</v>
      </c>
      <c r="E230" s="26">
        <f>VLOOKUP(C230,Active!C$21:E$946,3,FALSE)</f>
        <v>-6513.0092261789605</v>
      </c>
      <c r="F230" s="3" t="s">
        <v>226</v>
      </c>
      <c r="G230" s="2" t="str">
        <f t="shared" si="22"/>
        <v>48833.504</v>
      </c>
      <c r="H230" s="18">
        <f t="shared" si="23"/>
        <v>4401</v>
      </c>
      <c r="I230" s="27" t="s">
        <v>1050</v>
      </c>
      <c r="J230" s="28" t="s">
        <v>1051</v>
      </c>
      <c r="K230" s="27">
        <v>4401</v>
      </c>
      <c r="L230" s="27" t="s">
        <v>395</v>
      </c>
      <c r="M230" s="28" t="s">
        <v>249</v>
      </c>
      <c r="N230" s="28"/>
      <c r="O230" s="29" t="s">
        <v>1052</v>
      </c>
      <c r="P230" s="29" t="s">
        <v>1001</v>
      </c>
    </row>
    <row r="231" spans="1:16" ht="13.5" thickBot="1">
      <c r="A231" s="18" t="str">
        <f t="shared" si="18"/>
        <v> BRNO 31 </v>
      </c>
      <c r="B231" s="3" t="str">
        <f t="shared" si="19"/>
        <v>I</v>
      </c>
      <c r="C231" s="18">
        <f t="shared" si="20"/>
        <v>48833.504000000001</v>
      </c>
      <c r="D231" s="2" t="str">
        <f t="shared" si="21"/>
        <v>vis</v>
      </c>
      <c r="E231" s="26">
        <f>VLOOKUP(C231,Active!C$21:E$946,3,FALSE)</f>
        <v>-6513.0092261789605</v>
      </c>
      <c r="F231" s="3" t="s">
        <v>226</v>
      </c>
      <c r="G231" s="2" t="str">
        <f t="shared" si="22"/>
        <v>48833.504</v>
      </c>
      <c r="H231" s="18">
        <f t="shared" si="23"/>
        <v>4401</v>
      </c>
      <c r="I231" s="27" t="s">
        <v>1050</v>
      </c>
      <c r="J231" s="28" t="s">
        <v>1051</v>
      </c>
      <c r="K231" s="27">
        <v>4401</v>
      </c>
      <c r="L231" s="27" t="s">
        <v>395</v>
      </c>
      <c r="M231" s="28" t="s">
        <v>249</v>
      </c>
      <c r="N231" s="28"/>
      <c r="O231" s="29" t="s">
        <v>1053</v>
      </c>
      <c r="P231" s="29" t="s">
        <v>1001</v>
      </c>
    </row>
    <row r="232" spans="1:16" ht="13.5" thickBot="1">
      <c r="A232" s="18" t="str">
        <f t="shared" si="18"/>
        <v> BRNO 31 </v>
      </c>
      <c r="B232" s="3" t="str">
        <f t="shared" si="19"/>
        <v>I</v>
      </c>
      <c r="C232" s="18">
        <f t="shared" si="20"/>
        <v>48833.506999999998</v>
      </c>
      <c r="D232" s="2" t="str">
        <f t="shared" si="21"/>
        <v>vis</v>
      </c>
      <c r="E232" s="26">
        <f>VLOOKUP(C232,Active!C$21:E$946,3,FALSE)</f>
        <v>-6513.0058599145505</v>
      </c>
      <c r="F232" s="3" t="s">
        <v>226</v>
      </c>
      <c r="G232" s="2" t="str">
        <f t="shared" si="22"/>
        <v>48833.507</v>
      </c>
      <c r="H232" s="18">
        <f t="shared" si="23"/>
        <v>4401</v>
      </c>
      <c r="I232" s="27" t="s">
        <v>1054</v>
      </c>
      <c r="J232" s="28" t="s">
        <v>1055</v>
      </c>
      <c r="K232" s="27">
        <v>4401</v>
      </c>
      <c r="L232" s="27" t="s">
        <v>302</v>
      </c>
      <c r="M232" s="28" t="s">
        <v>249</v>
      </c>
      <c r="N232" s="28"/>
      <c r="O232" s="29" t="s">
        <v>916</v>
      </c>
      <c r="P232" s="29" t="s">
        <v>1001</v>
      </c>
    </row>
    <row r="233" spans="1:16" ht="13.5" thickBot="1">
      <c r="A233" s="18" t="str">
        <f t="shared" si="18"/>
        <v> BRNO 31 </v>
      </c>
      <c r="B233" s="3" t="str">
        <f t="shared" si="19"/>
        <v>I</v>
      </c>
      <c r="C233" s="18">
        <f t="shared" si="20"/>
        <v>48834.400000000001</v>
      </c>
      <c r="D233" s="2" t="str">
        <f t="shared" si="21"/>
        <v>vis</v>
      </c>
      <c r="E233" s="26">
        <f>VLOOKUP(C233,Active!C$21:E$946,3,FALSE)</f>
        <v>-6512.0038352074898</v>
      </c>
      <c r="F233" s="3" t="s">
        <v>226</v>
      </c>
      <c r="G233" s="2" t="str">
        <f t="shared" si="22"/>
        <v>48834.400</v>
      </c>
      <c r="H233" s="18">
        <f t="shared" si="23"/>
        <v>4402</v>
      </c>
      <c r="I233" s="27" t="s">
        <v>1056</v>
      </c>
      <c r="J233" s="28" t="s">
        <v>1057</v>
      </c>
      <c r="K233" s="27">
        <v>4402</v>
      </c>
      <c r="L233" s="27" t="s">
        <v>858</v>
      </c>
      <c r="M233" s="28" t="s">
        <v>249</v>
      </c>
      <c r="N233" s="28"/>
      <c r="O233" s="29" t="s">
        <v>1058</v>
      </c>
      <c r="P233" s="29" t="s">
        <v>1001</v>
      </c>
    </row>
    <row r="234" spans="1:16" ht="13.5" thickBot="1">
      <c r="A234" s="18" t="str">
        <f t="shared" si="18"/>
        <v> BBS 102 </v>
      </c>
      <c r="B234" s="3" t="str">
        <f t="shared" si="19"/>
        <v>I</v>
      </c>
      <c r="C234" s="18">
        <f t="shared" si="20"/>
        <v>48850.444000000003</v>
      </c>
      <c r="D234" s="2" t="str">
        <f t="shared" si="21"/>
        <v>vis</v>
      </c>
      <c r="E234" s="26">
        <f>VLOOKUP(C234,Active!C$21:E$946,3,FALSE)</f>
        <v>-6494.0010531246007</v>
      </c>
      <c r="F234" s="3" t="s">
        <v>226</v>
      </c>
      <c r="G234" s="2" t="str">
        <f t="shared" si="22"/>
        <v>48850.444</v>
      </c>
      <c r="H234" s="18">
        <f t="shared" si="23"/>
        <v>4420</v>
      </c>
      <c r="I234" s="27" t="s">
        <v>1059</v>
      </c>
      <c r="J234" s="28" t="s">
        <v>1060</v>
      </c>
      <c r="K234" s="27">
        <v>4420</v>
      </c>
      <c r="L234" s="27" t="s">
        <v>284</v>
      </c>
      <c r="M234" s="28" t="s">
        <v>249</v>
      </c>
      <c r="N234" s="28"/>
      <c r="O234" s="29" t="s">
        <v>461</v>
      </c>
      <c r="P234" s="29" t="s">
        <v>1061</v>
      </c>
    </row>
    <row r="235" spans="1:16" ht="13.5" thickBot="1">
      <c r="A235" s="18" t="str">
        <f t="shared" si="18"/>
        <v> BBS 102 </v>
      </c>
      <c r="B235" s="3" t="str">
        <f t="shared" si="19"/>
        <v>I</v>
      </c>
      <c r="C235" s="18">
        <f t="shared" si="20"/>
        <v>48859.360999999997</v>
      </c>
      <c r="D235" s="2" t="str">
        <f t="shared" si="21"/>
        <v>vis</v>
      </c>
      <c r="E235" s="26">
        <f>VLOOKUP(C235,Active!C$21:E$946,3,FALSE)</f>
        <v>-6483.9953931998316</v>
      </c>
      <c r="F235" s="3" t="s">
        <v>226</v>
      </c>
      <c r="G235" s="2" t="str">
        <f t="shared" si="22"/>
        <v>48859.361</v>
      </c>
      <c r="H235" s="18">
        <f t="shared" si="23"/>
        <v>4430</v>
      </c>
      <c r="I235" s="27" t="s">
        <v>1062</v>
      </c>
      <c r="J235" s="28" t="s">
        <v>1063</v>
      </c>
      <c r="K235" s="27">
        <v>4430</v>
      </c>
      <c r="L235" s="27" t="s">
        <v>973</v>
      </c>
      <c r="M235" s="28" t="s">
        <v>249</v>
      </c>
      <c r="N235" s="28"/>
      <c r="O235" s="29" t="s">
        <v>461</v>
      </c>
      <c r="P235" s="29" t="s">
        <v>1061</v>
      </c>
    </row>
    <row r="236" spans="1:16" ht="13.5" thickBot="1">
      <c r="A236" s="18" t="str">
        <f t="shared" si="18"/>
        <v> BBS 102 </v>
      </c>
      <c r="B236" s="3" t="str">
        <f t="shared" si="19"/>
        <v>I</v>
      </c>
      <c r="C236" s="18">
        <f t="shared" si="20"/>
        <v>48883.419000000002</v>
      </c>
      <c r="D236" s="2" t="str">
        <f t="shared" si="21"/>
        <v>vis</v>
      </c>
      <c r="E236" s="26">
        <f>VLOOKUP(C236,Active!C$21:E$946,3,FALSE)</f>
        <v>-6457.0001967805983</v>
      </c>
      <c r="F236" s="3" t="s">
        <v>226</v>
      </c>
      <c r="G236" s="2" t="str">
        <f t="shared" si="22"/>
        <v>48883.419</v>
      </c>
      <c r="H236" s="18">
        <f t="shared" si="23"/>
        <v>4457</v>
      </c>
      <c r="I236" s="27" t="s">
        <v>1064</v>
      </c>
      <c r="J236" s="28" t="s">
        <v>1065</v>
      </c>
      <c r="K236" s="27">
        <v>4457</v>
      </c>
      <c r="L236" s="27" t="s">
        <v>885</v>
      </c>
      <c r="M236" s="28" t="s">
        <v>249</v>
      </c>
      <c r="N236" s="28"/>
      <c r="O236" s="29" t="s">
        <v>461</v>
      </c>
      <c r="P236" s="29" t="s">
        <v>1061</v>
      </c>
    </row>
    <row r="237" spans="1:16" ht="13.5" thickBot="1">
      <c r="A237" s="18" t="str">
        <f t="shared" si="18"/>
        <v> BBS 102 </v>
      </c>
      <c r="B237" s="3" t="str">
        <f t="shared" si="19"/>
        <v>I</v>
      </c>
      <c r="C237" s="18">
        <f t="shared" si="20"/>
        <v>48892.332000000002</v>
      </c>
      <c r="D237" s="2" t="str">
        <f t="shared" si="21"/>
        <v>vis</v>
      </c>
      <c r="E237" s="26">
        <f>VLOOKUP(C237,Active!C$21:E$946,3,FALSE)</f>
        <v>-6446.9990252083735</v>
      </c>
      <c r="F237" s="3" t="s">
        <v>226</v>
      </c>
      <c r="G237" s="2" t="str">
        <f t="shared" si="22"/>
        <v>48892.332</v>
      </c>
      <c r="H237" s="18">
        <f t="shared" si="23"/>
        <v>4467</v>
      </c>
      <c r="I237" s="27" t="s">
        <v>1066</v>
      </c>
      <c r="J237" s="28" t="s">
        <v>1067</v>
      </c>
      <c r="K237" s="27">
        <v>4467</v>
      </c>
      <c r="L237" s="27" t="s">
        <v>507</v>
      </c>
      <c r="M237" s="28" t="s">
        <v>249</v>
      </c>
      <c r="N237" s="28"/>
      <c r="O237" s="29" t="s">
        <v>461</v>
      </c>
      <c r="P237" s="29" t="s">
        <v>1061</v>
      </c>
    </row>
    <row r="238" spans="1:16" ht="13.5" thickBot="1">
      <c r="A238" s="18" t="str">
        <f t="shared" si="18"/>
        <v> AOEB 4 </v>
      </c>
      <c r="B238" s="3" t="str">
        <f t="shared" si="19"/>
        <v>I</v>
      </c>
      <c r="C238" s="18">
        <f t="shared" si="20"/>
        <v>48914.612000000001</v>
      </c>
      <c r="D238" s="2" t="str">
        <f t="shared" si="21"/>
        <v>vis</v>
      </c>
      <c r="E238" s="26">
        <f>VLOOKUP(C238,Active!C$21:E$946,3,FALSE)</f>
        <v>-6421.9989014981575</v>
      </c>
      <c r="F238" s="3" t="s">
        <v>226</v>
      </c>
      <c r="G238" s="2" t="str">
        <f t="shared" si="22"/>
        <v>48914.612</v>
      </c>
      <c r="H238" s="18">
        <f t="shared" si="23"/>
        <v>4492</v>
      </c>
      <c r="I238" s="27" t="s">
        <v>1068</v>
      </c>
      <c r="J238" s="28" t="s">
        <v>1069</v>
      </c>
      <c r="K238" s="27">
        <v>4492</v>
      </c>
      <c r="L238" s="27" t="s">
        <v>362</v>
      </c>
      <c r="M238" s="28" t="s">
        <v>249</v>
      </c>
      <c r="N238" s="28"/>
      <c r="O238" s="29" t="s">
        <v>634</v>
      </c>
      <c r="P238" s="29" t="s">
        <v>631</v>
      </c>
    </row>
    <row r="239" spans="1:16" ht="13.5" thickBot="1">
      <c r="A239" s="18" t="str">
        <f t="shared" si="18"/>
        <v> BBS 104 </v>
      </c>
      <c r="B239" s="3" t="str">
        <f t="shared" si="19"/>
        <v>II</v>
      </c>
      <c r="C239" s="18">
        <f t="shared" si="20"/>
        <v>49124.468999999997</v>
      </c>
      <c r="D239" s="2" t="str">
        <f t="shared" si="21"/>
        <v>vis</v>
      </c>
      <c r="E239" s="26">
        <f>VLOOKUP(C239,Active!C$21:E$946,3,FALSE)</f>
        <v>-6186.5208511635547</v>
      </c>
      <c r="F239" s="3" t="s">
        <v>226</v>
      </c>
      <c r="G239" s="2" t="str">
        <f t="shared" si="22"/>
        <v>49124.469</v>
      </c>
      <c r="H239" s="18">
        <f t="shared" si="23"/>
        <v>4727.5</v>
      </c>
      <c r="I239" s="27" t="s">
        <v>1070</v>
      </c>
      <c r="J239" s="28" t="s">
        <v>1071</v>
      </c>
      <c r="K239" s="27">
        <v>4727.5</v>
      </c>
      <c r="L239" s="27" t="s">
        <v>319</v>
      </c>
      <c r="M239" s="28" t="s">
        <v>249</v>
      </c>
      <c r="N239" s="28"/>
      <c r="O239" s="29" t="s">
        <v>468</v>
      </c>
      <c r="P239" s="29" t="s">
        <v>1072</v>
      </c>
    </row>
    <row r="240" spans="1:16" ht="13.5" thickBot="1">
      <c r="A240" s="18" t="str">
        <f t="shared" si="18"/>
        <v> BRNO 31 </v>
      </c>
      <c r="B240" s="3" t="str">
        <f t="shared" si="19"/>
        <v>I</v>
      </c>
      <c r="C240" s="18">
        <f t="shared" si="20"/>
        <v>49177.508000000002</v>
      </c>
      <c r="D240" s="2" t="str">
        <f t="shared" si="21"/>
        <v>vis</v>
      </c>
      <c r="E240" s="26">
        <f>VLOOKUP(C240,Active!C$21:E$946,3,FALSE)</f>
        <v>-6127.0064184226967</v>
      </c>
      <c r="F240" s="3" t="s">
        <v>226</v>
      </c>
      <c r="G240" s="2" t="str">
        <f t="shared" si="22"/>
        <v>49177.508</v>
      </c>
      <c r="H240" s="18">
        <f t="shared" si="23"/>
        <v>4787</v>
      </c>
      <c r="I240" s="27" t="s">
        <v>1073</v>
      </c>
      <c r="J240" s="28" t="s">
        <v>1074</v>
      </c>
      <c r="K240" s="27">
        <v>4787</v>
      </c>
      <c r="L240" s="27" t="s">
        <v>554</v>
      </c>
      <c r="M240" s="28" t="s">
        <v>249</v>
      </c>
      <c r="N240" s="28"/>
      <c r="O240" s="29" t="s">
        <v>1075</v>
      </c>
      <c r="P240" s="29" t="s">
        <v>1001</v>
      </c>
    </row>
    <row r="241" spans="1:16" ht="13.5" thickBot="1">
      <c r="A241" s="18" t="str">
        <f t="shared" si="18"/>
        <v> BBS 105 </v>
      </c>
      <c r="B241" s="3" t="str">
        <f t="shared" si="19"/>
        <v>I</v>
      </c>
      <c r="C241" s="18">
        <f t="shared" si="20"/>
        <v>49211.387000000002</v>
      </c>
      <c r="D241" s="2" t="str">
        <f t="shared" si="21"/>
        <v>vis</v>
      </c>
      <c r="E241" s="26">
        <f>VLOOKUP(C241,Active!C$21:E$946,3,FALSE)</f>
        <v>-6088.9911944021187</v>
      </c>
      <c r="F241" s="3" t="s">
        <v>226</v>
      </c>
      <c r="G241" s="2" t="str">
        <f t="shared" si="22"/>
        <v>49211.387</v>
      </c>
      <c r="H241" s="18">
        <f t="shared" si="23"/>
        <v>4825</v>
      </c>
      <c r="I241" s="27" t="s">
        <v>1076</v>
      </c>
      <c r="J241" s="28" t="s">
        <v>1077</v>
      </c>
      <c r="K241" s="27">
        <v>4825</v>
      </c>
      <c r="L241" s="27" t="s">
        <v>897</v>
      </c>
      <c r="M241" s="28" t="s">
        <v>249</v>
      </c>
      <c r="N241" s="28"/>
      <c r="O241" s="29" t="s">
        <v>461</v>
      </c>
      <c r="P241" s="29" t="s">
        <v>1078</v>
      </c>
    </row>
    <row r="242" spans="1:16" ht="13.5" thickBot="1">
      <c r="A242" s="18" t="str">
        <f t="shared" si="18"/>
        <v> BBS 105 </v>
      </c>
      <c r="B242" s="3" t="str">
        <f t="shared" si="19"/>
        <v>I</v>
      </c>
      <c r="C242" s="18">
        <f t="shared" si="20"/>
        <v>49219.385999999999</v>
      </c>
      <c r="D242" s="2" t="str">
        <f t="shared" si="21"/>
        <v>vis</v>
      </c>
      <c r="E242" s="26">
        <f>VLOOKUP(C242,Active!C$21:E$946,3,FALSE)</f>
        <v>-6080.0156113878493</v>
      </c>
      <c r="F242" s="3" t="s">
        <v>226</v>
      </c>
      <c r="G242" s="2" t="str">
        <f t="shared" si="22"/>
        <v>49219.386</v>
      </c>
      <c r="H242" s="18">
        <f t="shared" si="23"/>
        <v>4834</v>
      </c>
      <c r="I242" s="27" t="s">
        <v>1079</v>
      </c>
      <c r="J242" s="28" t="s">
        <v>1080</v>
      </c>
      <c r="K242" s="27">
        <v>4834</v>
      </c>
      <c r="L242" s="27" t="s">
        <v>460</v>
      </c>
      <c r="M242" s="28" t="s">
        <v>249</v>
      </c>
      <c r="N242" s="28"/>
      <c r="O242" s="29" t="s">
        <v>461</v>
      </c>
      <c r="P242" s="29" t="s">
        <v>1078</v>
      </c>
    </row>
    <row r="243" spans="1:16" ht="13.5" thickBot="1">
      <c r="A243" s="18" t="str">
        <f t="shared" si="18"/>
        <v> BBS 105 </v>
      </c>
      <c r="B243" s="3" t="str">
        <f t="shared" si="19"/>
        <v>I</v>
      </c>
      <c r="C243" s="18">
        <f t="shared" si="20"/>
        <v>49236.341</v>
      </c>
      <c r="D243" s="2" t="str">
        <f t="shared" si="21"/>
        <v>vis</v>
      </c>
      <c r="E243" s="26">
        <f>VLOOKUP(C243,Active!C$21:E$946,3,FALSE)</f>
        <v>-6060.990607011423</v>
      </c>
      <c r="F243" s="3" t="s">
        <v>226</v>
      </c>
      <c r="G243" s="2" t="str">
        <f t="shared" si="22"/>
        <v>49236.341</v>
      </c>
      <c r="H243" s="18">
        <f t="shared" si="23"/>
        <v>4853</v>
      </c>
      <c r="I243" s="27" t="s">
        <v>1081</v>
      </c>
      <c r="J243" s="28" t="s">
        <v>1082</v>
      </c>
      <c r="K243" s="27">
        <v>4853</v>
      </c>
      <c r="L243" s="27" t="s">
        <v>897</v>
      </c>
      <c r="M243" s="28" t="s">
        <v>249</v>
      </c>
      <c r="N243" s="28"/>
      <c r="O243" s="29" t="s">
        <v>461</v>
      </c>
      <c r="P243" s="29" t="s">
        <v>1078</v>
      </c>
    </row>
    <row r="244" spans="1:16" ht="13.5" thickBot="1">
      <c r="A244" s="18" t="str">
        <f t="shared" si="18"/>
        <v> AOEB 4 </v>
      </c>
      <c r="B244" s="3" t="str">
        <f t="shared" si="19"/>
        <v>I</v>
      </c>
      <c r="C244" s="18">
        <f t="shared" si="20"/>
        <v>49241.669000000002</v>
      </c>
      <c r="D244" s="2" t="str">
        <f t="shared" si="21"/>
        <v>vis</v>
      </c>
      <c r="E244" s="26">
        <f>VLOOKUP(C244,Active!C$21:E$946,3,FALSE)</f>
        <v>-6055.012121413215</v>
      </c>
      <c r="F244" s="3" t="s">
        <v>226</v>
      </c>
      <c r="G244" s="2" t="str">
        <f t="shared" si="22"/>
        <v>49241.669</v>
      </c>
      <c r="H244" s="18">
        <f t="shared" si="23"/>
        <v>4859</v>
      </c>
      <c r="I244" s="27" t="s">
        <v>1083</v>
      </c>
      <c r="J244" s="28" t="s">
        <v>1084</v>
      </c>
      <c r="K244" s="27">
        <v>4859</v>
      </c>
      <c r="L244" s="27" t="s">
        <v>245</v>
      </c>
      <c r="M244" s="28" t="s">
        <v>249</v>
      </c>
      <c r="N244" s="28"/>
      <c r="O244" s="29" t="s">
        <v>634</v>
      </c>
      <c r="P244" s="29" t="s">
        <v>631</v>
      </c>
    </row>
    <row r="245" spans="1:16" ht="13.5" thickBot="1">
      <c r="A245" s="18" t="str">
        <f t="shared" si="18"/>
        <v> BBS 105 </v>
      </c>
      <c r="B245" s="3" t="str">
        <f t="shared" si="19"/>
        <v>II</v>
      </c>
      <c r="C245" s="18">
        <f t="shared" si="20"/>
        <v>49322.315999999999</v>
      </c>
      <c r="D245" s="2" t="str">
        <f t="shared" si="21"/>
        <v>vis</v>
      </c>
      <c r="E245" s="26">
        <f>VLOOKUP(C245,Active!C$21:E$946,3,FALSE)</f>
        <v>-5964.5190793639413</v>
      </c>
      <c r="F245" s="3" t="s">
        <v>226</v>
      </c>
      <c r="G245" s="2" t="str">
        <f t="shared" si="22"/>
        <v>49322.316</v>
      </c>
      <c r="H245" s="18">
        <f t="shared" si="23"/>
        <v>4949.5</v>
      </c>
      <c r="I245" s="27" t="s">
        <v>1085</v>
      </c>
      <c r="J245" s="28" t="s">
        <v>1086</v>
      </c>
      <c r="K245" s="27">
        <v>4949.5</v>
      </c>
      <c r="L245" s="27" t="s">
        <v>417</v>
      </c>
      <c r="M245" s="28" t="s">
        <v>249</v>
      </c>
      <c r="N245" s="28"/>
      <c r="O245" s="29" t="s">
        <v>468</v>
      </c>
      <c r="P245" s="29" t="s">
        <v>1078</v>
      </c>
    </row>
    <row r="246" spans="1:16" ht="13.5" thickBot="1">
      <c r="A246" s="18" t="str">
        <f t="shared" si="18"/>
        <v> BBS 107 </v>
      </c>
      <c r="B246" s="3" t="str">
        <f t="shared" si="19"/>
        <v>I</v>
      </c>
      <c r="C246" s="18">
        <f t="shared" si="20"/>
        <v>49522.413999999997</v>
      </c>
      <c r="D246" s="2" t="str">
        <f t="shared" si="21"/>
        <v>vis</v>
      </c>
      <c r="E246" s="26">
        <f>VLOOKUP(C246,Active!C$21:E$946,3,FALSE)</f>
        <v>-5739.9914871661404</v>
      </c>
      <c r="F246" s="3" t="s">
        <v>226</v>
      </c>
      <c r="G246" s="2" t="str">
        <f t="shared" si="22"/>
        <v>49522.414</v>
      </c>
      <c r="H246" s="18">
        <f t="shared" si="23"/>
        <v>5174</v>
      </c>
      <c r="I246" s="27" t="s">
        <v>1087</v>
      </c>
      <c r="J246" s="28" t="s">
        <v>1088</v>
      </c>
      <c r="K246" s="27">
        <v>5174</v>
      </c>
      <c r="L246" s="27" t="s">
        <v>1089</v>
      </c>
      <c r="M246" s="28" t="s">
        <v>249</v>
      </c>
      <c r="N246" s="28"/>
      <c r="O246" s="29" t="s">
        <v>461</v>
      </c>
      <c r="P246" s="29" t="s">
        <v>1090</v>
      </c>
    </row>
    <row r="247" spans="1:16" ht="13.5" thickBot="1">
      <c r="A247" s="18" t="str">
        <f t="shared" si="18"/>
        <v> BBS 107 </v>
      </c>
      <c r="B247" s="3" t="str">
        <f t="shared" si="19"/>
        <v>I</v>
      </c>
      <c r="C247" s="18">
        <f t="shared" si="20"/>
        <v>49530.428</v>
      </c>
      <c r="D247" s="2" t="str">
        <f t="shared" si="21"/>
        <v>vis</v>
      </c>
      <c r="E247" s="26">
        <f>VLOOKUP(C247,Active!C$21:E$946,3,FALSE)</f>
        <v>-5730.9990728297962</v>
      </c>
      <c r="F247" s="3" t="s">
        <v>226</v>
      </c>
      <c r="G247" s="2" t="str">
        <f t="shared" si="22"/>
        <v>49530.428</v>
      </c>
      <c r="H247" s="18">
        <f t="shared" si="23"/>
        <v>5183</v>
      </c>
      <c r="I247" s="27" t="s">
        <v>1091</v>
      </c>
      <c r="J247" s="28" t="s">
        <v>1092</v>
      </c>
      <c r="K247" s="27">
        <v>5183</v>
      </c>
      <c r="L247" s="27" t="s">
        <v>893</v>
      </c>
      <c r="M247" s="28" t="s">
        <v>249</v>
      </c>
      <c r="N247" s="28"/>
      <c r="O247" s="29" t="s">
        <v>461</v>
      </c>
      <c r="P247" s="29" t="s">
        <v>1090</v>
      </c>
    </row>
    <row r="248" spans="1:16" ht="13.5" thickBot="1">
      <c r="A248" s="18" t="str">
        <f t="shared" si="18"/>
        <v>BAVM 93 </v>
      </c>
      <c r="B248" s="3" t="str">
        <f t="shared" si="19"/>
        <v>I</v>
      </c>
      <c r="C248" s="18">
        <f t="shared" si="20"/>
        <v>49530.438000000002</v>
      </c>
      <c r="D248" s="2" t="str">
        <f t="shared" si="21"/>
        <v>vis</v>
      </c>
      <c r="E248" s="26">
        <f>VLOOKUP(C248,Active!C$21:E$946,3,FALSE)</f>
        <v>-5730.9878519484164</v>
      </c>
      <c r="F248" s="3" t="s">
        <v>226</v>
      </c>
      <c r="G248" s="2" t="str">
        <f t="shared" si="22"/>
        <v>49530.438</v>
      </c>
      <c r="H248" s="18">
        <f t="shared" si="23"/>
        <v>5183</v>
      </c>
      <c r="I248" s="27" t="s">
        <v>1093</v>
      </c>
      <c r="J248" s="28" t="s">
        <v>1094</v>
      </c>
      <c r="K248" s="27">
        <v>5183</v>
      </c>
      <c r="L248" s="27" t="s">
        <v>928</v>
      </c>
      <c r="M248" s="28" t="s">
        <v>249</v>
      </c>
      <c r="N248" s="28"/>
      <c r="O248" s="29" t="s">
        <v>1095</v>
      </c>
      <c r="P248" s="30" t="s">
        <v>1096</v>
      </c>
    </row>
    <row r="249" spans="1:16" ht="13.5" thickBot="1">
      <c r="A249" s="18" t="str">
        <f t="shared" si="18"/>
        <v> BRNO 31 </v>
      </c>
      <c r="B249" s="3" t="str">
        <f t="shared" si="19"/>
        <v>I</v>
      </c>
      <c r="C249" s="18">
        <f t="shared" si="20"/>
        <v>49538.428999999996</v>
      </c>
      <c r="D249" s="2" t="str">
        <f t="shared" si="21"/>
        <v>vis</v>
      </c>
      <c r="E249" s="26">
        <f>VLOOKUP(C249,Active!C$21:E$946,3,FALSE)</f>
        <v>-5722.021245639251</v>
      </c>
      <c r="F249" s="3" t="s">
        <v>226</v>
      </c>
      <c r="G249" s="2" t="str">
        <f t="shared" si="22"/>
        <v>49538.429</v>
      </c>
      <c r="H249" s="18">
        <f t="shared" si="23"/>
        <v>5192</v>
      </c>
      <c r="I249" s="27" t="s">
        <v>1097</v>
      </c>
      <c r="J249" s="28" t="s">
        <v>1098</v>
      </c>
      <c r="K249" s="27">
        <v>5192</v>
      </c>
      <c r="L249" s="27" t="s">
        <v>398</v>
      </c>
      <c r="M249" s="28" t="s">
        <v>249</v>
      </c>
      <c r="N249" s="28"/>
      <c r="O249" s="29" t="s">
        <v>1099</v>
      </c>
      <c r="P249" s="29" t="s">
        <v>1001</v>
      </c>
    </row>
    <row r="250" spans="1:16" ht="13.5" thickBot="1">
      <c r="A250" s="18" t="str">
        <f t="shared" si="18"/>
        <v> BRNO 31 </v>
      </c>
      <c r="B250" s="3" t="str">
        <f t="shared" si="19"/>
        <v>I</v>
      </c>
      <c r="C250" s="18">
        <f t="shared" si="20"/>
        <v>49546.442000000003</v>
      </c>
      <c r="D250" s="2" t="str">
        <f t="shared" si="21"/>
        <v>vis</v>
      </c>
      <c r="E250" s="26">
        <f>VLOOKUP(C250,Active!C$21:E$946,3,FALSE)</f>
        <v>-5713.0299533910402</v>
      </c>
      <c r="F250" s="3" t="s">
        <v>226</v>
      </c>
      <c r="G250" s="2" t="str">
        <f t="shared" si="22"/>
        <v>49546.442</v>
      </c>
      <c r="H250" s="18">
        <f t="shared" si="23"/>
        <v>5201</v>
      </c>
      <c r="I250" s="27" t="s">
        <v>1100</v>
      </c>
      <c r="J250" s="28" t="s">
        <v>1101</v>
      </c>
      <c r="K250" s="27">
        <v>5201</v>
      </c>
      <c r="L250" s="27" t="s">
        <v>367</v>
      </c>
      <c r="M250" s="28" t="s">
        <v>249</v>
      </c>
      <c r="N250" s="28"/>
      <c r="O250" s="29" t="s">
        <v>1102</v>
      </c>
      <c r="P250" s="29" t="s">
        <v>1001</v>
      </c>
    </row>
    <row r="251" spans="1:16" ht="13.5" thickBot="1">
      <c r="A251" s="18" t="str">
        <f t="shared" si="18"/>
        <v> BRNO 31 </v>
      </c>
      <c r="B251" s="3" t="str">
        <f t="shared" si="19"/>
        <v>I</v>
      </c>
      <c r="C251" s="18">
        <f t="shared" si="20"/>
        <v>49554.468999999997</v>
      </c>
      <c r="D251" s="2" t="str">
        <f t="shared" si="21"/>
        <v>vis</v>
      </c>
      <c r="E251" s="26">
        <f>VLOOKUP(C251,Active!C$21:E$946,3,FALSE)</f>
        <v>-5704.0229519089135</v>
      </c>
      <c r="F251" s="3" t="s">
        <v>226</v>
      </c>
      <c r="G251" s="2" t="str">
        <f t="shared" si="22"/>
        <v>49554.469</v>
      </c>
      <c r="H251" s="18">
        <f t="shared" si="23"/>
        <v>5210</v>
      </c>
      <c r="I251" s="27" t="s">
        <v>1103</v>
      </c>
      <c r="J251" s="28" t="s">
        <v>1104</v>
      </c>
      <c r="K251" s="27">
        <v>5210</v>
      </c>
      <c r="L251" s="27" t="s">
        <v>319</v>
      </c>
      <c r="M251" s="28" t="s">
        <v>249</v>
      </c>
      <c r="N251" s="28"/>
      <c r="O251" s="29" t="s">
        <v>1102</v>
      </c>
      <c r="P251" s="29" t="s">
        <v>1001</v>
      </c>
    </row>
    <row r="252" spans="1:16" ht="13.5" thickBot="1">
      <c r="A252" s="18" t="str">
        <f t="shared" si="18"/>
        <v> BRNO 31 </v>
      </c>
      <c r="B252" s="3" t="str">
        <f t="shared" si="19"/>
        <v>I</v>
      </c>
      <c r="C252" s="18">
        <f t="shared" si="20"/>
        <v>49554.487999999998</v>
      </c>
      <c r="D252" s="2" t="str">
        <f t="shared" si="21"/>
        <v>vis</v>
      </c>
      <c r="E252" s="26">
        <f>VLOOKUP(C252,Active!C$21:E$946,3,FALSE)</f>
        <v>-5704.0016322342954</v>
      </c>
      <c r="F252" s="3" t="s">
        <v>226</v>
      </c>
      <c r="G252" s="2" t="str">
        <f t="shared" si="22"/>
        <v>49554.488</v>
      </c>
      <c r="H252" s="18">
        <f t="shared" si="23"/>
        <v>5210</v>
      </c>
      <c r="I252" s="27" t="s">
        <v>1105</v>
      </c>
      <c r="J252" s="28" t="s">
        <v>1106</v>
      </c>
      <c r="K252" s="27">
        <v>5210</v>
      </c>
      <c r="L252" s="27" t="s">
        <v>362</v>
      </c>
      <c r="M252" s="28" t="s">
        <v>249</v>
      </c>
      <c r="N252" s="28"/>
      <c r="O252" s="29" t="s">
        <v>1107</v>
      </c>
      <c r="P252" s="29" t="s">
        <v>1001</v>
      </c>
    </row>
    <row r="253" spans="1:16" ht="13.5" thickBot="1">
      <c r="A253" s="18" t="str">
        <f t="shared" si="18"/>
        <v> BBS 107 </v>
      </c>
      <c r="B253" s="3" t="str">
        <f t="shared" si="19"/>
        <v>I</v>
      </c>
      <c r="C253" s="18">
        <f t="shared" si="20"/>
        <v>49587.461000000003</v>
      </c>
      <c r="D253" s="2" t="str">
        <f t="shared" si="21"/>
        <v>vis</v>
      </c>
      <c r="E253" s="26">
        <f>VLOOKUP(C253,Active!C$21:E$946,3,FALSE)</f>
        <v>-5667.0030200665606</v>
      </c>
      <c r="F253" s="3" t="s">
        <v>226</v>
      </c>
      <c r="G253" s="2" t="str">
        <f t="shared" si="22"/>
        <v>49587.461</v>
      </c>
      <c r="H253" s="18">
        <f t="shared" si="23"/>
        <v>5247</v>
      </c>
      <c r="I253" s="27" t="s">
        <v>1108</v>
      </c>
      <c r="J253" s="28" t="s">
        <v>1109</v>
      </c>
      <c r="K253" s="27">
        <v>5247</v>
      </c>
      <c r="L253" s="27" t="s">
        <v>507</v>
      </c>
      <c r="M253" s="28" t="s">
        <v>249</v>
      </c>
      <c r="N253" s="28"/>
      <c r="O253" s="29" t="s">
        <v>461</v>
      </c>
      <c r="P253" s="29" t="s">
        <v>1090</v>
      </c>
    </row>
    <row r="254" spans="1:16" ht="13.5" thickBot="1">
      <c r="A254" s="18" t="str">
        <f t="shared" si="18"/>
        <v>IBVS 4108 </v>
      </c>
      <c r="B254" s="3" t="str">
        <f t="shared" si="19"/>
        <v>II</v>
      </c>
      <c r="C254" s="18">
        <f t="shared" si="20"/>
        <v>49589.691800000001</v>
      </c>
      <c r="D254" s="2" t="str">
        <f t="shared" si="21"/>
        <v>vis</v>
      </c>
      <c r="E254" s="26">
        <f>VLOOKUP(C254,Active!C$21:E$946,3,FALSE)</f>
        <v>-5664.4998658487557</v>
      </c>
      <c r="F254" s="3" t="s">
        <v>226</v>
      </c>
      <c r="G254" s="2" t="str">
        <f t="shared" si="22"/>
        <v>49589.6918</v>
      </c>
      <c r="H254" s="18">
        <f t="shared" si="23"/>
        <v>5249.5</v>
      </c>
      <c r="I254" s="27" t="s">
        <v>1110</v>
      </c>
      <c r="J254" s="28" t="s">
        <v>1111</v>
      </c>
      <c r="K254" s="27">
        <v>5249.5</v>
      </c>
      <c r="L254" s="27" t="s">
        <v>1112</v>
      </c>
      <c r="M254" s="28" t="s">
        <v>1113</v>
      </c>
      <c r="N254" s="28" t="s">
        <v>136</v>
      </c>
      <c r="O254" s="29" t="s">
        <v>1114</v>
      </c>
      <c r="P254" s="30" t="s">
        <v>1115</v>
      </c>
    </row>
    <row r="255" spans="1:16" ht="13.5" thickBot="1">
      <c r="A255" s="18" t="str">
        <f t="shared" si="18"/>
        <v> BBS 109 </v>
      </c>
      <c r="B255" s="3" t="str">
        <f t="shared" si="19"/>
        <v>I</v>
      </c>
      <c r="C255" s="18">
        <f t="shared" si="20"/>
        <v>49841.449000000001</v>
      </c>
      <c r="D255" s="2" t="str">
        <f t="shared" si="21"/>
        <v>vis</v>
      </c>
      <c r="E255" s="26">
        <f>VLOOKUP(C255,Active!C$21:E$946,3,FALSE)</f>
        <v>-5382.0060981226388</v>
      </c>
      <c r="F255" s="3" t="s">
        <v>226</v>
      </c>
      <c r="G255" s="2" t="str">
        <f t="shared" si="22"/>
        <v>49841.449</v>
      </c>
      <c r="H255" s="18">
        <f t="shared" si="23"/>
        <v>5532</v>
      </c>
      <c r="I255" s="27" t="s">
        <v>1124</v>
      </c>
      <c r="J255" s="28" t="s">
        <v>1125</v>
      </c>
      <c r="K255" s="27">
        <v>5532</v>
      </c>
      <c r="L255" s="27" t="s">
        <v>284</v>
      </c>
      <c r="M255" s="28" t="s">
        <v>249</v>
      </c>
      <c r="N255" s="28"/>
      <c r="O255" s="29" t="s">
        <v>461</v>
      </c>
      <c r="P255" s="29" t="s">
        <v>1126</v>
      </c>
    </row>
    <row r="256" spans="1:16" ht="13.5" thickBot="1">
      <c r="A256" s="18" t="str">
        <f t="shared" si="18"/>
        <v> BBS 109 </v>
      </c>
      <c r="B256" s="3" t="str">
        <f t="shared" si="19"/>
        <v>I</v>
      </c>
      <c r="C256" s="18">
        <f t="shared" si="20"/>
        <v>49898.487999999998</v>
      </c>
      <c r="D256" s="2" t="str">
        <f t="shared" si="21"/>
        <v>vis</v>
      </c>
      <c r="E256" s="26">
        <f>VLOOKUP(C256,Active!C$21:E$946,3,FALSE)</f>
        <v>-5318.0033128305831</v>
      </c>
      <c r="F256" s="3" t="s">
        <v>226</v>
      </c>
      <c r="G256" s="2" t="str">
        <f t="shared" si="22"/>
        <v>49898.488</v>
      </c>
      <c r="H256" s="18">
        <f t="shared" si="23"/>
        <v>5596</v>
      </c>
      <c r="I256" s="27" t="s">
        <v>1127</v>
      </c>
      <c r="J256" s="28" t="s">
        <v>1128</v>
      </c>
      <c r="K256" s="27">
        <v>5596</v>
      </c>
      <c r="L256" s="27" t="s">
        <v>507</v>
      </c>
      <c r="M256" s="28" t="s">
        <v>249</v>
      </c>
      <c r="N256" s="28"/>
      <c r="O256" s="29" t="s">
        <v>461</v>
      </c>
      <c r="P256" s="29" t="s">
        <v>1126</v>
      </c>
    </row>
    <row r="257" spans="1:16" ht="13.5" thickBot="1">
      <c r="A257" s="18" t="str">
        <f t="shared" si="18"/>
        <v> BBS 110 </v>
      </c>
      <c r="B257" s="3" t="str">
        <f t="shared" si="19"/>
        <v>I</v>
      </c>
      <c r="C257" s="18">
        <f t="shared" si="20"/>
        <v>49947.508999999998</v>
      </c>
      <c r="D257" s="2" t="str">
        <f t="shared" si="21"/>
        <v>vis</v>
      </c>
      <c r="E257" s="26">
        <f>VLOOKUP(C257,Active!C$21:E$946,3,FALSE)</f>
        <v>-5262.997430227415</v>
      </c>
      <c r="F257" s="3" t="s">
        <v>226</v>
      </c>
      <c r="G257" s="2" t="str">
        <f t="shared" si="22"/>
        <v>49947.509</v>
      </c>
      <c r="H257" s="18">
        <f t="shared" si="23"/>
        <v>5651</v>
      </c>
      <c r="I257" s="27" t="s">
        <v>1137</v>
      </c>
      <c r="J257" s="28" t="s">
        <v>1138</v>
      </c>
      <c r="K257" s="27">
        <v>5651</v>
      </c>
      <c r="L257" s="27" t="s">
        <v>248</v>
      </c>
      <c r="M257" s="28" t="s">
        <v>249</v>
      </c>
      <c r="N257" s="28"/>
      <c r="O257" s="29" t="s">
        <v>461</v>
      </c>
      <c r="P257" s="29" t="s">
        <v>1139</v>
      </c>
    </row>
    <row r="258" spans="1:16" ht="13.5" thickBot="1">
      <c r="A258" s="18" t="str">
        <f t="shared" si="18"/>
        <v> BBS 110 </v>
      </c>
      <c r="B258" s="3" t="str">
        <f t="shared" si="19"/>
        <v>I</v>
      </c>
      <c r="C258" s="18">
        <f t="shared" si="20"/>
        <v>50006.32</v>
      </c>
      <c r="D258" s="2" t="str">
        <f t="shared" si="21"/>
        <v>vis</v>
      </c>
      <c r="E258" s="26">
        <f>VLOOKUP(C258,Active!C$21:E$946,3,FALSE)</f>
        <v>-5197.0063047551703</v>
      </c>
      <c r="F258" s="3" t="s">
        <v>226</v>
      </c>
      <c r="G258" s="2" t="str">
        <f t="shared" si="22"/>
        <v>50006.320</v>
      </c>
      <c r="H258" s="18">
        <f t="shared" si="23"/>
        <v>5717</v>
      </c>
      <c r="I258" s="27" t="s">
        <v>1152</v>
      </c>
      <c r="J258" s="28" t="s">
        <v>1153</v>
      </c>
      <c r="K258" s="27">
        <v>5717</v>
      </c>
      <c r="L258" s="27" t="s">
        <v>284</v>
      </c>
      <c r="M258" s="28" t="s">
        <v>249</v>
      </c>
      <c r="N258" s="28"/>
      <c r="O258" s="29" t="s">
        <v>461</v>
      </c>
      <c r="P258" s="29" t="s">
        <v>1139</v>
      </c>
    </row>
    <row r="259" spans="1:16" ht="13.5" thickBot="1">
      <c r="A259" s="18" t="str">
        <f t="shared" si="18"/>
        <v> BBS 110 </v>
      </c>
      <c r="B259" s="3" t="str">
        <f t="shared" si="19"/>
        <v>I</v>
      </c>
      <c r="C259" s="18">
        <f t="shared" si="20"/>
        <v>50014.353000000003</v>
      </c>
      <c r="D259" s="2" t="str">
        <f t="shared" si="21"/>
        <v>vis</v>
      </c>
      <c r="E259" s="26">
        <f>VLOOKUP(C259,Active!C$21:E$946,3,FALSE)</f>
        <v>-5187.9925707442071</v>
      </c>
      <c r="F259" s="3" t="s">
        <v>226</v>
      </c>
      <c r="G259" s="2" t="str">
        <f t="shared" si="22"/>
        <v>50014.353</v>
      </c>
      <c r="H259" s="18">
        <f t="shared" si="23"/>
        <v>5726</v>
      </c>
      <c r="I259" s="27" t="s">
        <v>1154</v>
      </c>
      <c r="J259" s="28" t="s">
        <v>1155</v>
      </c>
      <c r="K259" s="27">
        <v>5726</v>
      </c>
      <c r="L259" s="27" t="s">
        <v>1089</v>
      </c>
      <c r="M259" s="28" t="s">
        <v>249</v>
      </c>
      <c r="N259" s="28"/>
      <c r="O259" s="29" t="s">
        <v>461</v>
      </c>
      <c r="P259" s="29" t="s">
        <v>1139</v>
      </c>
    </row>
    <row r="260" spans="1:16" ht="13.5" thickBot="1">
      <c r="A260" s="18" t="str">
        <f t="shared" si="18"/>
        <v> BBS 112 </v>
      </c>
      <c r="B260" s="3" t="str">
        <f t="shared" si="19"/>
        <v>I</v>
      </c>
      <c r="C260" s="18">
        <f t="shared" si="20"/>
        <v>50251.423999999999</v>
      </c>
      <c r="D260" s="2" t="str">
        <f t="shared" si="21"/>
        <v>vis</v>
      </c>
      <c r="E260" s="26">
        <f>VLOOKUP(C260,Active!C$21:E$946,3,FALSE)</f>
        <v>-4921.9780138274746</v>
      </c>
      <c r="F260" s="3" t="s">
        <v>226</v>
      </c>
      <c r="G260" s="2" t="str">
        <f t="shared" si="22"/>
        <v>50251.424</v>
      </c>
      <c r="H260" s="18">
        <f t="shared" si="23"/>
        <v>5992</v>
      </c>
      <c r="I260" s="27" t="s">
        <v>1156</v>
      </c>
      <c r="J260" s="28" t="s">
        <v>1157</v>
      </c>
      <c r="K260" s="27">
        <v>5992</v>
      </c>
      <c r="L260" s="27" t="s">
        <v>1158</v>
      </c>
      <c r="M260" s="28" t="s">
        <v>249</v>
      </c>
      <c r="N260" s="28"/>
      <c r="O260" s="29" t="s">
        <v>461</v>
      </c>
      <c r="P260" s="29" t="s">
        <v>1159</v>
      </c>
    </row>
    <row r="261" spans="1:16" ht="13.5" thickBot="1">
      <c r="A261" s="18" t="str">
        <f t="shared" si="18"/>
        <v> BBS 113 </v>
      </c>
      <c r="B261" s="3" t="str">
        <f t="shared" si="19"/>
        <v>I</v>
      </c>
      <c r="C261" s="18">
        <f t="shared" si="20"/>
        <v>50300.43</v>
      </c>
      <c r="D261" s="2" t="str">
        <f t="shared" si="21"/>
        <v>vis</v>
      </c>
      <c r="E261" s="26">
        <f>VLOOKUP(C261,Active!C$21:E$946,3,FALSE)</f>
        <v>-4866.9889625463729</v>
      </c>
      <c r="F261" s="3" t="s">
        <v>226</v>
      </c>
      <c r="G261" s="2" t="str">
        <f t="shared" si="22"/>
        <v>50300.430</v>
      </c>
      <c r="H261" s="18">
        <f t="shared" si="23"/>
        <v>6047</v>
      </c>
      <c r="I261" s="27" t="s">
        <v>1160</v>
      </c>
      <c r="J261" s="28" t="s">
        <v>1161</v>
      </c>
      <c r="K261" s="27">
        <v>6047</v>
      </c>
      <c r="L261" s="27" t="s">
        <v>1162</v>
      </c>
      <c r="M261" s="28" t="s">
        <v>249</v>
      </c>
      <c r="N261" s="28"/>
      <c r="O261" s="29" t="s">
        <v>461</v>
      </c>
      <c r="P261" s="29" t="s">
        <v>1163</v>
      </c>
    </row>
    <row r="262" spans="1:16" ht="13.5" thickBot="1">
      <c r="A262" s="18" t="str">
        <f t="shared" si="18"/>
        <v> AOEB 4 </v>
      </c>
      <c r="B262" s="3" t="str">
        <f t="shared" si="19"/>
        <v>I</v>
      </c>
      <c r="C262" s="18">
        <f t="shared" si="20"/>
        <v>50304.889900000002</v>
      </c>
      <c r="D262" s="2" t="str">
        <f t="shared" si="21"/>
        <v>vis</v>
      </c>
      <c r="E262" s="26">
        <f>VLOOKUP(C262,Active!C$21:E$946,3,FALSE)</f>
        <v>-4861.9845616605908</v>
      </c>
      <c r="F262" s="3" t="s">
        <v>226</v>
      </c>
      <c r="G262" s="2" t="str">
        <f t="shared" si="22"/>
        <v>50304.8899</v>
      </c>
      <c r="H262" s="18">
        <f t="shared" si="23"/>
        <v>6052</v>
      </c>
      <c r="I262" s="27" t="s">
        <v>1164</v>
      </c>
      <c r="J262" s="28" t="s">
        <v>1165</v>
      </c>
      <c r="K262" s="27">
        <v>6052</v>
      </c>
      <c r="L262" s="27" t="s">
        <v>1166</v>
      </c>
      <c r="M262" s="28" t="s">
        <v>1167</v>
      </c>
      <c r="N262" s="28"/>
      <c r="O262" s="29" t="s">
        <v>1168</v>
      </c>
      <c r="P262" s="29" t="s">
        <v>631</v>
      </c>
    </row>
    <row r="263" spans="1:16" ht="13.5" thickBot="1">
      <c r="A263" s="18" t="str">
        <f t="shared" si="18"/>
        <v> BBS 113 </v>
      </c>
      <c r="B263" s="3" t="str">
        <f t="shared" si="19"/>
        <v>I</v>
      </c>
      <c r="C263" s="18">
        <f t="shared" si="20"/>
        <v>50325.385999999999</v>
      </c>
      <c r="D263" s="2" t="str">
        <f t="shared" si="21"/>
        <v>vis</v>
      </c>
      <c r="E263" s="26">
        <f>VLOOKUP(C263,Active!C$21:E$946,3,FALSE)</f>
        <v>-4838.9861309794014</v>
      </c>
      <c r="F263" s="3" t="s">
        <v>226</v>
      </c>
      <c r="G263" s="2" t="str">
        <f t="shared" si="22"/>
        <v>50325.386</v>
      </c>
      <c r="H263" s="18">
        <f t="shared" si="23"/>
        <v>6075</v>
      </c>
      <c r="I263" s="27" t="s">
        <v>1169</v>
      </c>
      <c r="J263" s="28" t="s">
        <v>1170</v>
      </c>
      <c r="K263" s="27">
        <v>6075</v>
      </c>
      <c r="L263" s="27" t="s">
        <v>1171</v>
      </c>
      <c r="M263" s="28" t="s">
        <v>249</v>
      </c>
      <c r="N263" s="28"/>
      <c r="O263" s="29" t="s">
        <v>461</v>
      </c>
      <c r="P263" s="29" t="s">
        <v>1163</v>
      </c>
    </row>
    <row r="264" spans="1:16" ht="13.5" thickBot="1">
      <c r="A264" s="18" t="str">
        <f t="shared" si="18"/>
        <v> BBS 113 </v>
      </c>
      <c r="B264" s="3" t="str">
        <f t="shared" si="19"/>
        <v>I</v>
      </c>
      <c r="C264" s="18">
        <f t="shared" si="20"/>
        <v>50375.28</v>
      </c>
      <c r="D264" s="2" t="str">
        <f t="shared" si="21"/>
        <v>vis</v>
      </c>
      <c r="E264" s="26">
        <f>VLOOKUP(C264,Active!C$21:E$946,3,FALSE)</f>
        <v>-4783.0006654319332</v>
      </c>
      <c r="F264" s="3" t="s">
        <v>226</v>
      </c>
      <c r="G264" s="2" t="str">
        <f t="shared" si="22"/>
        <v>50375.280</v>
      </c>
      <c r="H264" s="18">
        <f t="shared" si="23"/>
        <v>6131</v>
      </c>
      <c r="I264" s="27" t="s">
        <v>1172</v>
      </c>
      <c r="J264" s="28" t="s">
        <v>1173</v>
      </c>
      <c r="K264" s="27">
        <v>6131</v>
      </c>
      <c r="L264" s="27" t="s">
        <v>953</v>
      </c>
      <c r="M264" s="28" t="s">
        <v>249</v>
      </c>
      <c r="N264" s="28"/>
      <c r="O264" s="29" t="s">
        <v>461</v>
      </c>
      <c r="P264" s="29" t="s">
        <v>1163</v>
      </c>
    </row>
    <row r="265" spans="1:16" ht="13.5" thickBot="1">
      <c r="A265" s="18" t="str">
        <f t="shared" si="18"/>
        <v> BBS 115 </v>
      </c>
      <c r="B265" s="3" t="str">
        <f t="shared" si="19"/>
        <v>I</v>
      </c>
      <c r="C265" s="18">
        <f t="shared" si="20"/>
        <v>50595.406999999999</v>
      </c>
      <c r="D265" s="2" t="str">
        <f t="shared" si="21"/>
        <v>vis</v>
      </c>
      <c r="E265" s="26">
        <f>VLOOKUP(C265,Active!C$21:E$946,3,FALSE)</f>
        <v>-4535.9987699221047</v>
      </c>
      <c r="F265" s="3" t="s">
        <v>226</v>
      </c>
      <c r="G265" s="2" t="str">
        <f t="shared" si="22"/>
        <v>50595.407</v>
      </c>
      <c r="H265" s="18">
        <f t="shared" si="23"/>
        <v>6378</v>
      </c>
      <c r="I265" s="27" t="s">
        <v>1174</v>
      </c>
      <c r="J265" s="28" t="s">
        <v>1175</v>
      </c>
      <c r="K265" s="27">
        <v>6378</v>
      </c>
      <c r="L265" s="27" t="s">
        <v>979</v>
      </c>
      <c r="M265" s="28" t="s">
        <v>249</v>
      </c>
      <c r="N265" s="28"/>
      <c r="O265" s="29" t="s">
        <v>461</v>
      </c>
      <c r="P265" s="29" t="s">
        <v>1176</v>
      </c>
    </row>
    <row r="266" spans="1:16" ht="13.5" thickBot="1">
      <c r="A266" s="18" t="str">
        <f t="shared" si="18"/>
        <v> BBS 115 </v>
      </c>
      <c r="B266" s="3" t="str">
        <f t="shared" si="19"/>
        <v>I</v>
      </c>
      <c r="C266" s="18">
        <f t="shared" si="20"/>
        <v>50652.436000000002</v>
      </c>
      <c r="D266" s="2" t="str">
        <f t="shared" si="21"/>
        <v>vis</v>
      </c>
      <c r="E266" s="26">
        <f>VLOOKUP(C266,Active!C$21:E$946,3,FALSE)</f>
        <v>-4472.0072055114206</v>
      </c>
      <c r="F266" s="3" t="s">
        <v>226</v>
      </c>
      <c r="G266" s="2" t="str">
        <f t="shared" si="22"/>
        <v>50652.436</v>
      </c>
      <c r="H266" s="18">
        <f t="shared" si="23"/>
        <v>6442</v>
      </c>
      <c r="I266" s="27" t="s">
        <v>1177</v>
      </c>
      <c r="J266" s="28" t="s">
        <v>1178</v>
      </c>
      <c r="K266" s="27">
        <v>6442</v>
      </c>
      <c r="L266" s="27" t="s">
        <v>507</v>
      </c>
      <c r="M266" s="28" t="s">
        <v>249</v>
      </c>
      <c r="N266" s="28"/>
      <c r="O266" s="29" t="s">
        <v>461</v>
      </c>
      <c r="P266" s="29" t="s">
        <v>1176</v>
      </c>
    </row>
    <row r="267" spans="1:16" ht="13.5" thickBot="1">
      <c r="A267" s="18" t="str">
        <f t="shared" ref="A267:A330" si="24">P267</f>
        <v> BBS 116 </v>
      </c>
      <c r="B267" s="3" t="str">
        <f t="shared" ref="B267:B330" si="25">IF(H267=INT(H267),"I","II")</f>
        <v>I</v>
      </c>
      <c r="C267" s="18">
        <f t="shared" ref="C267:C330" si="26">1*G267</f>
        <v>50718.389000000003</v>
      </c>
      <c r="D267" s="2" t="str">
        <f t="shared" ref="D267:D330" si="27">VLOOKUP(F267,I$1:J$5,2,FALSE)</f>
        <v>vis</v>
      </c>
      <c r="E267" s="26">
        <f>VLOOKUP(C267,Active!C$21:E$946,3,FALSE)</f>
        <v>-4398.0021265589976</v>
      </c>
      <c r="F267" s="3" t="s">
        <v>226</v>
      </c>
      <c r="G267" s="2" t="str">
        <f t="shared" ref="G267:G330" si="28">MID(I267,3,LEN(I267)-3)</f>
        <v>50718.389</v>
      </c>
      <c r="H267" s="18">
        <f t="shared" ref="H267:H330" si="29">1*K267</f>
        <v>6516</v>
      </c>
      <c r="I267" s="27" t="s">
        <v>1179</v>
      </c>
      <c r="J267" s="28" t="s">
        <v>1180</v>
      </c>
      <c r="K267" s="27">
        <v>6516</v>
      </c>
      <c r="L267" s="27" t="s">
        <v>953</v>
      </c>
      <c r="M267" s="28" t="s">
        <v>249</v>
      </c>
      <c r="N267" s="28"/>
      <c r="O267" s="29" t="s">
        <v>461</v>
      </c>
      <c r="P267" s="29" t="s">
        <v>1181</v>
      </c>
    </row>
    <row r="268" spans="1:16" ht="13.5" thickBot="1">
      <c r="A268" s="18" t="str">
        <f t="shared" si="24"/>
        <v> BBS 116 </v>
      </c>
      <c r="B268" s="3" t="str">
        <f t="shared" si="25"/>
        <v>I</v>
      </c>
      <c r="C268" s="18">
        <f t="shared" si="26"/>
        <v>50727.307999999997</v>
      </c>
      <c r="D268" s="2" t="str">
        <f t="shared" si="27"/>
        <v>vis</v>
      </c>
      <c r="E268" s="26">
        <f>VLOOKUP(C268,Active!C$21:E$946,3,FALSE)</f>
        <v>-4387.9942224579527</v>
      </c>
      <c r="F268" s="3" t="s">
        <v>226</v>
      </c>
      <c r="G268" s="2" t="str">
        <f t="shared" si="28"/>
        <v>50727.308</v>
      </c>
      <c r="H268" s="18">
        <f t="shared" si="29"/>
        <v>6526</v>
      </c>
      <c r="I268" s="27" t="s">
        <v>1182</v>
      </c>
      <c r="J268" s="28" t="s">
        <v>1183</v>
      </c>
      <c r="K268" s="27">
        <v>6526</v>
      </c>
      <c r="L268" s="27" t="s">
        <v>1184</v>
      </c>
      <c r="M268" s="28" t="s">
        <v>249</v>
      </c>
      <c r="N268" s="28"/>
      <c r="O268" s="29" t="s">
        <v>461</v>
      </c>
      <c r="P268" s="29" t="s">
        <v>1181</v>
      </c>
    </row>
    <row r="269" spans="1:16" ht="13.5" thickBot="1">
      <c r="A269" s="18" t="str">
        <f t="shared" si="24"/>
        <v>IBVS 5595 </v>
      </c>
      <c r="B269" s="3" t="str">
        <f t="shared" si="25"/>
        <v>I</v>
      </c>
      <c r="C269" s="18">
        <f t="shared" si="26"/>
        <v>51377.875699999997</v>
      </c>
      <c r="D269" s="2" t="str">
        <f t="shared" si="27"/>
        <v>vis</v>
      </c>
      <c r="E269" s="26">
        <f>VLOOKUP(C269,Active!C$21:E$946,3,FALSE)</f>
        <v>-3657.9999234511547</v>
      </c>
      <c r="F269" s="3" t="s">
        <v>226</v>
      </c>
      <c r="G269" s="2" t="str">
        <f t="shared" si="28"/>
        <v>51377.8757</v>
      </c>
      <c r="H269" s="18">
        <f t="shared" si="29"/>
        <v>7256</v>
      </c>
      <c r="I269" s="27" t="s">
        <v>1193</v>
      </c>
      <c r="J269" s="28" t="s">
        <v>1194</v>
      </c>
      <c r="K269" s="27">
        <v>7256</v>
      </c>
      <c r="L269" s="27" t="s">
        <v>1195</v>
      </c>
      <c r="M269" s="28" t="s">
        <v>1113</v>
      </c>
      <c r="N269" s="28" t="s">
        <v>1196</v>
      </c>
      <c r="O269" s="29" t="s">
        <v>1197</v>
      </c>
      <c r="P269" s="30" t="s">
        <v>1198</v>
      </c>
    </row>
    <row r="270" spans="1:16" ht="13.5" thickBot="1">
      <c r="A270" s="18" t="str">
        <f t="shared" si="24"/>
        <v>BAVM 152 </v>
      </c>
      <c r="B270" s="3" t="str">
        <f t="shared" si="25"/>
        <v>II</v>
      </c>
      <c r="C270" s="18">
        <f t="shared" si="26"/>
        <v>51770.446799999998</v>
      </c>
      <c r="D270" s="2" t="str">
        <f t="shared" si="27"/>
        <v>vis</v>
      </c>
      <c r="E270" s="26">
        <f>VLOOKUP(C270,Active!C$21:E$946,3,FALSE)</f>
        <v>-3217.5005488974712</v>
      </c>
      <c r="F270" s="3" t="s">
        <v>226</v>
      </c>
      <c r="G270" s="2" t="str">
        <f t="shared" si="28"/>
        <v>51770.4468</v>
      </c>
      <c r="H270" s="18">
        <f t="shared" si="29"/>
        <v>7696.5</v>
      </c>
      <c r="I270" s="27" t="s">
        <v>1213</v>
      </c>
      <c r="J270" s="28" t="s">
        <v>1214</v>
      </c>
      <c r="K270" s="27">
        <v>7696.5</v>
      </c>
      <c r="L270" s="27" t="s">
        <v>1215</v>
      </c>
      <c r="M270" s="28" t="s">
        <v>1113</v>
      </c>
      <c r="N270" s="28" t="s">
        <v>1216</v>
      </c>
      <c r="O270" s="29" t="s">
        <v>1217</v>
      </c>
      <c r="P270" s="30" t="s">
        <v>1218</v>
      </c>
    </row>
    <row r="271" spans="1:16" ht="13.5" thickBot="1">
      <c r="A271" s="18" t="str">
        <f t="shared" si="24"/>
        <v>IBVS 5220 </v>
      </c>
      <c r="B271" s="3" t="str">
        <f t="shared" si="25"/>
        <v>I</v>
      </c>
      <c r="C271" s="18">
        <f t="shared" si="26"/>
        <v>52135.390899999999</v>
      </c>
      <c r="D271" s="2" t="str">
        <f t="shared" si="27"/>
        <v>vis</v>
      </c>
      <c r="E271" s="26">
        <f>VLOOKUP(C271,Active!C$21:E$946,3,FALSE)</f>
        <v>-2808.0011033268297</v>
      </c>
      <c r="F271" s="3" t="s">
        <v>226</v>
      </c>
      <c r="G271" s="2" t="str">
        <f t="shared" si="28"/>
        <v>52135.3909</v>
      </c>
      <c r="H271" s="18">
        <f t="shared" si="29"/>
        <v>8106</v>
      </c>
      <c r="I271" s="27" t="s">
        <v>1223</v>
      </c>
      <c r="J271" s="28" t="s">
        <v>1224</v>
      </c>
      <c r="K271" s="27">
        <v>8106</v>
      </c>
      <c r="L271" s="27" t="s">
        <v>1225</v>
      </c>
      <c r="M271" s="28" t="s">
        <v>1113</v>
      </c>
      <c r="N271" s="28" t="s">
        <v>1196</v>
      </c>
      <c r="O271" s="29" t="s">
        <v>1226</v>
      </c>
      <c r="P271" s="30" t="s">
        <v>1227</v>
      </c>
    </row>
    <row r="272" spans="1:16" ht="13.5" thickBot="1">
      <c r="A272" s="18" t="str">
        <f t="shared" si="24"/>
        <v>IBVS 5676 </v>
      </c>
      <c r="B272" s="3" t="str">
        <f t="shared" si="25"/>
        <v>I</v>
      </c>
      <c r="C272" s="18">
        <f t="shared" si="26"/>
        <v>52781.508600000001</v>
      </c>
      <c r="D272" s="2" t="str">
        <f t="shared" si="27"/>
        <v>vis</v>
      </c>
      <c r="E272" s="26">
        <f>VLOOKUP(C272,Active!C$21:E$946,3,FALSE)</f>
        <v>-2083.0000965332451</v>
      </c>
      <c r="F272" s="3" t="s">
        <v>226</v>
      </c>
      <c r="G272" s="2" t="str">
        <f t="shared" si="28"/>
        <v>52781.5086</v>
      </c>
      <c r="H272" s="18">
        <f t="shared" si="29"/>
        <v>8831</v>
      </c>
      <c r="I272" s="27" t="s">
        <v>1243</v>
      </c>
      <c r="J272" s="28" t="s">
        <v>1244</v>
      </c>
      <c r="K272" s="27">
        <v>8831</v>
      </c>
      <c r="L272" s="27" t="s">
        <v>1245</v>
      </c>
      <c r="M272" s="28" t="s">
        <v>1113</v>
      </c>
      <c r="N272" s="28" t="s">
        <v>1196</v>
      </c>
      <c r="O272" s="29" t="s">
        <v>1246</v>
      </c>
      <c r="P272" s="30" t="s">
        <v>1247</v>
      </c>
    </row>
    <row r="273" spans="1:16" ht="13.5" thickBot="1">
      <c r="A273" s="18" t="str">
        <f t="shared" si="24"/>
        <v>BAVM 172 </v>
      </c>
      <c r="B273" s="3" t="str">
        <f t="shared" si="25"/>
        <v>II</v>
      </c>
      <c r="C273" s="18">
        <f t="shared" si="26"/>
        <v>52835.425499999998</v>
      </c>
      <c r="D273" s="2" t="str">
        <f t="shared" si="27"/>
        <v>vis</v>
      </c>
      <c r="E273" s="26">
        <f>VLOOKUP(C273,Active!C$21:E$946,3,FALSE)</f>
        <v>-2022.5005826162201</v>
      </c>
      <c r="F273" s="3" t="s">
        <v>226</v>
      </c>
      <c r="G273" s="2" t="str">
        <f t="shared" si="28"/>
        <v>52835.4255</v>
      </c>
      <c r="H273" s="18">
        <f t="shared" si="29"/>
        <v>8891.5</v>
      </c>
      <c r="I273" s="27" t="s">
        <v>1248</v>
      </c>
      <c r="J273" s="28" t="s">
        <v>1249</v>
      </c>
      <c r="K273" s="27">
        <v>8891.5</v>
      </c>
      <c r="L273" s="27" t="s">
        <v>1250</v>
      </c>
      <c r="M273" s="28" t="s">
        <v>1113</v>
      </c>
      <c r="N273" s="28" t="s">
        <v>1251</v>
      </c>
      <c r="O273" s="29" t="s">
        <v>1217</v>
      </c>
      <c r="P273" s="30" t="s">
        <v>1252</v>
      </c>
    </row>
    <row r="274" spans="1:16" ht="13.5" thickBot="1">
      <c r="A274" s="18" t="str">
        <f t="shared" si="24"/>
        <v>IBVS 5676 </v>
      </c>
      <c r="B274" s="3" t="str">
        <f t="shared" si="25"/>
        <v>II</v>
      </c>
      <c r="C274" s="18">
        <f t="shared" si="26"/>
        <v>52850.5766</v>
      </c>
      <c r="D274" s="2" t="str">
        <f t="shared" si="27"/>
        <v>vis</v>
      </c>
      <c r="E274" s="26">
        <f>VLOOKUP(C274,Active!C$21:E$946,3,FALSE)</f>
        <v>-2005.4997130315728</v>
      </c>
      <c r="F274" s="3" t="s">
        <v>226</v>
      </c>
      <c r="G274" s="2" t="str">
        <f t="shared" si="28"/>
        <v>52850.5766</v>
      </c>
      <c r="H274" s="18">
        <f t="shared" si="29"/>
        <v>8908.5</v>
      </c>
      <c r="I274" s="27" t="s">
        <v>1253</v>
      </c>
      <c r="J274" s="28" t="s">
        <v>1254</v>
      </c>
      <c r="K274" s="27" t="s">
        <v>1255</v>
      </c>
      <c r="L274" s="27" t="s">
        <v>1256</v>
      </c>
      <c r="M274" s="28" t="s">
        <v>1113</v>
      </c>
      <c r="N274" s="28" t="s">
        <v>1196</v>
      </c>
      <c r="O274" s="29" t="s">
        <v>1246</v>
      </c>
      <c r="P274" s="30" t="s">
        <v>1247</v>
      </c>
    </row>
    <row r="275" spans="1:16" ht="13.5" thickBot="1">
      <c r="A275" s="18" t="str">
        <f t="shared" si="24"/>
        <v>BAVM 172 </v>
      </c>
      <c r="B275" s="3" t="str">
        <f t="shared" si="25"/>
        <v>I</v>
      </c>
      <c r="C275" s="18">
        <f t="shared" si="26"/>
        <v>52955.292200000004</v>
      </c>
      <c r="D275" s="2" t="str">
        <f t="shared" si="27"/>
        <v>vis</v>
      </c>
      <c r="E275" s="26">
        <f>VLOOKUP(C275,Active!C$21:E$946,3,FALSE)</f>
        <v>-1887.9995804288035</v>
      </c>
      <c r="F275" s="3" t="s">
        <v>226</v>
      </c>
      <c r="G275" s="2" t="str">
        <f t="shared" si="28"/>
        <v>52955.2922</v>
      </c>
      <c r="H275" s="18">
        <f t="shared" si="29"/>
        <v>9026</v>
      </c>
      <c r="I275" s="27" t="s">
        <v>1261</v>
      </c>
      <c r="J275" s="28" t="s">
        <v>1262</v>
      </c>
      <c r="K275" s="27" t="s">
        <v>1263</v>
      </c>
      <c r="L275" s="27" t="s">
        <v>1264</v>
      </c>
      <c r="M275" s="28" t="s">
        <v>1113</v>
      </c>
      <c r="N275" s="28" t="s">
        <v>1251</v>
      </c>
      <c r="O275" s="29" t="s">
        <v>1265</v>
      </c>
      <c r="P275" s="30" t="s">
        <v>1252</v>
      </c>
    </row>
    <row r="276" spans="1:16" ht="13.5" thickBot="1">
      <c r="A276" s="18" t="str">
        <f t="shared" si="24"/>
        <v>IBVS 5577 </v>
      </c>
      <c r="B276" s="3" t="str">
        <f t="shared" si="25"/>
        <v>II</v>
      </c>
      <c r="C276" s="18">
        <f t="shared" si="26"/>
        <v>53109.9156</v>
      </c>
      <c r="D276" s="2" t="str">
        <f t="shared" si="27"/>
        <v>vis</v>
      </c>
      <c r="E276" s="26">
        <f>VLOOKUP(C276,Active!C$21:E$946,3,FALSE)</f>
        <v>-1714.4984974622723</v>
      </c>
      <c r="F276" s="3" t="s">
        <v>226</v>
      </c>
      <c r="G276" s="2" t="str">
        <f t="shared" si="28"/>
        <v>53109.9156</v>
      </c>
      <c r="H276" s="18">
        <f t="shared" si="29"/>
        <v>9199.5</v>
      </c>
      <c r="I276" s="27" t="s">
        <v>1266</v>
      </c>
      <c r="J276" s="28" t="s">
        <v>1267</v>
      </c>
      <c r="K276" s="27" t="s">
        <v>1268</v>
      </c>
      <c r="L276" s="27" t="s">
        <v>1269</v>
      </c>
      <c r="M276" s="28" t="s">
        <v>1113</v>
      </c>
      <c r="N276" s="28" t="s">
        <v>1196</v>
      </c>
      <c r="O276" s="29" t="s">
        <v>1270</v>
      </c>
      <c r="P276" s="30" t="s">
        <v>1271</v>
      </c>
    </row>
    <row r="277" spans="1:16" ht="13.5" thickBot="1">
      <c r="A277" s="18" t="str">
        <f t="shared" si="24"/>
        <v>IBVS 5577 </v>
      </c>
      <c r="B277" s="3" t="str">
        <f t="shared" si="25"/>
        <v>I</v>
      </c>
      <c r="C277" s="18">
        <f t="shared" si="26"/>
        <v>53130.857120000001</v>
      </c>
      <c r="D277" s="2" t="str">
        <f t="shared" si="27"/>
        <v>vis</v>
      </c>
      <c r="E277" s="26">
        <f>VLOOKUP(C277,Active!C$21:E$946,3,FALSE)</f>
        <v>-1691.0002662827392</v>
      </c>
      <c r="F277" s="3" t="s">
        <v>226</v>
      </c>
      <c r="G277" s="2" t="str">
        <f t="shared" si="28"/>
        <v>53130.85712</v>
      </c>
      <c r="H277" s="18">
        <f t="shared" si="29"/>
        <v>9223</v>
      </c>
      <c r="I277" s="27" t="s">
        <v>1272</v>
      </c>
      <c r="J277" s="28" t="s">
        <v>1273</v>
      </c>
      <c r="K277" s="27" t="s">
        <v>1274</v>
      </c>
      <c r="L277" s="27" t="s">
        <v>1275</v>
      </c>
      <c r="M277" s="28" t="s">
        <v>1113</v>
      </c>
      <c r="N277" s="28" t="s">
        <v>1196</v>
      </c>
      <c r="O277" s="29" t="s">
        <v>1270</v>
      </c>
      <c r="P277" s="30" t="s">
        <v>1271</v>
      </c>
    </row>
    <row r="278" spans="1:16" ht="13.5" thickBot="1">
      <c r="A278" s="18" t="str">
        <f t="shared" si="24"/>
        <v>IBVS 5577 </v>
      </c>
      <c r="B278" s="3" t="str">
        <f t="shared" si="25"/>
        <v>I</v>
      </c>
      <c r="C278" s="18">
        <f t="shared" si="26"/>
        <v>53197.697050000002</v>
      </c>
      <c r="D278" s="2" t="str">
        <f t="shared" si="27"/>
        <v>vis</v>
      </c>
      <c r="E278" s="26">
        <f>VLOOKUP(C278,Active!C$21:E$946,3,FALSE)</f>
        <v>-1615.9999736982552</v>
      </c>
      <c r="F278" s="3" t="s">
        <v>226</v>
      </c>
      <c r="G278" s="2" t="str">
        <f t="shared" si="28"/>
        <v>53197.69705</v>
      </c>
      <c r="H278" s="18">
        <f t="shared" si="29"/>
        <v>9298</v>
      </c>
      <c r="I278" s="27" t="s">
        <v>1276</v>
      </c>
      <c r="J278" s="28" t="s">
        <v>1277</v>
      </c>
      <c r="K278" s="27" t="s">
        <v>1278</v>
      </c>
      <c r="L278" s="27" t="s">
        <v>1279</v>
      </c>
      <c r="M278" s="28" t="s">
        <v>1113</v>
      </c>
      <c r="N278" s="28" t="s">
        <v>1196</v>
      </c>
      <c r="O278" s="29" t="s">
        <v>1270</v>
      </c>
      <c r="P278" s="30" t="s">
        <v>1271</v>
      </c>
    </row>
    <row r="279" spans="1:16" ht="13.5" thickBot="1">
      <c r="A279" s="18" t="str">
        <f t="shared" si="24"/>
        <v>OEJV 0074 </v>
      </c>
      <c r="B279" s="3" t="str">
        <f t="shared" si="25"/>
        <v>I</v>
      </c>
      <c r="C279" s="18">
        <f t="shared" si="26"/>
        <v>53224.43374</v>
      </c>
      <c r="D279" s="2" t="str">
        <f t="shared" si="27"/>
        <v>vis</v>
      </c>
      <c r="E279" s="26">
        <f>VLOOKUP(C279,Active!C$21:E$946,3,FALSE)</f>
        <v>-1585.9990510051819</v>
      </c>
      <c r="F279" s="3" t="s">
        <v>226</v>
      </c>
      <c r="G279" s="2" t="str">
        <f t="shared" si="28"/>
        <v>53224.43374</v>
      </c>
      <c r="H279" s="18">
        <f t="shared" si="29"/>
        <v>9328</v>
      </c>
      <c r="I279" s="27" t="s">
        <v>1280</v>
      </c>
      <c r="J279" s="28" t="s">
        <v>1281</v>
      </c>
      <c r="K279" s="27" t="s">
        <v>1282</v>
      </c>
      <c r="L279" s="27" t="s">
        <v>1283</v>
      </c>
      <c r="M279" s="28" t="s">
        <v>1167</v>
      </c>
      <c r="N279" s="28" t="s">
        <v>146</v>
      </c>
      <c r="O279" s="29" t="s">
        <v>1284</v>
      </c>
      <c r="P279" s="30" t="s">
        <v>1222</v>
      </c>
    </row>
    <row r="280" spans="1:16" ht="13.5" thickBot="1">
      <c r="A280" s="18" t="str">
        <f t="shared" si="24"/>
        <v>OEJV 0074 </v>
      </c>
      <c r="B280" s="3" t="str">
        <f t="shared" si="25"/>
        <v>II</v>
      </c>
      <c r="C280" s="18">
        <f t="shared" si="26"/>
        <v>53228.444190000002</v>
      </c>
      <c r="D280" s="2" t="str">
        <f t="shared" si="27"/>
        <v>vis</v>
      </c>
      <c r="E280" s="26">
        <f>VLOOKUP(C280,Active!C$21:E$946,3,FALSE)</f>
        <v>-1581.4989726329341</v>
      </c>
      <c r="F280" s="3" t="s">
        <v>226</v>
      </c>
      <c r="G280" s="2" t="str">
        <f t="shared" si="28"/>
        <v>53228.44419</v>
      </c>
      <c r="H280" s="18">
        <f t="shared" si="29"/>
        <v>9332.5</v>
      </c>
      <c r="I280" s="27" t="s">
        <v>1285</v>
      </c>
      <c r="J280" s="28" t="s">
        <v>1286</v>
      </c>
      <c r="K280" s="27" t="s">
        <v>1287</v>
      </c>
      <c r="L280" s="27" t="s">
        <v>1288</v>
      </c>
      <c r="M280" s="28" t="s">
        <v>1167</v>
      </c>
      <c r="N280" s="28" t="s">
        <v>146</v>
      </c>
      <c r="O280" s="29" t="s">
        <v>1284</v>
      </c>
      <c r="P280" s="30" t="s">
        <v>1222</v>
      </c>
    </row>
    <row r="281" spans="1:16" ht="13.5" thickBot="1">
      <c r="A281" s="18" t="str">
        <f t="shared" si="24"/>
        <v>IBVS 5577 </v>
      </c>
      <c r="B281" s="3" t="str">
        <f t="shared" si="25"/>
        <v>I</v>
      </c>
      <c r="C281" s="18">
        <f t="shared" si="26"/>
        <v>53229.780030000002</v>
      </c>
      <c r="D281" s="2" t="str">
        <f t="shared" si="27"/>
        <v>vis</v>
      </c>
      <c r="E281" s="26">
        <f>VLOOKUP(C281,Active!C$21:E$946,3,FALSE)</f>
        <v>-1580.0000424149337</v>
      </c>
      <c r="F281" s="3" t="s">
        <v>226</v>
      </c>
      <c r="G281" s="2" t="str">
        <f t="shared" si="28"/>
        <v>53229.78003</v>
      </c>
      <c r="H281" s="18">
        <f t="shared" si="29"/>
        <v>9334</v>
      </c>
      <c r="I281" s="27" t="s">
        <v>1289</v>
      </c>
      <c r="J281" s="28" t="s">
        <v>1290</v>
      </c>
      <c r="K281" s="27" t="s">
        <v>1291</v>
      </c>
      <c r="L281" s="27" t="s">
        <v>1292</v>
      </c>
      <c r="M281" s="28" t="s">
        <v>1113</v>
      </c>
      <c r="N281" s="28" t="s">
        <v>1196</v>
      </c>
      <c r="O281" s="29" t="s">
        <v>1270</v>
      </c>
      <c r="P281" s="30" t="s">
        <v>1271</v>
      </c>
    </row>
    <row r="282" spans="1:16" ht="13.5" thickBot="1">
      <c r="A282" s="18" t="str">
        <f t="shared" si="24"/>
        <v>OEJV 0074 </v>
      </c>
      <c r="B282" s="3" t="str">
        <f t="shared" si="25"/>
        <v>I</v>
      </c>
      <c r="C282" s="18">
        <f t="shared" si="26"/>
        <v>53233.34562</v>
      </c>
      <c r="D282" s="2" t="str">
        <f t="shared" si="27"/>
        <v>vis</v>
      </c>
      <c r="E282" s="26">
        <f>VLOOKUP(C282,Active!C$21:E$946,3,FALSE)</f>
        <v>-1575.9991361716718</v>
      </c>
      <c r="F282" s="3" t="s">
        <v>226</v>
      </c>
      <c r="G282" s="2" t="str">
        <f t="shared" si="28"/>
        <v>53233.34562</v>
      </c>
      <c r="H282" s="18">
        <f t="shared" si="29"/>
        <v>9338</v>
      </c>
      <c r="I282" s="27" t="s">
        <v>1293</v>
      </c>
      <c r="J282" s="28" t="s">
        <v>1294</v>
      </c>
      <c r="K282" s="27" t="s">
        <v>1295</v>
      </c>
      <c r="L282" s="27" t="s">
        <v>1296</v>
      </c>
      <c r="M282" s="28" t="s">
        <v>1167</v>
      </c>
      <c r="N282" s="28" t="s">
        <v>1216</v>
      </c>
      <c r="O282" s="29" t="s">
        <v>1297</v>
      </c>
      <c r="P282" s="30" t="s">
        <v>1222</v>
      </c>
    </row>
    <row r="283" spans="1:16" ht="13.5" thickBot="1">
      <c r="A283" s="18" t="str">
        <f t="shared" si="24"/>
        <v>OEJV 0074 </v>
      </c>
      <c r="B283" s="3" t="str">
        <f t="shared" si="25"/>
        <v>II</v>
      </c>
      <c r="C283" s="18">
        <f t="shared" si="26"/>
        <v>53236.465759999999</v>
      </c>
      <c r="D283" s="2" t="str">
        <f t="shared" si="27"/>
        <v>vis</v>
      </c>
      <c r="E283" s="26">
        <f>VLOOKUP(C283,Active!C$21:E$946,3,FALSE)</f>
        <v>-1572.498064089393</v>
      </c>
      <c r="F283" s="3" t="s">
        <v>226</v>
      </c>
      <c r="G283" s="2" t="str">
        <f t="shared" si="28"/>
        <v>53236.46576</v>
      </c>
      <c r="H283" s="18">
        <f t="shared" si="29"/>
        <v>9341.5</v>
      </c>
      <c r="I283" s="27" t="s">
        <v>1298</v>
      </c>
      <c r="J283" s="28" t="s">
        <v>1299</v>
      </c>
      <c r="K283" s="27" t="s">
        <v>1300</v>
      </c>
      <c r="L283" s="27" t="s">
        <v>1301</v>
      </c>
      <c r="M283" s="28" t="s">
        <v>1167</v>
      </c>
      <c r="N283" s="28" t="s">
        <v>136</v>
      </c>
      <c r="O283" s="29" t="s">
        <v>1284</v>
      </c>
      <c r="P283" s="30" t="s">
        <v>1222</v>
      </c>
    </row>
    <row r="284" spans="1:16" ht="13.5" thickBot="1">
      <c r="A284" s="18" t="str">
        <f t="shared" si="24"/>
        <v>OEJV 0074 </v>
      </c>
      <c r="B284" s="3" t="str">
        <f t="shared" si="25"/>
        <v>I</v>
      </c>
      <c r="C284" s="18">
        <f t="shared" si="26"/>
        <v>53519.417309999997</v>
      </c>
      <c r="D284" s="2" t="str">
        <f t="shared" si="27"/>
        <v>vis</v>
      </c>
      <c r="E284" s="26">
        <f>VLOOKUP(C284,Active!C$21:E$946,3,FALSE)</f>
        <v>-1255.00148626185</v>
      </c>
      <c r="F284" s="3" t="s">
        <v>226</v>
      </c>
      <c r="G284" s="2" t="str">
        <f t="shared" si="28"/>
        <v>53519.41731</v>
      </c>
      <c r="H284" s="18">
        <f t="shared" si="29"/>
        <v>9659</v>
      </c>
      <c r="I284" s="27" t="s">
        <v>1310</v>
      </c>
      <c r="J284" s="28" t="s">
        <v>1311</v>
      </c>
      <c r="K284" s="27" t="s">
        <v>1312</v>
      </c>
      <c r="L284" s="27" t="s">
        <v>1313</v>
      </c>
      <c r="M284" s="28" t="s">
        <v>1167</v>
      </c>
      <c r="N284" s="28" t="s">
        <v>219</v>
      </c>
      <c r="O284" s="29" t="s">
        <v>1297</v>
      </c>
      <c r="P284" s="30" t="s">
        <v>1222</v>
      </c>
    </row>
    <row r="285" spans="1:16" ht="13.5" thickBot="1">
      <c r="A285" s="18" t="str">
        <f t="shared" si="24"/>
        <v>IBVS 5670 </v>
      </c>
      <c r="B285" s="3" t="str">
        <f t="shared" si="25"/>
        <v>I</v>
      </c>
      <c r="C285" s="18">
        <f t="shared" si="26"/>
        <v>53631.708899999998</v>
      </c>
      <c r="D285" s="2" t="str">
        <f t="shared" si="27"/>
        <v>vis</v>
      </c>
      <c r="E285" s="26">
        <f>VLOOKUP(C285,Active!C$21:E$946,3,FALSE)</f>
        <v>-1129.0004251479809</v>
      </c>
      <c r="F285" s="3" t="s">
        <v>226</v>
      </c>
      <c r="G285" s="2" t="str">
        <f t="shared" si="28"/>
        <v>53631.7089</v>
      </c>
      <c r="H285" s="18">
        <f t="shared" si="29"/>
        <v>9785</v>
      </c>
      <c r="I285" s="27" t="s">
        <v>1345</v>
      </c>
      <c r="J285" s="28" t="s">
        <v>1346</v>
      </c>
      <c r="K285" s="27" t="s">
        <v>1347</v>
      </c>
      <c r="L285" s="27" t="s">
        <v>1321</v>
      </c>
      <c r="M285" s="28" t="s">
        <v>1113</v>
      </c>
      <c r="N285" s="28" t="s">
        <v>1196</v>
      </c>
      <c r="O285" s="29" t="s">
        <v>1270</v>
      </c>
      <c r="P285" s="30" t="s">
        <v>1318</v>
      </c>
    </row>
    <row r="286" spans="1:16" ht="13.5" thickBot="1">
      <c r="A286" s="18" t="str">
        <f t="shared" si="24"/>
        <v>IBVS 5764 </v>
      </c>
      <c r="B286" s="3" t="str">
        <f t="shared" si="25"/>
        <v>I</v>
      </c>
      <c r="C286" s="18">
        <f t="shared" si="26"/>
        <v>53900.850200000001</v>
      </c>
      <c r="D286" s="2" t="str">
        <f t="shared" si="27"/>
        <v>vis</v>
      </c>
      <c r="E286" s="26">
        <f>VLOOKUP(C286,Active!C$21:E$946,3,FALSE)</f>
        <v>-827.00016502550545</v>
      </c>
      <c r="F286" s="3" t="s">
        <v>226</v>
      </c>
      <c r="G286" s="2" t="str">
        <f t="shared" si="28"/>
        <v>53900.8502</v>
      </c>
      <c r="H286" s="18">
        <f t="shared" si="29"/>
        <v>10087</v>
      </c>
      <c r="I286" s="27" t="s">
        <v>1358</v>
      </c>
      <c r="J286" s="28" t="s">
        <v>1359</v>
      </c>
      <c r="K286" s="27" t="s">
        <v>1360</v>
      </c>
      <c r="L286" s="27" t="s">
        <v>1361</v>
      </c>
      <c r="M286" s="28" t="s">
        <v>1167</v>
      </c>
      <c r="N286" s="28" t="s">
        <v>226</v>
      </c>
      <c r="O286" s="29" t="s">
        <v>1270</v>
      </c>
      <c r="P286" s="30" t="s">
        <v>1362</v>
      </c>
    </row>
    <row r="287" spans="1:16" ht="13.5" thickBot="1">
      <c r="A287" s="18" t="str">
        <f t="shared" si="24"/>
        <v>OEJV 0074 </v>
      </c>
      <c r="B287" s="3" t="str">
        <f t="shared" si="25"/>
        <v>I</v>
      </c>
      <c r="C287" s="18">
        <f t="shared" si="26"/>
        <v>53945.41128</v>
      </c>
      <c r="D287" s="2" t="str">
        <f t="shared" si="27"/>
        <v>vis</v>
      </c>
      <c r="E287" s="26">
        <f>VLOOKUP(C287,Active!C$21:E$946,3,FALSE)</f>
        <v>-776.9987057498829</v>
      </c>
      <c r="F287" s="3" t="s">
        <v>226</v>
      </c>
      <c r="G287" s="2" t="str">
        <f t="shared" si="28"/>
        <v>53945.41128</v>
      </c>
      <c r="H287" s="18">
        <f t="shared" si="29"/>
        <v>10137</v>
      </c>
      <c r="I287" s="27" t="s">
        <v>1363</v>
      </c>
      <c r="J287" s="28" t="s">
        <v>1364</v>
      </c>
      <c r="K287" s="27" t="s">
        <v>1365</v>
      </c>
      <c r="L287" s="27" t="s">
        <v>1366</v>
      </c>
      <c r="M287" s="28" t="s">
        <v>1167</v>
      </c>
      <c r="N287" s="28" t="s">
        <v>136</v>
      </c>
      <c r="O287" s="29" t="s">
        <v>1297</v>
      </c>
      <c r="P287" s="30" t="s">
        <v>1222</v>
      </c>
    </row>
    <row r="288" spans="1:16" ht="13.5" thickBot="1">
      <c r="A288" s="18" t="str">
        <f t="shared" si="24"/>
        <v>IBVS 5764 </v>
      </c>
      <c r="B288" s="3" t="str">
        <f t="shared" si="25"/>
        <v>II</v>
      </c>
      <c r="C288" s="18">
        <f t="shared" si="26"/>
        <v>54004.674599999998</v>
      </c>
      <c r="D288" s="2" t="str">
        <f t="shared" si="27"/>
        <v>vis</v>
      </c>
      <c r="E288" s="26">
        <f>VLOOKUP(C288,Active!C$21:E$946,3,FALSE)</f>
        <v>-710.50003737115105</v>
      </c>
      <c r="F288" s="3" t="s">
        <v>226</v>
      </c>
      <c r="G288" s="2" t="str">
        <f t="shared" si="28"/>
        <v>54004.6746</v>
      </c>
      <c r="H288" s="18">
        <f t="shared" si="29"/>
        <v>10203.5</v>
      </c>
      <c r="I288" s="27" t="s">
        <v>1373</v>
      </c>
      <c r="J288" s="28" t="s">
        <v>1374</v>
      </c>
      <c r="K288" s="27" t="s">
        <v>1375</v>
      </c>
      <c r="L288" s="27" t="s">
        <v>1376</v>
      </c>
      <c r="M288" s="28" t="s">
        <v>1167</v>
      </c>
      <c r="N288" s="28" t="s">
        <v>226</v>
      </c>
      <c r="O288" s="29" t="s">
        <v>1270</v>
      </c>
      <c r="P288" s="30" t="s">
        <v>1362</v>
      </c>
    </row>
    <row r="289" spans="1:16" ht="13.5" thickBot="1">
      <c r="A289" s="18" t="str">
        <f t="shared" si="24"/>
        <v>IBVS 5746 </v>
      </c>
      <c r="B289" s="3" t="str">
        <f t="shared" si="25"/>
        <v>II</v>
      </c>
      <c r="C289" s="18">
        <f t="shared" si="26"/>
        <v>54024.281799999997</v>
      </c>
      <c r="D289" s="2" t="str">
        <f t="shared" si="27"/>
        <v>vis</v>
      </c>
      <c r="E289" s="26">
        <f>VLOOKUP(C289,Active!C$21:E$946,3,FALSE)</f>
        <v>-688.4990308356513</v>
      </c>
      <c r="F289" s="3" t="s">
        <v>226</v>
      </c>
      <c r="G289" s="2" t="str">
        <f t="shared" si="28"/>
        <v>54024.2818</v>
      </c>
      <c r="H289" s="18">
        <f t="shared" si="29"/>
        <v>10225.5</v>
      </c>
      <c r="I289" s="27" t="s">
        <v>1382</v>
      </c>
      <c r="J289" s="28" t="s">
        <v>1383</v>
      </c>
      <c r="K289" s="27" t="s">
        <v>1384</v>
      </c>
      <c r="L289" s="27" t="s">
        <v>1385</v>
      </c>
      <c r="M289" s="28" t="s">
        <v>1113</v>
      </c>
      <c r="N289" s="28" t="s">
        <v>1196</v>
      </c>
      <c r="O289" s="29" t="s">
        <v>1386</v>
      </c>
      <c r="P289" s="30" t="s">
        <v>1387</v>
      </c>
    </row>
    <row r="290" spans="1:16" ht="13.5" thickBot="1">
      <c r="A290" s="18" t="str">
        <f t="shared" si="24"/>
        <v>IBVS 5910 </v>
      </c>
      <c r="B290" s="3" t="str">
        <f t="shared" si="25"/>
        <v>I</v>
      </c>
      <c r="C290" s="18">
        <f t="shared" si="26"/>
        <v>54227.918400000002</v>
      </c>
      <c r="D290" s="2" t="str">
        <f t="shared" si="27"/>
        <v>vis</v>
      </c>
      <c r="E290" s="26">
        <f>VLOOKUP(C290,Active!C$21:E$946,3,FALSE)</f>
        <v>-460.00081755341859</v>
      </c>
      <c r="F290" s="3" t="s">
        <v>226</v>
      </c>
      <c r="G290" s="2" t="str">
        <f t="shared" si="28"/>
        <v>54227.9184</v>
      </c>
      <c r="H290" s="18">
        <f t="shared" si="29"/>
        <v>10454</v>
      </c>
      <c r="I290" s="27" t="s">
        <v>1388</v>
      </c>
      <c r="J290" s="28" t="s">
        <v>1389</v>
      </c>
      <c r="K290" s="27" t="s">
        <v>1390</v>
      </c>
      <c r="L290" s="27" t="s">
        <v>1370</v>
      </c>
      <c r="M290" s="28" t="s">
        <v>1167</v>
      </c>
      <c r="N290" s="28" t="s">
        <v>226</v>
      </c>
      <c r="O290" s="29" t="s">
        <v>1270</v>
      </c>
      <c r="P290" s="30" t="s">
        <v>1391</v>
      </c>
    </row>
    <row r="291" spans="1:16" ht="13.5" thickBot="1">
      <c r="A291" s="18" t="str">
        <f t="shared" si="24"/>
        <v>IBVS 5910 </v>
      </c>
      <c r="B291" s="3" t="str">
        <f t="shared" si="25"/>
        <v>I</v>
      </c>
      <c r="C291" s="18">
        <f t="shared" si="26"/>
        <v>54320.603199999998</v>
      </c>
      <c r="D291" s="2" t="str">
        <f t="shared" si="27"/>
        <v>vis</v>
      </c>
      <c r="E291" s="26">
        <f>VLOOKUP(C291,Active!C$21:E$946,3,FALSE)</f>
        <v>-356.00030291892017</v>
      </c>
      <c r="F291" s="3" t="s">
        <v>226</v>
      </c>
      <c r="G291" s="2" t="str">
        <f t="shared" si="28"/>
        <v>54320.6032</v>
      </c>
      <c r="H291" s="18">
        <f t="shared" si="29"/>
        <v>10558</v>
      </c>
      <c r="I291" s="27" t="s">
        <v>1397</v>
      </c>
      <c r="J291" s="28" t="s">
        <v>1398</v>
      </c>
      <c r="K291" s="27" t="s">
        <v>1399</v>
      </c>
      <c r="L291" s="27" t="s">
        <v>1385</v>
      </c>
      <c r="M291" s="28" t="s">
        <v>1167</v>
      </c>
      <c r="N291" s="28" t="s">
        <v>226</v>
      </c>
      <c r="O291" s="29" t="s">
        <v>1270</v>
      </c>
      <c r="P291" s="30" t="s">
        <v>1391</v>
      </c>
    </row>
    <row r="292" spans="1:16" ht="13.5" thickBot="1">
      <c r="A292" s="18" t="str">
        <f t="shared" si="24"/>
        <v>IBVS 5910 </v>
      </c>
      <c r="B292" s="3" t="str">
        <f t="shared" si="25"/>
        <v>II</v>
      </c>
      <c r="C292" s="18">
        <f t="shared" si="26"/>
        <v>54373.628599999996</v>
      </c>
      <c r="D292" s="2" t="str">
        <f t="shared" si="27"/>
        <v>vis</v>
      </c>
      <c r="E292" s="26">
        <f>VLOOKUP(C292,Active!C$21:E$946,3,FALSE)</f>
        <v>-296.50113057674258</v>
      </c>
      <c r="F292" s="3" t="s">
        <v>226</v>
      </c>
      <c r="G292" s="2" t="str">
        <f t="shared" si="28"/>
        <v>54373.6286</v>
      </c>
      <c r="H292" s="18">
        <f t="shared" si="29"/>
        <v>10617.5</v>
      </c>
      <c r="I292" s="27" t="s">
        <v>1400</v>
      </c>
      <c r="J292" s="28" t="s">
        <v>1401</v>
      </c>
      <c r="K292" s="27" t="s">
        <v>1402</v>
      </c>
      <c r="L292" s="27" t="s">
        <v>1395</v>
      </c>
      <c r="M292" s="28" t="s">
        <v>1167</v>
      </c>
      <c r="N292" s="28" t="s">
        <v>226</v>
      </c>
      <c r="O292" s="29" t="s">
        <v>1270</v>
      </c>
      <c r="P292" s="30" t="s">
        <v>1391</v>
      </c>
    </row>
    <row r="293" spans="1:16" ht="26.25" thickBot="1">
      <c r="A293" s="18" t="str">
        <f t="shared" si="24"/>
        <v>JAAVSO 36(2);186 </v>
      </c>
      <c r="B293" s="3" t="str">
        <f t="shared" si="25"/>
        <v>I</v>
      </c>
      <c r="C293" s="18">
        <f t="shared" si="26"/>
        <v>54613.805800000002</v>
      </c>
      <c r="D293" s="2" t="str">
        <f t="shared" si="27"/>
        <v>vis</v>
      </c>
      <c r="E293" s="26">
        <f>VLOOKUP(C293,Active!C$21:E$946,3,FALSE)</f>
        <v>-27.001143486360405</v>
      </c>
      <c r="F293" s="3" t="s">
        <v>226</v>
      </c>
      <c r="G293" s="2" t="str">
        <f t="shared" si="28"/>
        <v>54613.8058</v>
      </c>
      <c r="H293" s="18">
        <f t="shared" si="29"/>
        <v>10887</v>
      </c>
      <c r="I293" s="27" t="s">
        <v>1403</v>
      </c>
      <c r="J293" s="28" t="s">
        <v>1404</v>
      </c>
      <c r="K293" s="27" t="s">
        <v>1405</v>
      </c>
      <c r="L293" s="27" t="s">
        <v>1406</v>
      </c>
      <c r="M293" s="28" t="s">
        <v>1167</v>
      </c>
      <c r="N293" s="28" t="s">
        <v>1216</v>
      </c>
      <c r="O293" s="29" t="s">
        <v>1396</v>
      </c>
      <c r="P293" s="30" t="s">
        <v>1407</v>
      </c>
    </row>
    <row r="294" spans="1:16" ht="13.5" thickBot="1">
      <c r="A294" s="18" t="str">
        <f t="shared" si="24"/>
        <v>IBVS 5870 </v>
      </c>
      <c r="B294" s="3" t="str">
        <f t="shared" si="25"/>
        <v>I</v>
      </c>
      <c r="C294" s="18">
        <f t="shared" si="26"/>
        <v>54637.868199999997</v>
      </c>
      <c r="D294" s="2" t="str">
        <f t="shared" si="27"/>
        <v>vis</v>
      </c>
      <c r="E294" s="26">
        <f>VLOOKUP(C294,Active!C$21:E$946,3,FALSE)</f>
        <v>-1.0098793311667062E-3</v>
      </c>
      <c r="F294" s="3" t="s">
        <v>226</v>
      </c>
      <c r="G294" s="2" t="str">
        <f t="shared" si="28"/>
        <v>54637.8682</v>
      </c>
      <c r="H294" s="18">
        <f t="shared" si="29"/>
        <v>10914</v>
      </c>
      <c r="I294" s="27" t="s">
        <v>1408</v>
      </c>
      <c r="J294" s="28" t="s">
        <v>1409</v>
      </c>
      <c r="K294" s="27" t="s">
        <v>1410</v>
      </c>
      <c r="L294" s="27" t="s">
        <v>1411</v>
      </c>
      <c r="M294" s="28" t="s">
        <v>1167</v>
      </c>
      <c r="N294" s="28" t="s">
        <v>226</v>
      </c>
      <c r="O294" s="29" t="s">
        <v>1231</v>
      </c>
      <c r="P294" s="30" t="s">
        <v>1412</v>
      </c>
    </row>
    <row r="295" spans="1:16" ht="13.5" thickBot="1">
      <c r="A295" s="18" t="str">
        <f t="shared" si="24"/>
        <v> JAAVSO 37;44 </v>
      </c>
      <c r="B295" s="3" t="str">
        <f t="shared" si="25"/>
        <v>I</v>
      </c>
      <c r="C295" s="18">
        <f t="shared" si="26"/>
        <v>54680.6446</v>
      </c>
      <c r="D295" s="2" t="str">
        <f t="shared" si="27"/>
        <v>vis</v>
      </c>
      <c r="E295" s="26">
        <f>VLOOKUP(C295,Active!C$21:E$946,3,FALSE)</f>
        <v>47.997881138523248</v>
      </c>
      <c r="F295" s="3" t="s">
        <v>226</v>
      </c>
      <c r="G295" s="2" t="str">
        <f t="shared" si="28"/>
        <v>54680.6446</v>
      </c>
      <c r="H295" s="18">
        <f t="shared" si="29"/>
        <v>10962</v>
      </c>
      <c r="I295" s="27" t="s">
        <v>1413</v>
      </c>
      <c r="J295" s="28" t="s">
        <v>1414</v>
      </c>
      <c r="K295" s="27" t="s">
        <v>1415</v>
      </c>
      <c r="L295" s="27" t="s">
        <v>1416</v>
      </c>
      <c r="M295" s="28" t="s">
        <v>1167</v>
      </c>
      <c r="N295" s="28" t="s">
        <v>1188</v>
      </c>
      <c r="O295" s="29" t="s">
        <v>1371</v>
      </c>
      <c r="P295" s="29" t="s">
        <v>1417</v>
      </c>
    </row>
    <row r="296" spans="1:16" ht="13.5" thickBot="1">
      <c r="A296" s="18" t="str">
        <f t="shared" si="24"/>
        <v>BAVM 209 </v>
      </c>
      <c r="B296" s="3" t="str">
        <f t="shared" si="25"/>
        <v>I</v>
      </c>
      <c r="C296" s="18">
        <f t="shared" si="26"/>
        <v>54706.490700000002</v>
      </c>
      <c r="D296" s="2" t="str">
        <f t="shared" si="27"/>
        <v>vis</v>
      </c>
      <c r="E296" s="26">
        <f>VLOOKUP(C296,Active!C$21:E$946,3,FALSE)</f>
        <v>76.999483356957114</v>
      </c>
      <c r="F296" s="3" t="s">
        <v>226</v>
      </c>
      <c r="G296" s="2" t="str">
        <f t="shared" si="28"/>
        <v>54706.4907</v>
      </c>
      <c r="H296" s="18">
        <f t="shared" si="29"/>
        <v>10991</v>
      </c>
      <c r="I296" s="27" t="s">
        <v>1418</v>
      </c>
      <c r="J296" s="28" t="s">
        <v>1419</v>
      </c>
      <c r="K296" s="27" t="s">
        <v>1420</v>
      </c>
      <c r="L296" s="27" t="s">
        <v>1421</v>
      </c>
      <c r="M296" s="28" t="s">
        <v>1167</v>
      </c>
      <c r="N296" s="28" t="s">
        <v>1422</v>
      </c>
      <c r="O296" s="29" t="s">
        <v>1423</v>
      </c>
      <c r="P296" s="30" t="s">
        <v>1424</v>
      </c>
    </row>
    <row r="297" spans="1:16" ht="13.5" thickBot="1">
      <c r="A297" s="18" t="str">
        <f t="shared" si="24"/>
        <v> JAAVSO 38;85 </v>
      </c>
      <c r="B297" s="3" t="str">
        <f t="shared" si="25"/>
        <v>I</v>
      </c>
      <c r="C297" s="18">
        <f t="shared" si="26"/>
        <v>54949.786699999997</v>
      </c>
      <c r="D297" s="2" t="str">
        <f t="shared" si="27"/>
        <v>vis</v>
      </c>
      <c r="E297" s="26">
        <f>VLOOKUP(C297,Active!C$21:E$946,3,FALSE)</f>
        <v>349.99903893150253</v>
      </c>
      <c r="F297" s="3" t="s">
        <v>226</v>
      </c>
      <c r="G297" s="2" t="str">
        <f t="shared" si="28"/>
        <v>54949.7867</v>
      </c>
      <c r="H297" s="18">
        <f t="shared" si="29"/>
        <v>11264</v>
      </c>
      <c r="I297" s="27" t="s">
        <v>1434</v>
      </c>
      <c r="J297" s="28" t="s">
        <v>1435</v>
      </c>
      <c r="K297" s="27">
        <v>11264</v>
      </c>
      <c r="L297" s="27" t="s">
        <v>1436</v>
      </c>
      <c r="M297" s="28" t="s">
        <v>1167</v>
      </c>
      <c r="N297" s="28" t="s">
        <v>1188</v>
      </c>
      <c r="O297" s="29" t="s">
        <v>1437</v>
      </c>
      <c r="P297" s="29" t="s">
        <v>1438</v>
      </c>
    </row>
    <row r="298" spans="1:16" ht="13.5" thickBot="1">
      <c r="A298" s="18" t="str">
        <f t="shared" si="24"/>
        <v> JAAVSO 38;120 </v>
      </c>
      <c r="B298" s="3" t="str">
        <f t="shared" si="25"/>
        <v>I</v>
      </c>
      <c r="C298" s="18">
        <f t="shared" si="26"/>
        <v>55138.720600000001</v>
      </c>
      <c r="D298" s="2" t="str">
        <f t="shared" si="27"/>
        <v>vis</v>
      </c>
      <c r="E298" s="26">
        <f>VLOOKUP(C298,Active!C$21:E$946,3,FALSE)</f>
        <v>561.99952695007948</v>
      </c>
      <c r="F298" s="3" t="s">
        <v>226</v>
      </c>
      <c r="G298" s="2" t="str">
        <f t="shared" si="28"/>
        <v>55138.7206</v>
      </c>
      <c r="H298" s="18">
        <f t="shared" si="29"/>
        <v>11476</v>
      </c>
      <c r="I298" s="27" t="s">
        <v>1442</v>
      </c>
      <c r="J298" s="28" t="s">
        <v>1443</v>
      </c>
      <c r="K298" s="27">
        <v>11476</v>
      </c>
      <c r="L298" s="27" t="s">
        <v>1444</v>
      </c>
      <c r="M298" s="28" t="s">
        <v>1167</v>
      </c>
      <c r="N298" s="28" t="s">
        <v>1188</v>
      </c>
      <c r="O298" s="29" t="s">
        <v>634</v>
      </c>
      <c r="P298" s="29" t="s">
        <v>1445</v>
      </c>
    </row>
    <row r="299" spans="1:16" ht="13.5" thickBot="1">
      <c r="A299" s="18" t="str">
        <f t="shared" si="24"/>
        <v>IBVS 5972 </v>
      </c>
      <c r="B299" s="3" t="str">
        <f t="shared" si="25"/>
        <v>I</v>
      </c>
      <c r="C299" s="18">
        <f t="shared" si="26"/>
        <v>55283.984400000001</v>
      </c>
      <c r="D299" s="2" t="str">
        <f t="shared" si="27"/>
        <v>vis</v>
      </c>
      <c r="E299" s="26">
        <f>VLOOKUP(C299,Active!C$21:E$946,3,FALSE)</f>
        <v>724.99831378204829</v>
      </c>
      <c r="F299" s="3" t="s">
        <v>226</v>
      </c>
      <c r="G299" s="2" t="str">
        <f t="shared" si="28"/>
        <v>55283.9844</v>
      </c>
      <c r="H299" s="18">
        <f t="shared" si="29"/>
        <v>11639</v>
      </c>
      <c r="I299" s="27" t="s">
        <v>1446</v>
      </c>
      <c r="J299" s="28" t="s">
        <v>1447</v>
      </c>
      <c r="K299" s="27">
        <v>11639</v>
      </c>
      <c r="L299" s="27" t="s">
        <v>1448</v>
      </c>
      <c r="M299" s="28" t="s">
        <v>1167</v>
      </c>
      <c r="N299" s="28" t="s">
        <v>226</v>
      </c>
      <c r="O299" s="29" t="s">
        <v>1270</v>
      </c>
      <c r="P299" s="30" t="s">
        <v>1449</v>
      </c>
    </row>
    <row r="300" spans="1:16" ht="13.5" thickBot="1">
      <c r="A300" s="18" t="str">
        <f t="shared" si="24"/>
        <v>IBVS 5972 </v>
      </c>
      <c r="B300" s="3" t="str">
        <f t="shared" si="25"/>
        <v>I</v>
      </c>
      <c r="C300" s="18">
        <f t="shared" si="26"/>
        <v>55300.917200000004</v>
      </c>
      <c r="D300" s="2" t="str">
        <f t="shared" si="27"/>
        <v>vis</v>
      </c>
      <c r="E300" s="26">
        <f>VLOOKUP(C300,Active!C$21:E$946,3,FALSE)</f>
        <v>743.99840780181592</v>
      </c>
      <c r="F300" s="3" t="s">
        <v>226</v>
      </c>
      <c r="G300" s="2" t="str">
        <f t="shared" si="28"/>
        <v>55300.9172</v>
      </c>
      <c r="H300" s="18">
        <f t="shared" si="29"/>
        <v>11658</v>
      </c>
      <c r="I300" s="27" t="s">
        <v>1450</v>
      </c>
      <c r="J300" s="28" t="s">
        <v>1451</v>
      </c>
      <c r="K300" s="27">
        <v>11658</v>
      </c>
      <c r="L300" s="27" t="s">
        <v>1428</v>
      </c>
      <c r="M300" s="28" t="s">
        <v>1167</v>
      </c>
      <c r="N300" s="28" t="s">
        <v>226</v>
      </c>
      <c r="O300" s="29" t="s">
        <v>1270</v>
      </c>
      <c r="P300" s="30" t="s">
        <v>1449</v>
      </c>
    </row>
    <row r="301" spans="1:16" ht="13.5" thickBot="1">
      <c r="A301" s="18" t="str">
        <f t="shared" si="24"/>
        <v>IBVS 5972 </v>
      </c>
      <c r="B301" s="3" t="str">
        <f t="shared" si="25"/>
        <v>II</v>
      </c>
      <c r="C301" s="18">
        <f t="shared" si="26"/>
        <v>55329.880499999999</v>
      </c>
      <c r="D301" s="2" t="str">
        <f t="shared" si="27"/>
        <v>vis</v>
      </c>
      <c r="E301" s="26">
        <f>VLOOKUP(C301,Active!C$21:E$946,3,FALSE)</f>
        <v>776.49778316339712</v>
      </c>
      <c r="F301" s="3" t="s">
        <v>226</v>
      </c>
      <c r="G301" s="2" t="str">
        <f t="shared" si="28"/>
        <v>55329.8805</v>
      </c>
      <c r="H301" s="18">
        <f t="shared" si="29"/>
        <v>11690.5</v>
      </c>
      <c r="I301" s="27" t="s">
        <v>1452</v>
      </c>
      <c r="J301" s="28" t="s">
        <v>1453</v>
      </c>
      <c r="K301" s="27">
        <v>11690.5</v>
      </c>
      <c r="L301" s="27" t="s">
        <v>1454</v>
      </c>
      <c r="M301" s="28" t="s">
        <v>1167</v>
      </c>
      <c r="N301" s="28" t="s">
        <v>226</v>
      </c>
      <c r="O301" s="29" t="s">
        <v>1270</v>
      </c>
      <c r="P301" s="30" t="s">
        <v>1449</v>
      </c>
    </row>
    <row r="302" spans="1:16" ht="13.5" thickBot="1">
      <c r="A302" s="18" t="str">
        <f t="shared" si="24"/>
        <v>IBVS 5972 </v>
      </c>
      <c r="B302" s="3" t="str">
        <f t="shared" si="25"/>
        <v>II</v>
      </c>
      <c r="C302" s="18">
        <f t="shared" si="26"/>
        <v>55337.903299999998</v>
      </c>
      <c r="D302" s="2" t="str">
        <f t="shared" si="27"/>
        <v>vis</v>
      </c>
      <c r="E302" s="26">
        <f>VLOOKUP(C302,Active!C$21:E$946,3,FALSE)</f>
        <v>785.50007187534959</v>
      </c>
      <c r="F302" s="3" t="s">
        <v>226</v>
      </c>
      <c r="G302" s="2" t="str">
        <f t="shared" si="28"/>
        <v>55337.9033</v>
      </c>
      <c r="H302" s="18">
        <f t="shared" si="29"/>
        <v>11699.5</v>
      </c>
      <c r="I302" s="27" t="s">
        <v>1455</v>
      </c>
      <c r="J302" s="28" t="s">
        <v>1456</v>
      </c>
      <c r="K302" s="27">
        <v>11699.5</v>
      </c>
      <c r="L302" s="27" t="s">
        <v>1457</v>
      </c>
      <c r="M302" s="28" t="s">
        <v>1167</v>
      </c>
      <c r="N302" s="28" t="s">
        <v>226</v>
      </c>
      <c r="O302" s="29" t="s">
        <v>1270</v>
      </c>
      <c r="P302" s="30" t="s">
        <v>1449</v>
      </c>
    </row>
    <row r="303" spans="1:16" ht="13.5" thickBot="1">
      <c r="A303" s="18" t="str">
        <f t="shared" si="24"/>
        <v>IBVS 5972 </v>
      </c>
      <c r="B303" s="3" t="str">
        <f t="shared" si="25"/>
        <v>II</v>
      </c>
      <c r="C303" s="18">
        <f t="shared" si="26"/>
        <v>55345.921399999999</v>
      </c>
      <c r="D303" s="2" t="str">
        <f t="shared" si="27"/>
        <v>vis</v>
      </c>
      <c r="E303" s="26">
        <f>VLOOKUP(C303,Active!C$21:E$946,3,FALSE)</f>
        <v>794.49708677305694</v>
      </c>
      <c r="F303" s="3" t="s">
        <v>226</v>
      </c>
      <c r="G303" s="2" t="str">
        <f t="shared" si="28"/>
        <v>55345.9214</v>
      </c>
      <c r="H303" s="18">
        <f t="shared" si="29"/>
        <v>11708.5</v>
      </c>
      <c r="I303" s="27" t="s">
        <v>1458</v>
      </c>
      <c r="J303" s="28" t="s">
        <v>1459</v>
      </c>
      <c r="K303" s="27">
        <v>11708.5</v>
      </c>
      <c r="L303" s="27" t="s">
        <v>1460</v>
      </c>
      <c r="M303" s="28" t="s">
        <v>1167</v>
      </c>
      <c r="N303" s="28" t="s">
        <v>226</v>
      </c>
      <c r="O303" s="29" t="s">
        <v>1270</v>
      </c>
      <c r="P303" s="30" t="s">
        <v>1449</v>
      </c>
    </row>
    <row r="304" spans="1:16" ht="13.5" thickBot="1">
      <c r="A304" s="18" t="str">
        <f t="shared" si="24"/>
        <v>IBVS 5972 </v>
      </c>
      <c r="B304" s="3" t="str">
        <f t="shared" si="25"/>
        <v>II</v>
      </c>
      <c r="C304" s="18">
        <f t="shared" si="26"/>
        <v>55354.835099999997</v>
      </c>
      <c r="D304" s="2" t="str">
        <f t="shared" si="27"/>
        <v>vis</v>
      </c>
      <c r="E304" s="26">
        <f>VLOOKUP(C304,Active!C$21:E$946,3,FALSE)</f>
        <v>804.49904380697512</v>
      </c>
      <c r="F304" s="3" t="s">
        <v>226</v>
      </c>
      <c r="G304" s="2" t="str">
        <f t="shared" si="28"/>
        <v>55354.8351</v>
      </c>
      <c r="H304" s="18">
        <f t="shared" si="29"/>
        <v>11718.5</v>
      </c>
      <c r="I304" s="27" t="s">
        <v>1461</v>
      </c>
      <c r="J304" s="28" t="s">
        <v>1462</v>
      </c>
      <c r="K304" s="27">
        <v>11718.5</v>
      </c>
      <c r="L304" s="27" t="s">
        <v>1463</v>
      </c>
      <c r="M304" s="28" t="s">
        <v>1167</v>
      </c>
      <c r="N304" s="28" t="s">
        <v>226</v>
      </c>
      <c r="O304" s="29" t="s">
        <v>1270</v>
      </c>
      <c r="P304" s="30" t="s">
        <v>1449</v>
      </c>
    </row>
    <row r="305" spans="1:16" ht="13.5" thickBot="1">
      <c r="A305" s="18" t="str">
        <f t="shared" si="24"/>
        <v>IBVS 5972 </v>
      </c>
      <c r="B305" s="3" t="str">
        <f t="shared" si="25"/>
        <v>I</v>
      </c>
      <c r="C305" s="18">
        <f t="shared" si="26"/>
        <v>55366.8658</v>
      </c>
      <c r="D305" s="2" t="str">
        <f t="shared" si="27"/>
        <v>vis</v>
      </c>
      <c r="E305" s="26">
        <f>VLOOKUP(C305,Active!C$21:E$946,3,FALSE)</f>
        <v>817.99854956642685</v>
      </c>
      <c r="F305" s="3" t="s">
        <v>226</v>
      </c>
      <c r="G305" s="2" t="str">
        <f t="shared" si="28"/>
        <v>55366.8658</v>
      </c>
      <c r="H305" s="18">
        <f t="shared" si="29"/>
        <v>11732</v>
      </c>
      <c r="I305" s="27" t="s">
        <v>1464</v>
      </c>
      <c r="J305" s="28" t="s">
        <v>1465</v>
      </c>
      <c r="K305" s="27">
        <v>11732</v>
      </c>
      <c r="L305" s="27" t="s">
        <v>1444</v>
      </c>
      <c r="M305" s="28" t="s">
        <v>1167</v>
      </c>
      <c r="N305" s="28" t="s">
        <v>226</v>
      </c>
      <c r="O305" s="29" t="s">
        <v>1270</v>
      </c>
      <c r="P305" s="30" t="s">
        <v>1449</v>
      </c>
    </row>
    <row r="306" spans="1:16" ht="13.5" thickBot="1">
      <c r="A306" s="18" t="str">
        <f t="shared" si="24"/>
        <v> JAAVSO 39;94 </v>
      </c>
      <c r="B306" s="3" t="str">
        <f t="shared" si="25"/>
        <v>I</v>
      </c>
      <c r="C306" s="18">
        <f t="shared" si="26"/>
        <v>55383.798699999999</v>
      </c>
      <c r="D306" s="2" t="str">
        <f t="shared" si="27"/>
        <v>vis</v>
      </c>
      <c r="E306" s="26">
        <f>VLOOKUP(C306,Active!C$21:E$946,3,FALSE)</f>
        <v>836.99875579500542</v>
      </c>
      <c r="F306" s="3" t="s">
        <v>226</v>
      </c>
      <c r="G306" s="2" t="str">
        <f t="shared" si="28"/>
        <v>55383.7987</v>
      </c>
      <c r="H306" s="18">
        <f t="shared" si="29"/>
        <v>11751</v>
      </c>
      <c r="I306" s="27" t="s">
        <v>1474</v>
      </c>
      <c r="J306" s="28" t="s">
        <v>1475</v>
      </c>
      <c r="K306" s="27">
        <v>11751</v>
      </c>
      <c r="L306" s="27" t="s">
        <v>1476</v>
      </c>
      <c r="M306" s="28" t="s">
        <v>1167</v>
      </c>
      <c r="N306" s="28" t="s">
        <v>1188</v>
      </c>
      <c r="O306" s="29" t="s">
        <v>1437</v>
      </c>
      <c r="P306" s="29" t="s">
        <v>1477</v>
      </c>
    </row>
    <row r="307" spans="1:16" ht="13.5" thickBot="1">
      <c r="A307" s="18" t="str">
        <f t="shared" si="24"/>
        <v>BAVM 215 </v>
      </c>
      <c r="B307" s="3" t="str">
        <f t="shared" si="25"/>
        <v>II</v>
      </c>
      <c r="C307" s="18">
        <f t="shared" si="26"/>
        <v>55398.503499999999</v>
      </c>
      <c r="D307" s="2" t="str">
        <f t="shared" si="27"/>
        <v>vis</v>
      </c>
      <c r="E307" s="26">
        <f>VLOOKUP(C307,Active!C$21:E$946,3,FALSE)</f>
        <v>853.49883744374824</v>
      </c>
      <c r="F307" s="3" t="s">
        <v>226</v>
      </c>
      <c r="G307" s="2" t="str">
        <f t="shared" si="28"/>
        <v>55398.5035</v>
      </c>
      <c r="H307" s="18">
        <f t="shared" si="29"/>
        <v>11767.5</v>
      </c>
      <c r="I307" s="27" t="s">
        <v>1484</v>
      </c>
      <c r="J307" s="28" t="s">
        <v>1485</v>
      </c>
      <c r="K307" s="27">
        <v>11767.5</v>
      </c>
      <c r="L307" s="27" t="s">
        <v>1463</v>
      </c>
      <c r="M307" s="28" t="s">
        <v>1167</v>
      </c>
      <c r="N307" s="28" t="s">
        <v>1251</v>
      </c>
      <c r="O307" s="29" t="s">
        <v>1217</v>
      </c>
      <c r="P307" s="30" t="s">
        <v>1486</v>
      </c>
    </row>
    <row r="308" spans="1:16" ht="13.5" thickBot="1">
      <c r="A308" s="18" t="str">
        <f t="shared" si="24"/>
        <v> JAAVSO 39;94 </v>
      </c>
      <c r="B308" s="3" t="str">
        <f t="shared" si="25"/>
        <v>I</v>
      </c>
      <c r="C308" s="18">
        <f t="shared" si="26"/>
        <v>55436.379800000002</v>
      </c>
      <c r="D308" s="2" t="str">
        <f t="shared" si="27"/>
        <v>vis</v>
      </c>
      <c r="E308" s="26">
        <f>VLOOKUP(C308,Active!C$21:E$946,3,FALSE)</f>
        <v>895.99938437756282</v>
      </c>
      <c r="F308" s="3" t="s">
        <v>226</v>
      </c>
      <c r="G308" s="2" t="str">
        <f t="shared" si="28"/>
        <v>55436.3798</v>
      </c>
      <c r="H308" s="18">
        <f t="shared" si="29"/>
        <v>11810</v>
      </c>
      <c r="I308" s="27" t="s">
        <v>1501</v>
      </c>
      <c r="J308" s="28" t="s">
        <v>1502</v>
      </c>
      <c r="K308" s="27">
        <v>11810</v>
      </c>
      <c r="L308" s="27" t="s">
        <v>1503</v>
      </c>
      <c r="M308" s="28" t="s">
        <v>1167</v>
      </c>
      <c r="N308" s="28" t="s">
        <v>1188</v>
      </c>
      <c r="O308" s="29" t="s">
        <v>1504</v>
      </c>
      <c r="P308" s="29" t="s">
        <v>1477</v>
      </c>
    </row>
    <row r="309" spans="1:16" ht="13.5" thickBot="1">
      <c r="A309" s="18" t="str">
        <f t="shared" si="24"/>
        <v> JAAVSO 40;975 </v>
      </c>
      <c r="B309" s="3" t="str">
        <f t="shared" si="25"/>
        <v>I</v>
      </c>
      <c r="C309" s="18">
        <f t="shared" si="26"/>
        <v>55769.686199999996</v>
      </c>
      <c r="D309" s="2" t="str">
        <f t="shared" si="27"/>
        <v>vis</v>
      </c>
      <c r="E309" s="26">
        <f>VLOOKUP(C309,Active!C$21:E$946,3,FALSE)</f>
        <v>1269.9985420708745</v>
      </c>
      <c r="F309" s="3" t="s">
        <v>226</v>
      </c>
      <c r="G309" s="2" t="str">
        <f t="shared" si="28"/>
        <v>55769.6862</v>
      </c>
      <c r="H309" s="18">
        <f t="shared" si="29"/>
        <v>12184</v>
      </c>
      <c r="I309" s="27" t="s">
        <v>1505</v>
      </c>
      <c r="J309" s="28" t="s">
        <v>1506</v>
      </c>
      <c r="K309" s="27">
        <v>12184</v>
      </c>
      <c r="L309" s="27" t="s">
        <v>1507</v>
      </c>
      <c r="M309" s="28" t="s">
        <v>1167</v>
      </c>
      <c r="N309" s="28" t="s">
        <v>226</v>
      </c>
      <c r="O309" s="29" t="s">
        <v>1437</v>
      </c>
      <c r="P309" s="29" t="s">
        <v>1508</v>
      </c>
    </row>
    <row r="310" spans="1:16" ht="13.5" thickBot="1">
      <c r="A310" s="18" t="str">
        <f t="shared" si="24"/>
        <v>OEJV 0160 </v>
      </c>
      <c r="B310" s="3" t="str">
        <f t="shared" si="25"/>
        <v>II</v>
      </c>
      <c r="C310" s="18">
        <f t="shared" si="26"/>
        <v>56153.343240000002</v>
      </c>
      <c r="D310" s="2" t="str">
        <f t="shared" si="27"/>
        <v>vis</v>
      </c>
      <c r="E310" s="26">
        <f>VLOOKUP(C310,Active!C$21:E$946,3,FALSE)</f>
        <v>1700.4955556389125</v>
      </c>
      <c r="F310" s="3" t="s">
        <v>226</v>
      </c>
      <c r="G310" s="2" t="str">
        <f t="shared" si="28"/>
        <v>56153.34324</v>
      </c>
      <c r="H310" s="18">
        <f t="shared" si="29"/>
        <v>12614.5</v>
      </c>
      <c r="I310" s="27" t="s">
        <v>1515</v>
      </c>
      <c r="J310" s="28" t="s">
        <v>1516</v>
      </c>
      <c r="K310" s="27">
        <v>12614.5</v>
      </c>
      <c r="L310" s="27" t="s">
        <v>1517</v>
      </c>
      <c r="M310" s="28" t="s">
        <v>1167</v>
      </c>
      <c r="N310" s="28" t="s">
        <v>226</v>
      </c>
      <c r="O310" s="29" t="s">
        <v>1518</v>
      </c>
      <c r="P310" s="30" t="s">
        <v>1519</v>
      </c>
    </row>
    <row r="311" spans="1:16" ht="13.5" thickBot="1">
      <c r="A311" s="18" t="str">
        <f t="shared" si="24"/>
        <v>IBVS 6094 </v>
      </c>
      <c r="B311" s="3" t="str">
        <f t="shared" si="25"/>
        <v>II</v>
      </c>
      <c r="C311" s="18">
        <f t="shared" si="26"/>
        <v>56153.344599999997</v>
      </c>
      <c r="D311" s="2" t="str">
        <f t="shared" si="27"/>
        <v>vis</v>
      </c>
      <c r="E311" s="26">
        <f>VLOOKUP(C311,Active!C$21:E$946,3,FALSE)</f>
        <v>1700.4970816787738</v>
      </c>
      <c r="F311" s="3" t="s">
        <v>226</v>
      </c>
      <c r="G311" s="2" t="str">
        <f t="shared" si="28"/>
        <v>56153.3446</v>
      </c>
      <c r="H311" s="18">
        <f t="shared" si="29"/>
        <v>12614.5</v>
      </c>
      <c r="I311" s="27" t="s">
        <v>1520</v>
      </c>
      <c r="J311" s="28" t="s">
        <v>1521</v>
      </c>
      <c r="K311" s="27">
        <v>12614.5</v>
      </c>
      <c r="L311" s="27" t="s">
        <v>1522</v>
      </c>
      <c r="M311" s="28" t="s">
        <v>1167</v>
      </c>
      <c r="N311" s="28" t="s">
        <v>226</v>
      </c>
      <c r="O311" s="29" t="s">
        <v>1518</v>
      </c>
      <c r="P311" s="30" t="s">
        <v>1523</v>
      </c>
    </row>
    <row r="312" spans="1:16" ht="13.5" thickBot="1">
      <c r="A312" s="18" t="str">
        <f t="shared" si="24"/>
        <v>OEJV 0160 </v>
      </c>
      <c r="B312" s="3" t="str">
        <f t="shared" si="25"/>
        <v>I</v>
      </c>
      <c r="C312" s="18">
        <f t="shared" si="26"/>
        <v>56173.397120000001</v>
      </c>
      <c r="D312" s="2" t="str">
        <f t="shared" si="27"/>
        <v>vis</v>
      </c>
      <c r="E312" s="26">
        <f>VLOOKUP(C312,Active!C$21:E$946,3,FALSE)</f>
        <v>1722.9977765038063</v>
      </c>
      <c r="F312" s="3" t="s">
        <v>226</v>
      </c>
      <c r="G312" s="2" t="str">
        <f t="shared" si="28"/>
        <v>56173.39712</v>
      </c>
      <c r="H312" s="18">
        <f t="shared" si="29"/>
        <v>12637</v>
      </c>
      <c r="I312" s="27" t="s">
        <v>1524</v>
      </c>
      <c r="J312" s="28" t="s">
        <v>1525</v>
      </c>
      <c r="K312" s="27">
        <v>12637</v>
      </c>
      <c r="L312" s="27" t="s">
        <v>1526</v>
      </c>
      <c r="M312" s="28" t="s">
        <v>1167</v>
      </c>
      <c r="N312" s="28" t="s">
        <v>219</v>
      </c>
      <c r="O312" s="29" t="s">
        <v>1527</v>
      </c>
      <c r="P312" s="30" t="s">
        <v>1519</v>
      </c>
    </row>
    <row r="313" spans="1:16" ht="13.5" thickBot="1">
      <c r="A313" s="18" t="str">
        <f t="shared" si="24"/>
        <v>BAVM 232 </v>
      </c>
      <c r="B313" s="3" t="str">
        <f t="shared" si="25"/>
        <v>I</v>
      </c>
      <c r="C313" s="18">
        <f t="shared" si="26"/>
        <v>56483.531900000002</v>
      </c>
      <c r="D313" s="2" t="str">
        <f t="shared" si="27"/>
        <v>vis</v>
      </c>
      <c r="E313" s="26">
        <f>VLOOKUP(C313,Active!C$21:E$946,3,FALSE)</f>
        <v>2070.9963342614815</v>
      </c>
      <c r="F313" s="3" t="s">
        <v>226</v>
      </c>
      <c r="G313" s="2" t="str">
        <f t="shared" si="28"/>
        <v>56483.5319</v>
      </c>
      <c r="H313" s="18">
        <f t="shared" si="29"/>
        <v>12985</v>
      </c>
      <c r="I313" s="27" t="s">
        <v>1528</v>
      </c>
      <c r="J313" s="28" t="s">
        <v>1529</v>
      </c>
      <c r="K313" s="27">
        <v>12985</v>
      </c>
      <c r="L313" s="27" t="s">
        <v>1530</v>
      </c>
      <c r="M313" s="28" t="s">
        <v>1167</v>
      </c>
      <c r="N313" s="28" t="s">
        <v>1251</v>
      </c>
      <c r="O313" s="29" t="s">
        <v>1217</v>
      </c>
      <c r="P313" s="30" t="s">
        <v>1531</v>
      </c>
    </row>
    <row r="314" spans="1:16" ht="13.5" thickBot="1">
      <c r="A314" s="18" t="str">
        <f t="shared" si="24"/>
        <v> JAAVSO 41;328 </v>
      </c>
      <c r="B314" s="3" t="str">
        <f t="shared" si="25"/>
        <v>I</v>
      </c>
      <c r="C314" s="18">
        <f t="shared" si="26"/>
        <v>56490.662199999999</v>
      </c>
      <c r="D314" s="2" t="str">
        <f t="shared" si="27"/>
        <v>vis</v>
      </c>
      <c r="E314" s="26">
        <f>VLOOKUP(C314,Active!C$21:E$946,3,FALSE)</f>
        <v>2078.9971593104442</v>
      </c>
      <c r="F314" s="3" t="s">
        <v>226</v>
      </c>
      <c r="G314" s="2" t="str">
        <f t="shared" si="28"/>
        <v>56490.6622</v>
      </c>
      <c r="H314" s="18">
        <f t="shared" si="29"/>
        <v>12993</v>
      </c>
      <c r="I314" s="27" t="s">
        <v>1532</v>
      </c>
      <c r="J314" s="28" t="s">
        <v>1533</v>
      </c>
      <c r="K314" s="27">
        <v>12993</v>
      </c>
      <c r="L314" s="27" t="s">
        <v>1534</v>
      </c>
      <c r="M314" s="28" t="s">
        <v>1167</v>
      </c>
      <c r="N314" s="28" t="s">
        <v>226</v>
      </c>
      <c r="O314" s="29" t="s">
        <v>634</v>
      </c>
      <c r="P314" s="29" t="s">
        <v>1535</v>
      </c>
    </row>
    <row r="315" spans="1:16" ht="13.5" thickBot="1">
      <c r="A315" s="18" t="str">
        <f t="shared" si="24"/>
        <v>BAVM 238 </v>
      </c>
      <c r="B315" s="3" t="str">
        <f t="shared" si="25"/>
        <v>II</v>
      </c>
      <c r="C315" s="18">
        <f t="shared" si="26"/>
        <v>56799.459799999997</v>
      </c>
      <c r="D315" s="2" t="str">
        <f t="shared" si="27"/>
        <v>vis</v>
      </c>
      <c r="E315" s="26">
        <f>VLOOKUP(C315,Active!C$21:E$946,3,FALSE)</f>
        <v>2425.4952832520112</v>
      </c>
      <c r="F315" s="3" t="s">
        <v>226</v>
      </c>
      <c r="G315" s="2" t="str">
        <f t="shared" si="28"/>
        <v>56799.4598</v>
      </c>
      <c r="H315" s="18">
        <f t="shared" si="29"/>
        <v>13339.5</v>
      </c>
      <c r="I315" s="27" t="s">
        <v>1536</v>
      </c>
      <c r="J315" s="28" t="s">
        <v>1537</v>
      </c>
      <c r="K315" s="27">
        <v>13339.5</v>
      </c>
      <c r="L315" s="27" t="s">
        <v>1538</v>
      </c>
      <c r="M315" s="28" t="s">
        <v>1167</v>
      </c>
      <c r="N315" s="28" t="s">
        <v>1251</v>
      </c>
      <c r="O315" s="29" t="s">
        <v>1217</v>
      </c>
      <c r="P315" s="30" t="s">
        <v>1539</v>
      </c>
    </row>
    <row r="316" spans="1:16" ht="13.5" thickBot="1">
      <c r="A316" s="18" t="str">
        <f t="shared" si="24"/>
        <v>BAVM 238 </v>
      </c>
      <c r="B316" s="3" t="str">
        <f t="shared" si="25"/>
        <v>I</v>
      </c>
      <c r="C316" s="18">
        <f t="shared" si="26"/>
        <v>56811.492200000001</v>
      </c>
      <c r="D316" s="2" t="str">
        <f t="shared" si="27"/>
        <v>vis</v>
      </c>
      <c r="E316" s="26">
        <f>VLOOKUP(C316,Active!C$21:E$946,3,FALSE)</f>
        <v>2438.996696561298</v>
      </c>
      <c r="F316" s="3" t="s">
        <v>226</v>
      </c>
      <c r="G316" s="2" t="str">
        <f t="shared" si="28"/>
        <v>56811.4922</v>
      </c>
      <c r="H316" s="18">
        <f t="shared" si="29"/>
        <v>13353</v>
      </c>
      <c r="I316" s="27" t="s">
        <v>1540</v>
      </c>
      <c r="J316" s="28" t="s">
        <v>1541</v>
      </c>
      <c r="K316" s="27">
        <v>13353</v>
      </c>
      <c r="L316" s="27" t="s">
        <v>1542</v>
      </c>
      <c r="M316" s="28" t="s">
        <v>1167</v>
      </c>
      <c r="N316" s="28" t="s">
        <v>1251</v>
      </c>
      <c r="O316" s="29" t="s">
        <v>1217</v>
      </c>
      <c r="P316" s="30" t="s">
        <v>1539</v>
      </c>
    </row>
    <row r="317" spans="1:16" ht="26.25" thickBot="1">
      <c r="A317" s="18" t="str">
        <f t="shared" si="24"/>
        <v>BAVM 241 (=IBVS 6157) </v>
      </c>
      <c r="B317" s="3" t="str">
        <f t="shared" si="25"/>
        <v>I</v>
      </c>
      <c r="C317" s="18">
        <f t="shared" si="26"/>
        <v>57204.508399999999</v>
      </c>
      <c r="D317" s="2" t="str">
        <f t="shared" si="27"/>
        <v>vis</v>
      </c>
      <c r="E317" s="26">
        <f>VLOOKUP(C317,Active!C$21:E$946,3,FALSE)</f>
        <v>2879.9955125451138</v>
      </c>
      <c r="F317" s="3" t="s">
        <v>226</v>
      </c>
      <c r="G317" s="2" t="str">
        <f t="shared" si="28"/>
        <v>57204.5084</v>
      </c>
      <c r="H317" s="18">
        <f t="shared" si="29"/>
        <v>13794</v>
      </c>
      <c r="I317" s="27" t="s">
        <v>1547</v>
      </c>
      <c r="J317" s="28" t="s">
        <v>1548</v>
      </c>
      <c r="K317" s="27">
        <v>13794</v>
      </c>
      <c r="L317" s="27" t="s">
        <v>1545</v>
      </c>
      <c r="M317" s="28" t="s">
        <v>1167</v>
      </c>
      <c r="N317" s="28" t="s">
        <v>1251</v>
      </c>
      <c r="O317" s="29" t="s">
        <v>1217</v>
      </c>
      <c r="P317" s="30" t="s">
        <v>1549</v>
      </c>
    </row>
    <row r="318" spans="1:16" ht="13.5" thickBot="1">
      <c r="A318" s="18" t="str">
        <f t="shared" si="24"/>
        <v> AN 276.177 </v>
      </c>
      <c r="B318" s="3" t="str">
        <f t="shared" si="25"/>
        <v>I</v>
      </c>
      <c r="C318" s="18">
        <f t="shared" si="26"/>
        <v>26915.525000000001</v>
      </c>
      <c r="D318" s="2" t="str">
        <f t="shared" si="27"/>
        <v>vis</v>
      </c>
      <c r="E318" s="26">
        <f>VLOOKUP(C318,Active!C$21:E$946,3,FALSE)</f>
        <v>-31106.913466661117</v>
      </c>
      <c r="F318" s="3" t="s">
        <v>226</v>
      </c>
      <c r="G318" s="2" t="str">
        <f t="shared" si="28"/>
        <v>26915.525</v>
      </c>
      <c r="H318" s="18">
        <f t="shared" si="29"/>
        <v>-20193</v>
      </c>
      <c r="I318" s="27" t="s">
        <v>229</v>
      </c>
      <c r="J318" s="28" t="s">
        <v>230</v>
      </c>
      <c r="K318" s="27">
        <v>-20193</v>
      </c>
      <c r="L318" s="27" t="s">
        <v>231</v>
      </c>
      <c r="M318" s="28" t="s">
        <v>232</v>
      </c>
      <c r="N318" s="28"/>
      <c r="O318" s="29" t="s">
        <v>233</v>
      </c>
      <c r="P318" s="29" t="s">
        <v>234</v>
      </c>
    </row>
    <row r="319" spans="1:16" ht="13.5" thickBot="1">
      <c r="A319" s="18" t="str">
        <f t="shared" si="24"/>
        <v> AN 276.177 </v>
      </c>
      <c r="B319" s="3" t="str">
        <f t="shared" si="25"/>
        <v>I</v>
      </c>
      <c r="C319" s="18">
        <f t="shared" si="26"/>
        <v>26949.376</v>
      </c>
      <c r="D319" s="2" t="str">
        <f t="shared" si="27"/>
        <v>vis</v>
      </c>
      <c r="E319" s="26">
        <f>VLOOKUP(C319,Active!C$21:E$946,3,FALSE)</f>
        <v>-31068.929661108403</v>
      </c>
      <c r="F319" s="3" t="s">
        <v>226</v>
      </c>
      <c r="G319" s="2" t="str">
        <f t="shared" si="28"/>
        <v>26949.376</v>
      </c>
      <c r="H319" s="18">
        <f t="shared" si="29"/>
        <v>-20155</v>
      </c>
      <c r="I319" s="27" t="s">
        <v>235</v>
      </c>
      <c r="J319" s="28" t="s">
        <v>236</v>
      </c>
      <c r="K319" s="27">
        <v>-20155</v>
      </c>
      <c r="L319" s="27" t="s">
        <v>237</v>
      </c>
      <c r="M319" s="28" t="s">
        <v>232</v>
      </c>
      <c r="N319" s="28"/>
      <c r="O319" s="29" t="s">
        <v>233</v>
      </c>
      <c r="P319" s="29" t="s">
        <v>234</v>
      </c>
    </row>
    <row r="320" spans="1:16" ht="13.5" thickBot="1">
      <c r="A320" s="18" t="str">
        <f t="shared" si="24"/>
        <v> AN 255.426 </v>
      </c>
      <c r="B320" s="3" t="str">
        <f t="shared" si="25"/>
        <v>I</v>
      </c>
      <c r="C320" s="18">
        <f t="shared" si="26"/>
        <v>27660.537</v>
      </c>
      <c r="D320" s="2" t="str">
        <f t="shared" si="27"/>
        <v>vis</v>
      </c>
      <c r="E320" s="26">
        <f>VLOOKUP(C320,Active!C$21:E$946,3,FALSE)</f>
        <v>-30270.944338941357</v>
      </c>
      <c r="F320" s="3" t="s">
        <v>226</v>
      </c>
      <c r="G320" s="2" t="str">
        <f t="shared" si="28"/>
        <v>27660.537</v>
      </c>
      <c r="H320" s="18">
        <f t="shared" si="29"/>
        <v>-19357</v>
      </c>
      <c r="I320" s="27" t="s">
        <v>238</v>
      </c>
      <c r="J320" s="28" t="s">
        <v>239</v>
      </c>
      <c r="K320" s="27">
        <v>-19357</v>
      </c>
      <c r="L320" s="27" t="s">
        <v>240</v>
      </c>
      <c r="M320" s="28" t="s">
        <v>232</v>
      </c>
      <c r="N320" s="28"/>
      <c r="O320" s="29" t="s">
        <v>241</v>
      </c>
      <c r="P320" s="29" t="s">
        <v>242</v>
      </c>
    </row>
    <row r="321" spans="1:16" ht="13.5" thickBot="1">
      <c r="A321" s="18" t="str">
        <f t="shared" si="24"/>
        <v> AN 255.426 </v>
      </c>
      <c r="B321" s="3" t="str">
        <f t="shared" si="25"/>
        <v>I</v>
      </c>
      <c r="C321" s="18">
        <f t="shared" si="26"/>
        <v>27694.423999999999</v>
      </c>
      <c r="D321" s="2" t="str">
        <f t="shared" si="27"/>
        <v>vis</v>
      </c>
      <c r="E321" s="26">
        <f>VLOOKUP(C321,Active!C$21:E$946,3,FALSE)</f>
        <v>-30232.920138215679</v>
      </c>
      <c r="F321" s="3" t="s">
        <v>226</v>
      </c>
      <c r="G321" s="2" t="str">
        <f t="shared" si="28"/>
        <v>27694.424</v>
      </c>
      <c r="H321" s="18">
        <f t="shared" si="29"/>
        <v>-19319</v>
      </c>
      <c r="I321" s="27" t="s">
        <v>243</v>
      </c>
      <c r="J321" s="28" t="s">
        <v>244</v>
      </c>
      <c r="K321" s="27">
        <v>-19319</v>
      </c>
      <c r="L321" s="27" t="s">
        <v>245</v>
      </c>
      <c r="M321" s="28" t="s">
        <v>232</v>
      </c>
      <c r="N321" s="28"/>
      <c r="O321" s="29" t="s">
        <v>241</v>
      </c>
      <c r="P321" s="29" t="s">
        <v>242</v>
      </c>
    </row>
    <row r="322" spans="1:16" ht="13.5" thickBot="1">
      <c r="A322" s="18" t="str">
        <f t="shared" si="24"/>
        <v> IODE 4.1.279 </v>
      </c>
      <c r="B322" s="3" t="str">
        <f t="shared" si="25"/>
        <v>I</v>
      </c>
      <c r="C322" s="18">
        <f t="shared" si="26"/>
        <v>28022.399000000001</v>
      </c>
      <c r="D322" s="2" t="str">
        <f t="shared" si="27"/>
        <v>vis</v>
      </c>
      <c r="E322" s="26">
        <f>VLOOKUP(C322,Active!C$21:E$946,3,FALSE)</f>
        <v>-29864.903281220231</v>
      </c>
      <c r="F322" s="3" t="s">
        <v>226</v>
      </c>
      <c r="G322" s="2" t="str">
        <f t="shared" si="28"/>
        <v>28022.399</v>
      </c>
      <c r="H322" s="18">
        <f t="shared" si="29"/>
        <v>-18951</v>
      </c>
      <c r="I322" s="27" t="s">
        <v>246</v>
      </c>
      <c r="J322" s="28" t="s">
        <v>247</v>
      </c>
      <c r="K322" s="27">
        <v>-18951</v>
      </c>
      <c r="L322" s="27" t="s">
        <v>248</v>
      </c>
      <c r="M322" s="28" t="s">
        <v>249</v>
      </c>
      <c r="N322" s="28"/>
      <c r="O322" s="29" t="s">
        <v>250</v>
      </c>
      <c r="P322" s="29" t="s">
        <v>251</v>
      </c>
    </row>
    <row r="323" spans="1:16" ht="13.5" thickBot="1">
      <c r="A323" s="18" t="str">
        <f t="shared" si="24"/>
        <v> PZ 7.210 </v>
      </c>
      <c r="B323" s="3" t="str">
        <f t="shared" si="25"/>
        <v>I</v>
      </c>
      <c r="C323" s="18">
        <f t="shared" si="26"/>
        <v>29098.921999999999</v>
      </c>
      <c r="D323" s="2" t="str">
        <f t="shared" si="27"/>
        <v>vis</v>
      </c>
      <c r="E323" s="26">
        <f>VLOOKUP(C323,Active!C$21:E$946,3,FALSE)</f>
        <v>-28656.949592849764</v>
      </c>
      <c r="F323" s="3" t="s">
        <v>226</v>
      </c>
      <c r="G323" s="2" t="str">
        <f t="shared" si="28"/>
        <v>29098.922</v>
      </c>
      <c r="H323" s="18">
        <f t="shared" si="29"/>
        <v>-17743</v>
      </c>
      <c r="I323" s="27" t="s">
        <v>252</v>
      </c>
      <c r="J323" s="28" t="s">
        <v>253</v>
      </c>
      <c r="K323" s="27">
        <v>-17743</v>
      </c>
      <c r="L323" s="27" t="s">
        <v>254</v>
      </c>
      <c r="M323" s="28" t="s">
        <v>228</v>
      </c>
      <c r="N323" s="28"/>
      <c r="O323" s="29" t="s">
        <v>255</v>
      </c>
      <c r="P323" s="29" t="s">
        <v>256</v>
      </c>
    </row>
    <row r="324" spans="1:16" ht="13.5" thickBot="1">
      <c r="A324" s="18" t="str">
        <f t="shared" si="24"/>
        <v> AC 41.8 </v>
      </c>
      <c r="B324" s="3" t="str">
        <f t="shared" si="25"/>
        <v>I</v>
      </c>
      <c r="C324" s="18">
        <f t="shared" si="26"/>
        <v>30604.16</v>
      </c>
      <c r="D324" s="2" t="str">
        <f t="shared" si="27"/>
        <v>vis</v>
      </c>
      <c r="E324" s="26">
        <f>VLOOKUP(C324,Active!C$21:E$946,3,FALSE)</f>
        <v>-26967.939888481724</v>
      </c>
      <c r="F324" s="3" t="s">
        <v>226</v>
      </c>
      <c r="G324" s="2" t="str">
        <f t="shared" si="28"/>
        <v>30604.16</v>
      </c>
      <c r="H324" s="18">
        <f t="shared" si="29"/>
        <v>-16054</v>
      </c>
      <c r="I324" s="27" t="s">
        <v>257</v>
      </c>
      <c r="J324" s="28" t="s">
        <v>258</v>
      </c>
      <c r="K324" s="27">
        <v>-16054</v>
      </c>
      <c r="L324" s="27" t="s">
        <v>259</v>
      </c>
      <c r="M324" s="28" t="s">
        <v>232</v>
      </c>
      <c r="N324" s="28"/>
      <c r="O324" s="29" t="s">
        <v>260</v>
      </c>
      <c r="P324" s="29" t="s">
        <v>261</v>
      </c>
    </row>
    <row r="325" spans="1:16" ht="13.5" thickBot="1">
      <c r="A325" s="18" t="str">
        <f t="shared" si="24"/>
        <v> AC 41.8 </v>
      </c>
      <c r="B325" s="3" t="str">
        <f t="shared" si="25"/>
        <v>I</v>
      </c>
      <c r="C325" s="18">
        <f t="shared" si="26"/>
        <v>30956.18</v>
      </c>
      <c r="D325" s="2" t="str">
        <f t="shared" si="27"/>
        <v>vis</v>
      </c>
      <c r="E325" s="26">
        <f>VLOOKUP(C325,Active!C$21:E$946,3,FALSE)</f>
        <v>-26572.94242221284</v>
      </c>
      <c r="F325" s="3" t="s">
        <v>226</v>
      </c>
      <c r="G325" s="2" t="str">
        <f t="shared" si="28"/>
        <v>30956.18</v>
      </c>
      <c r="H325" s="18">
        <f t="shared" si="29"/>
        <v>-15659</v>
      </c>
      <c r="I325" s="27" t="s">
        <v>262</v>
      </c>
      <c r="J325" s="28" t="s">
        <v>263</v>
      </c>
      <c r="K325" s="27">
        <v>-15659</v>
      </c>
      <c r="L325" s="27" t="s">
        <v>259</v>
      </c>
      <c r="M325" s="28" t="s">
        <v>232</v>
      </c>
      <c r="N325" s="28"/>
      <c r="O325" s="29" t="s">
        <v>260</v>
      </c>
      <c r="P325" s="29" t="s">
        <v>261</v>
      </c>
    </row>
    <row r="326" spans="1:16" ht="13.5" thickBot="1">
      <c r="A326" s="18" t="str">
        <f t="shared" si="24"/>
        <v> IODE 4.1.279 </v>
      </c>
      <c r="B326" s="3" t="str">
        <f t="shared" si="25"/>
        <v>I</v>
      </c>
      <c r="C326" s="18">
        <f t="shared" si="26"/>
        <v>30962.42</v>
      </c>
      <c r="D326" s="2" t="str">
        <f t="shared" si="27"/>
        <v>vis</v>
      </c>
      <c r="E326" s="26">
        <f>VLOOKUP(C326,Active!C$21:E$946,3,FALSE)</f>
        <v>-26565.940592232961</v>
      </c>
      <c r="F326" s="3" t="s">
        <v>226</v>
      </c>
      <c r="G326" s="2" t="str">
        <f t="shared" si="28"/>
        <v>30962.42</v>
      </c>
      <c r="H326" s="18">
        <f t="shared" si="29"/>
        <v>-15652</v>
      </c>
      <c r="I326" s="27" t="s">
        <v>264</v>
      </c>
      <c r="J326" s="28" t="s">
        <v>265</v>
      </c>
      <c r="K326" s="27">
        <v>-15652</v>
      </c>
      <c r="L326" s="27" t="s">
        <v>259</v>
      </c>
      <c r="M326" s="28" t="s">
        <v>249</v>
      </c>
      <c r="N326" s="28"/>
      <c r="O326" s="29" t="s">
        <v>250</v>
      </c>
      <c r="P326" s="29" t="s">
        <v>251</v>
      </c>
    </row>
    <row r="327" spans="1:16" ht="13.5" thickBot="1">
      <c r="A327" s="18" t="str">
        <f t="shared" si="24"/>
        <v> IODE 4.1.279 </v>
      </c>
      <c r="B327" s="3" t="str">
        <f t="shared" si="25"/>
        <v>I</v>
      </c>
      <c r="C327" s="18">
        <f t="shared" si="26"/>
        <v>30970.428</v>
      </c>
      <c r="D327" s="2" t="str">
        <f t="shared" si="27"/>
        <v>vis</v>
      </c>
      <c r="E327" s="26">
        <f>VLOOKUP(C327,Active!C$21:E$946,3,FALSE)</f>
        <v>-26556.954910425447</v>
      </c>
      <c r="F327" s="3" t="s">
        <v>226</v>
      </c>
      <c r="G327" s="2" t="str">
        <f t="shared" si="28"/>
        <v>30970.428</v>
      </c>
      <c r="H327" s="18">
        <f t="shared" si="29"/>
        <v>-15643</v>
      </c>
      <c r="I327" s="27" t="s">
        <v>266</v>
      </c>
      <c r="J327" s="28" t="s">
        <v>267</v>
      </c>
      <c r="K327" s="27">
        <v>-15643</v>
      </c>
      <c r="L327" s="27" t="s">
        <v>268</v>
      </c>
      <c r="M327" s="28" t="s">
        <v>249</v>
      </c>
      <c r="N327" s="28"/>
      <c r="O327" s="29" t="s">
        <v>250</v>
      </c>
      <c r="P327" s="29" t="s">
        <v>251</v>
      </c>
    </row>
    <row r="328" spans="1:16" ht="13.5" thickBot="1">
      <c r="A328" s="18" t="str">
        <f t="shared" si="24"/>
        <v> IODE 4.1.279 </v>
      </c>
      <c r="B328" s="3" t="str">
        <f t="shared" si="25"/>
        <v>I</v>
      </c>
      <c r="C328" s="18">
        <f t="shared" si="26"/>
        <v>30971.34</v>
      </c>
      <c r="D328" s="2" t="str">
        <f t="shared" si="27"/>
        <v>vis</v>
      </c>
      <c r="E328" s="26">
        <f>VLOOKUP(C328,Active!C$21:E$946,3,FALSE)</f>
        <v>-26555.931566043771</v>
      </c>
      <c r="F328" s="3" t="s">
        <v>226</v>
      </c>
      <c r="G328" s="2" t="str">
        <f t="shared" si="28"/>
        <v>30971.34</v>
      </c>
      <c r="H328" s="18">
        <f t="shared" si="29"/>
        <v>-15642</v>
      </c>
      <c r="I328" s="27" t="s">
        <v>269</v>
      </c>
      <c r="J328" s="28" t="s">
        <v>270</v>
      </c>
      <c r="K328" s="27">
        <v>-15642</v>
      </c>
      <c r="L328" s="27" t="s">
        <v>271</v>
      </c>
      <c r="M328" s="28" t="s">
        <v>249</v>
      </c>
      <c r="N328" s="28"/>
      <c r="O328" s="29" t="s">
        <v>250</v>
      </c>
      <c r="P328" s="29" t="s">
        <v>251</v>
      </c>
    </row>
    <row r="329" spans="1:16" ht="13.5" thickBot="1">
      <c r="A329" s="18" t="str">
        <f t="shared" si="24"/>
        <v> IODE 4.1.279 </v>
      </c>
      <c r="B329" s="3" t="str">
        <f t="shared" si="25"/>
        <v>I</v>
      </c>
      <c r="C329" s="18">
        <f t="shared" si="26"/>
        <v>30995.38</v>
      </c>
      <c r="D329" s="2" t="str">
        <f t="shared" si="27"/>
        <v>vis</v>
      </c>
      <c r="E329" s="26">
        <f>VLOOKUP(C329,Active!C$21:E$946,3,FALSE)</f>
        <v>-26528.956567211022</v>
      </c>
      <c r="F329" s="3" t="s">
        <v>226</v>
      </c>
      <c r="G329" s="2" t="str">
        <f t="shared" si="28"/>
        <v>30995.38</v>
      </c>
      <c r="H329" s="18">
        <f t="shared" si="29"/>
        <v>-15615</v>
      </c>
      <c r="I329" s="27" t="s">
        <v>272</v>
      </c>
      <c r="J329" s="28" t="s">
        <v>273</v>
      </c>
      <c r="K329" s="27">
        <v>-15615</v>
      </c>
      <c r="L329" s="27" t="s">
        <v>274</v>
      </c>
      <c r="M329" s="28" t="s">
        <v>249</v>
      </c>
      <c r="N329" s="28"/>
      <c r="O329" s="29" t="s">
        <v>250</v>
      </c>
      <c r="P329" s="29" t="s">
        <v>251</v>
      </c>
    </row>
    <row r="330" spans="1:16" ht="13.5" thickBot="1">
      <c r="A330" s="18" t="str">
        <f t="shared" si="24"/>
        <v> IODE 4.1.279 </v>
      </c>
      <c r="B330" s="3" t="str">
        <f t="shared" si="25"/>
        <v>I</v>
      </c>
      <c r="C330" s="18">
        <f t="shared" si="26"/>
        <v>30996.273000000001</v>
      </c>
      <c r="D330" s="2" t="str">
        <f t="shared" si="27"/>
        <v>vis</v>
      </c>
      <c r="E330" s="26">
        <f>VLOOKUP(C330,Active!C$21:E$946,3,FALSE)</f>
        <v>-26527.954542503965</v>
      </c>
      <c r="F330" s="3" t="s">
        <v>226</v>
      </c>
      <c r="G330" s="2" t="str">
        <f t="shared" si="28"/>
        <v>30996.273</v>
      </c>
      <c r="H330" s="18">
        <f t="shared" si="29"/>
        <v>-15614</v>
      </c>
      <c r="I330" s="27" t="s">
        <v>275</v>
      </c>
      <c r="J330" s="28" t="s">
        <v>276</v>
      </c>
      <c r="K330" s="27">
        <v>-15614</v>
      </c>
      <c r="L330" s="27" t="s">
        <v>268</v>
      </c>
      <c r="M330" s="28" t="s">
        <v>249</v>
      </c>
      <c r="N330" s="28"/>
      <c r="O330" s="29" t="s">
        <v>250</v>
      </c>
      <c r="P330" s="29" t="s">
        <v>251</v>
      </c>
    </row>
    <row r="331" spans="1:16" ht="13.5" thickBot="1">
      <c r="A331" s="18" t="str">
        <f t="shared" ref="A331:A394" si="30">P331</f>
        <v> IODE 4.1.279 </v>
      </c>
      <c r="B331" s="3" t="str">
        <f t="shared" ref="B331:B394" si="31">IF(H331=INT(H331),"I","II")</f>
        <v>I</v>
      </c>
      <c r="C331" s="18">
        <f t="shared" ref="C331:C394" si="32">1*G331</f>
        <v>31021.226999999999</v>
      </c>
      <c r="D331" s="2" t="str">
        <f t="shared" ref="D331:D394" si="33">VLOOKUP(F331,I$1:J$5,2,FALSE)</f>
        <v>vis</v>
      </c>
      <c r="E331" s="26">
        <f>VLOOKUP(C331,Active!C$21:E$946,3,FALSE)</f>
        <v>-26499.953955113269</v>
      </c>
      <c r="F331" s="3" t="s">
        <v>226</v>
      </c>
      <c r="G331" s="2" t="str">
        <f t="shared" ref="G331:G394" si="34">MID(I331,3,LEN(I331)-3)</f>
        <v>31021.227</v>
      </c>
      <c r="H331" s="18">
        <f t="shared" ref="H331:H394" si="35">1*K331</f>
        <v>-15586</v>
      </c>
      <c r="I331" s="27" t="s">
        <v>277</v>
      </c>
      <c r="J331" s="28" t="s">
        <v>278</v>
      </c>
      <c r="K331" s="27">
        <v>-15586</v>
      </c>
      <c r="L331" s="27" t="s">
        <v>279</v>
      </c>
      <c r="M331" s="28" t="s">
        <v>249</v>
      </c>
      <c r="N331" s="28"/>
      <c r="O331" s="29" t="s">
        <v>250</v>
      </c>
      <c r="P331" s="29" t="s">
        <v>251</v>
      </c>
    </row>
    <row r="332" spans="1:16" ht="13.5" thickBot="1">
      <c r="A332" s="18" t="str">
        <f t="shared" si="30"/>
        <v> IODE 4.1.279 </v>
      </c>
      <c r="B332" s="3" t="str">
        <f t="shared" si="31"/>
        <v>I</v>
      </c>
      <c r="C332" s="18">
        <f t="shared" si="32"/>
        <v>31174.51</v>
      </c>
      <c r="D332" s="2" t="str">
        <f t="shared" si="33"/>
        <v>vis</v>
      </c>
      <c r="E332" s="26">
        <f>VLOOKUP(C332,Active!C$21:E$946,3,FALSE)</f>
        <v>-26327.956919086646</v>
      </c>
      <c r="F332" s="3" t="s">
        <v>226</v>
      </c>
      <c r="G332" s="2" t="str">
        <f t="shared" si="34"/>
        <v>31174.51</v>
      </c>
      <c r="H332" s="18">
        <f t="shared" si="35"/>
        <v>-15414</v>
      </c>
      <c r="I332" s="27" t="s">
        <v>280</v>
      </c>
      <c r="J332" s="28" t="s">
        <v>281</v>
      </c>
      <c r="K332" s="27">
        <v>-15414</v>
      </c>
      <c r="L332" s="27" t="s">
        <v>274</v>
      </c>
      <c r="M332" s="28" t="s">
        <v>249</v>
      </c>
      <c r="N332" s="28"/>
      <c r="O332" s="29" t="s">
        <v>250</v>
      </c>
      <c r="P332" s="29" t="s">
        <v>251</v>
      </c>
    </row>
    <row r="333" spans="1:16" ht="13.5" thickBot="1">
      <c r="A333" s="18" t="str">
        <f t="shared" si="30"/>
        <v> IODE 4.1.279 </v>
      </c>
      <c r="B333" s="3" t="str">
        <f t="shared" si="31"/>
        <v>I</v>
      </c>
      <c r="C333" s="18">
        <f t="shared" si="32"/>
        <v>31225.334999999999</v>
      </c>
      <c r="D333" s="2" t="str">
        <f t="shared" si="33"/>
        <v>vis</v>
      </c>
      <c r="E333" s="26">
        <f>VLOOKUP(C333,Active!C$21:E$946,3,FALSE)</f>
        <v>-26270.926789482884</v>
      </c>
      <c r="F333" s="3" t="s">
        <v>226</v>
      </c>
      <c r="G333" s="2" t="str">
        <f t="shared" si="34"/>
        <v>31225.335</v>
      </c>
      <c r="H333" s="18">
        <f t="shared" si="35"/>
        <v>-15357</v>
      </c>
      <c r="I333" s="27" t="s">
        <v>282</v>
      </c>
      <c r="J333" s="28" t="s">
        <v>283</v>
      </c>
      <c r="K333" s="27">
        <v>-15357</v>
      </c>
      <c r="L333" s="27" t="s">
        <v>284</v>
      </c>
      <c r="M333" s="28" t="s">
        <v>249</v>
      </c>
      <c r="N333" s="28"/>
      <c r="O333" s="29" t="s">
        <v>250</v>
      </c>
      <c r="P333" s="29" t="s">
        <v>251</v>
      </c>
    </row>
    <row r="334" spans="1:16" ht="13.5" thickBot="1">
      <c r="A334" s="18" t="str">
        <f t="shared" si="30"/>
        <v> IODE 4.1.279 </v>
      </c>
      <c r="B334" s="3" t="str">
        <f t="shared" si="31"/>
        <v>I</v>
      </c>
      <c r="C334" s="18">
        <f t="shared" si="32"/>
        <v>31258.28</v>
      </c>
      <c r="D334" s="2" t="str">
        <f t="shared" si="33"/>
        <v>vis</v>
      </c>
      <c r="E334" s="26">
        <f>VLOOKUP(C334,Active!C$21:E$946,3,FALSE)</f>
        <v>-26233.959595783013</v>
      </c>
      <c r="F334" s="3" t="s">
        <v>226</v>
      </c>
      <c r="G334" s="2" t="str">
        <f t="shared" si="34"/>
        <v>31258.28</v>
      </c>
      <c r="H334" s="18">
        <f t="shared" si="35"/>
        <v>-15320</v>
      </c>
      <c r="I334" s="27" t="s">
        <v>285</v>
      </c>
      <c r="J334" s="28" t="s">
        <v>286</v>
      </c>
      <c r="K334" s="27">
        <v>-15320</v>
      </c>
      <c r="L334" s="27" t="s">
        <v>274</v>
      </c>
      <c r="M334" s="28" t="s">
        <v>249</v>
      </c>
      <c r="N334" s="28"/>
      <c r="O334" s="29" t="s">
        <v>250</v>
      </c>
      <c r="P334" s="29" t="s">
        <v>251</v>
      </c>
    </row>
    <row r="335" spans="1:16" ht="13.5" thickBot="1">
      <c r="A335" s="18" t="str">
        <f t="shared" si="30"/>
        <v> IODE 4.1.279 </v>
      </c>
      <c r="B335" s="3" t="str">
        <f t="shared" si="31"/>
        <v>I</v>
      </c>
      <c r="C335" s="18">
        <f t="shared" si="32"/>
        <v>31259.19</v>
      </c>
      <c r="D335" s="2" t="str">
        <f t="shared" si="33"/>
        <v>vis</v>
      </c>
      <c r="E335" s="26">
        <f>VLOOKUP(C335,Active!C$21:E$946,3,FALSE)</f>
        <v>-26232.938495577615</v>
      </c>
      <c r="F335" s="3" t="s">
        <v>226</v>
      </c>
      <c r="G335" s="2" t="str">
        <f t="shared" si="34"/>
        <v>31259.19</v>
      </c>
      <c r="H335" s="18">
        <f t="shared" si="35"/>
        <v>-15319</v>
      </c>
      <c r="I335" s="27" t="s">
        <v>287</v>
      </c>
      <c r="J335" s="28" t="s">
        <v>288</v>
      </c>
      <c r="K335" s="27">
        <v>-15319</v>
      </c>
      <c r="L335" s="27" t="s">
        <v>259</v>
      </c>
      <c r="M335" s="28" t="s">
        <v>249</v>
      </c>
      <c r="N335" s="28"/>
      <c r="O335" s="29" t="s">
        <v>250</v>
      </c>
      <c r="P335" s="29" t="s">
        <v>251</v>
      </c>
    </row>
    <row r="336" spans="1:16" ht="13.5" thickBot="1">
      <c r="A336" s="18" t="str">
        <f t="shared" si="30"/>
        <v> AC 41.8 </v>
      </c>
      <c r="B336" s="3" t="str">
        <f t="shared" si="31"/>
        <v>II</v>
      </c>
      <c r="C336" s="18">
        <f t="shared" si="32"/>
        <v>31262.25</v>
      </c>
      <c r="D336" s="2" t="str">
        <f t="shared" si="33"/>
        <v>vis</v>
      </c>
      <c r="E336" s="26">
        <f>VLOOKUP(C336,Active!C$21:E$946,3,FALSE)</f>
        <v>-26229.50490587594</v>
      </c>
      <c r="F336" s="3" t="s">
        <v>226</v>
      </c>
      <c r="G336" s="2" t="str">
        <f t="shared" si="34"/>
        <v>31262.25</v>
      </c>
      <c r="H336" s="18">
        <f t="shared" si="35"/>
        <v>-15315.5</v>
      </c>
      <c r="I336" s="27" t="s">
        <v>289</v>
      </c>
      <c r="J336" s="28" t="s">
        <v>290</v>
      </c>
      <c r="K336" s="27">
        <v>-15315.5</v>
      </c>
      <c r="L336" s="27" t="s">
        <v>291</v>
      </c>
      <c r="M336" s="28" t="s">
        <v>232</v>
      </c>
      <c r="N336" s="28"/>
      <c r="O336" s="29" t="s">
        <v>260</v>
      </c>
      <c r="P336" s="29" t="s">
        <v>261</v>
      </c>
    </row>
    <row r="337" spans="1:16" ht="13.5" thickBot="1">
      <c r="A337" s="18" t="str">
        <f t="shared" si="30"/>
        <v> IODE 4.1.279 </v>
      </c>
      <c r="B337" s="3" t="str">
        <f t="shared" si="31"/>
        <v>I</v>
      </c>
      <c r="C337" s="18">
        <f t="shared" si="32"/>
        <v>31274.31</v>
      </c>
      <c r="D337" s="2" t="str">
        <f t="shared" si="33"/>
        <v>vis</v>
      </c>
      <c r="E337" s="26">
        <f>VLOOKUP(C337,Active!C$21:E$946,3,FALSE)</f>
        <v>-26215.972522934051</v>
      </c>
      <c r="F337" s="3" t="s">
        <v>226</v>
      </c>
      <c r="G337" s="2" t="str">
        <f t="shared" si="34"/>
        <v>31274.31</v>
      </c>
      <c r="H337" s="18">
        <f t="shared" si="35"/>
        <v>-15302</v>
      </c>
      <c r="I337" s="27" t="s">
        <v>292</v>
      </c>
      <c r="J337" s="28" t="s">
        <v>293</v>
      </c>
      <c r="K337" s="27">
        <v>-15302</v>
      </c>
      <c r="L337" s="27" t="s">
        <v>294</v>
      </c>
      <c r="M337" s="28" t="s">
        <v>249</v>
      </c>
      <c r="N337" s="28"/>
      <c r="O337" s="29" t="s">
        <v>250</v>
      </c>
      <c r="P337" s="29" t="s">
        <v>251</v>
      </c>
    </row>
    <row r="338" spans="1:16" ht="13.5" thickBot="1">
      <c r="A338" s="18" t="str">
        <f t="shared" si="30"/>
        <v> IODE 4.1.279 </v>
      </c>
      <c r="B338" s="3" t="str">
        <f t="shared" si="31"/>
        <v>I</v>
      </c>
      <c r="C338" s="18">
        <f t="shared" si="32"/>
        <v>31275.22</v>
      </c>
      <c r="D338" s="2" t="str">
        <f t="shared" si="33"/>
        <v>vis</v>
      </c>
      <c r="E338" s="26">
        <f>VLOOKUP(C338,Active!C$21:E$946,3,FALSE)</f>
        <v>-26214.951422728653</v>
      </c>
      <c r="F338" s="3" t="s">
        <v>226</v>
      </c>
      <c r="G338" s="2" t="str">
        <f t="shared" si="34"/>
        <v>31275.22</v>
      </c>
      <c r="H338" s="18">
        <f t="shared" si="35"/>
        <v>-15301</v>
      </c>
      <c r="I338" s="27" t="s">
        <v>295</v>
      </c>
      <c r="J338" s="28" t="s">
        <v>296</v>
      </c>
      <c r="K338" s="27">
        <v>-15301</v>
      </c>
      <c r="L338" s="27" t="s">
        <v>297</v>
      </c>
      <c r="M338" s="28" t="s">
        <v>249</v>
      </c>
      <c r="N338" s="28"/>
      <c r="O338" s="29" t="s">
        <v>250</v>
      </c>
      <c r="P338" s="29" t="s">
        <v>251</v>
      </c>
    </row>
    <row r="339" spans="1:16" ht="13.5" thickBot="1">
      <c r="A339" s="18" t="str">
        <f t="shared" si="30"/>
        <v> AC 41.8 </v>
      </c>
      <c r="B339" s="3" t="str">
        <f t="shared" si="31"/>
        <v>II</v>
      </c>
      <c r="C339" s="18">
        <f t="shared" si="32"/>
        <v>31287.27</v>
      </c>
      <c r="D339" s="2" t="str">
        <f t="shared" si="33"/>
        <v>vis</v>
      </c>
      <c r="E339" s="26">
        <f>VLOOKUP(C339,Active!C$21:E$946,3,FALSE)</f>
        <v>-26201.430260668145</v>
      </c>
      <c r="F339" s="3" t="s">
        <v>226</v>
      </c>
      <c r="G339" s="2" t="str">
        <f t="shared" si="34"/>
        <v>31287.27</v>
      </c>
      <c r="H339" s="18">
        <f t="shared" si="35"/>
        <v>-15287.5</v>
      </c>
      <c r="I339" s="27" t="s">
        <v>298</v>
      </c>
      <c r="J339" s="28" t="s">
        <v>299</v>
      </c>
      <c r="K339" s="27">
        <v>-15287.5</v>
      </c>
      <c r="L339" s="27" t="s">
        <v>271</v>
      </c>
      <c r="M339" s="28" t="s">
        <v>232</v>
      </c>
      <c r="N339" s="28"/>
      <c r="O339" s="29" t="s">
        <v>260</v>
      </c>
      <c r="P339" s="29" t="s">
        <v>261</v>
      </c>
    </row>
    <row r="340" spans="1:16" ht="13.5" thickBot="1">
      <c r="A340" s="18" t="str">
        <f t="shared" si="30"/>
        <v> AJ 64.263 </v>
      </c>
      <c r="B340" s="3" t="str">
        <f t="shared" si="31"/>
        <v>I</v>
      </c>
      <c r="C340" s="18">
        <f t="shared" si="32"/>
        <v>32327.736000000001</v>
      </c>
      <c r="D340" s="2" t="str">
        <f t="shared" si="33"/>
        <v>vis</v>
      </c>
      <c r="E340" s="26">
        <f>VLOOKUP(C340,Active!C$21:E$946,3,FALSE)</f>
        <v>-25033.935704282379</v>
      </c>
      <c r="F340" s="3" t="s">
        <v>226</v>
      </c>
      <c r="G340" s="2" t="str">
        <f t="shared" si="34"/>
        <v>32327.736</v>
      </c>
      <c r="H340" s="18">
        <f t="shared" si="35"/>
        <v>-14120</v>
      </c>
      <c r="I340" s="27" t="s">
        <v>300</v>
      </c>
      <c r="J340" s="28" t="s">
        <v>301</v>
      </c>
      <c r="K340" s="27">
        <v>-14120</v>
      </c>
      <c r="L340" s="27" t="s">
        <v>302</v>
      </c>
      <c r="M340" s="28" t="s">
        <v>228</v>
      </c>
      <c r="N340" s="28"/>
      <c r="O340" s="29" t="s">
        <v>303</v>
      </c>
      <c r="P340" s="29" t="s">
        <v>304</v>
      </c>
    </row>
    <row r="341" spans="1:16" ht="13.5" thickBot="1">
      <c r="A341" s="18" t="str">
        <f t="shared" si="30"/>
        <v> AJ 64.261 </v>
      </c>
      <c r="B341" s="3" t="str">
        <f t="shared" si="31"/>
        <v>I</v>
      </c>
      <c r="C341" s="18">
        <f t="shared" si="32"/>
        <v>32407.919999999998</v>
      </c>
      <c r="D341" s="2" t="str">
        <f t="shared" si="33"/>
        <v>vis</v>
      </c>
      <c r="E341" s="26">
        <f>VLOOKUP(C341,Active!C$21:E$946,3,FALSE)</f>
        <v>-24943.962189040907</v>
      </c>
      <c r="F341" s="3" t="s">
        <v>226</v>
      </c>
      <c r="G341" s="2" t="str">
        <f t="shared" si="34"/>
        <v>32407.920</v>
      </c>
      <c r="H341" s="18">
        <f t="shared" si="35"/>
        <v>-14030</v>
      </c>
      <c r="I341" s="27" t="s">
        <v>305</v>
      </c>
      <c r="J341" s="28" t="s">
        <v>306</v>
      </c>
      <c r="K341" s="27">
        <v>-14030</v>
      </c>
      <c r="L341" s="27" t="s">
        <v>307</v>
      </c>
      <c r="M341" s="28" t="s">
        <v>228</v>
      </c>
      <c r="N341" s="28"/>
      <c r="O341" s="29" t="s">
        <v>303</v>
      </c>
      <c r="P341" s="29" t="s">
        <v>308</v>
      </c>
    </row>
    <row r="342" spans="1:16" ht="13.5" thickBot="1">
      <c r="A342" s="18" t="str">
        <f t="shared" si="30"/>
        <v> AJ 64.261 </v>
      </c>
      <c r="B342" s="3" t="str">
        <f t="shared" si="31"/>
        <v>I</v>
      </c>
      <c r="C342" s="18">
        <f t="shared" si="32"/>
        <v>32786.682000000001</v>
      </c>
      <c r="D342" s="2" t="str">
        <f t="shared" si="33"/>
        <v>vis</v>
      </c>
      <c r="E342" s="26">
        <f>VLOOKUP(C342,Active!C$21:E$946,3,FALSE)</f>
        <v>-24518.95784179094</v>
      </c>
      <c r="F342" s="3" t="s">
        <v>226</v>
      </c>
      <c r="G342" s="2" t="str">
        <f t="shared" si="34"/>
        <v>32786.682</v>
      </c>
      <c r="H342" s="18">
        <f t="shared" si="35"/>
        <v>-13605</v>
      </c>
      <c r="I342" s="27" t="s">
        <v>309</v>
      </c>
      <c r="J342" s="28" t="s">
        <v>310</v>
      </c>
      <c r="K342" s="27">
        <v>-13605</v>
      </c>
      <c r="L342" s="27" t="s">
        <v>311</v>
      </c>
      <c r="M342" s="28" t="s">
        <v>228</v>
      </c>
      <c r="N342" s="28"/>
      <c r="O342" s="29" t="s">
        <v>303</v>
      </c>
      <c r="P342" s="29" t="s">
        <v>308</v>
      </c>
    </row>
    <row r="343" spans="1:16" ht="13.5" thickBot="1">
      <c r="A343" s="18" t="str">
        <f t="shared" si="30"/>
        <v> AJ 64.261 </v>
      </c>
      <c r="B343" s="3" t="str">
        <f t="shared" si="31"/>
        <v>I</v>
      </c>
      <c r="C343" s="18">
        <f t="shared" si="32"/>
        <v>33113.745999999999</v>
      </c>
      <c r="D343" s="2" t="str">
        <f t="shared" si="33"/>
        <v>vis</v>
      </c>
      <c r="E343" s="26">
        <f>VLOOKUP(C343,Active!C$21:E$946,3,FALSE)</f>
        <v>-24151.963207089033</v>
      </c>
      <c r="F343" s="3" t="s">
        <v>226</v>
      </c>
      <c r="G343" s="2" t="str">
        <f t="shared" si="34"/>
        <v>33113.746</v>
      </c>
      <c r="H343" s="18">
        <f t="shared" si="35"/>
        <v>-13238</v>
      </c>
      <c r="I343" s="27" t="s">
        <v>312</v>
      </c>
      <c r="J343" s="28" t="s">
        <v>313</v>
      </c>
      <c r="K343" s="27">
        <v>-13238</v>
      </c>
      <c r="L343" s="27" t="s">
        <v>268</v>
      </c>
      <c r="M343" s="28" t="s">
        <v>228</v>
      </c>
      <c r="N343" s="28"/>
      <c r="O343" s="29" t="s">
        <v>303</v>
      </c>
      <c r="P343" s="29" t="s">
        <v>308</v>
      </c>
    </row>
    <row r="344" spans="1:16" ht="13.5" thickBot="1">
      <c r="A344" s="18" t="str">
        <f t="shared" si="30"/>
        <v> AJ 64.261 </v>
      </c>
      <c r="B344" s="3" t="str">
        <f t="shared" si="31"/>
        <v>I</v>
      </c>
      <c r="C344" s="18">
        <f t="shared" si="32"/>
        <v>33564.697</v>
      </c>
      <c r="D344" s="2" t="str">
        <f t="shared" si="33"/>
        <v>vis</v>
      </c>
      <c r="E344" s="26">
        <f>VLOOKUP(C344,Active!C$21:E$946,3,FALSE)</f>
        <v>-23645.956439259313</v>
      </c>
      <c r="F344" s="3" t="s">
        <v>226</v>
      </c>
      <c r="G344" s="2" t="str">
        <f t="shared" si="34"/>
        <v>33564.697</v>
      </c>
      <c r="H344" s="18">
        <f t="shared" si="35"/>
        <v>-12732</v>
      </c>
      <c r="I344" s="27" t="s">
        <v>314</v>
      </c>
      <c r="J344" s="28" t="s">
        <v>315</v>
      </c>
      <c r="K344" s="27">
        <v>-12732</v>
      </c>
      <c r="L344" s="27" t="s">
        <v>316</v>
      </c>
      <c r="M344" s="28" t="s">
        <v>228</v>
      </c>
      <c r="N344" s="28"/>
      <c r="O344" s="29" t="s">
        <v>303</v>
      </c>
      <c r="P344" s="29" t="s">
        <v>308</v>
      </c>
    </row>
    <row r="345" spans="1:16" ht="13.5" thickBot="1">
      <c r="A345" s="18" t="str">
        <f t="shared" si="30"/>
        <v> MSAI 40.393 </v>
      </c>
      <c r="B345" s="3" t="str">
        <f t="shared" si="31"/>
        <v>I</v>
      </c>
      <c r="C345" s="18">
        <f t="shared" si="32"/>
        <v>33894.44</v>
      </c>
      <c r="D345" s="2" t="str">
        <f t="shared" si="33"/>
        <v>vis</v>
      </c>
      <c r="E345" s="26">
        <f>VLOOKUP(C345,Active!C$21:E$946,3,FALSE)</f>
        <v>-23275.955730436235</v>
      </c>
      <c r="F345" s="3" t="s">
        <v>226</v>
      </c>
      <c r="G345" s="2" t="str">
        <f t="shared" si="34"/>
        <v>33894.440</v>
      </c>
      <c r="H345" s="18">
        <f t="shared" si="35"/>
        <v>-12362</v>
      </c>
      <c r="I345" s="27" t="s">
        <v>317</v>
      </c>
      <c r="J345" s="28" t="s">
        <v>318</v>
      </c>
      <c r="K345" s="27">
        <v>-12362</v>
      </c>
      <c r="L345" s="27" t="s">
        <v>319</v>
      </c>
      <c r="M345" s="28" t="s">
        <v>232</v>
      </c>
      <c r="N345" s="28"/>
      <c r="O345" s="29" t="s">
        <v>320</v>
      </c>
      <c r="P345" s="29" t="s">
        <v>321</v>
      </c>
    </row>
    <row r="346" spans="1:16" ht="13.5" thickBot="1">
      <c r="A346" s="18" t="str">
        <f t="shared" si="30"/>
        <v> AJ 64.261 </v>
      </c>
      <c r="B346" s="3" t="str">
        <f t="shared" si="31"/>
        <v>I</v>
      </c>
      <c r="C346" s="18">
        <f t="shared" si="32"/>
        <v>34161.79</v>
      </c>
      <c r="D346" s="2" t="str">
        <f t="shared" si="33"/>
        <v>vis</v>
      </c>
      <c r="E346" s="26">
        <f>VLOOKUP(C346,Active!C$21:E$946,3,FALSE)</f>
        <v>-22975.965466795005</v>
      </c>
      <c r="F346" s="3" t="s">
        <v>226</v>
      </c>
      <c r="G346" s="2" t="str">
        <f t="shared" si="34"/>
        <v>34161.790</v>
      </c>
      <c r="H346" s="18">
        <f t="shared" si="35"/>
        <v>-12062</v>
      </c>
      <c r="I346" s="27" t="s">
        <v>322</v>
      </c>
      <c r="J346" s="28" t="s">
        <v>323</v>
      </c>
      <c r="K346" s="27">
        <v>-12062</v>
      </c>
      <c r="L346" s="27" t="s">
        <v>227</v>
      </c>
      <c r="M346" s="28" t="s">
        <v>228</v>
      </c>
      <c r="N346" s="28"/>
      <c r="O346" s="29" t="s">
        <v>303</v>
      </c>
      <c r="P346" s="29" t="s">
        <v>308</v>
      </c>
    </row>
    <row r="347" spans="1:16" ht="13.5" thickBot="1">
      <c r="A347" s="18" t="str">
        <f t="shared" si="30"/>
        <v> MSAI 40.393 </v>
      </c>
      <c r="B347" s="3" t="str">
        <f t="shared" si="31"/>
        <v>I</v>
      </c>
      <c r="C347" s="18">
        <f t="shared" si="32"/>
        <v>34279.419000000002</v>
      </c>
      <c r="D347" s="2" t="str">
        <f t="shared" si="33"/>
        <v>vis</v>
      </c>
      <c r="E347" s="26">
        <f>VLOOKUP(C347,Active!C$21:E$946,3,FALSE)</f>
        <v>-22843.975361233555</v>
      </c>
      <c r="F347" s="3" t="s">
        <v>226</v>
      </c>
      <c r="G347" s="2" t="str">
        <f t="shared" si="34"/>
        <v>34279.419</v>
      </c>
      <c r="H347" s="18">
        <f t="shared" si="35"/>
        <v>-11930</v>
      </c>
      <c r="I347" s="27" t="s">
        <v>324</v>
      </c>
      <c r="J347" s="28" t="s">
        <v>325</v>
      </c>
      <c r="K347" s="27">
        <v>-11930</v>
      </c>
      <c r="L347" s="27" t="s">
        <v>326</v>
      </c>
      <c r="M347" s="28" t="s">
        <v>232</v>
      </c>
      <c r="N347" s="28"/>
      <c r="O347" s="29" t="s">
        <v>320</v>
      </c>
      <c r="P347" s="29" t="s">
        <v>321</v>
      </c>
    </row>
    <row r="348" spans="1:16" ht="13.5" thickBot="1">
      <c r="A348" s="18" t="str">
        <f t="shared" si="30"/>
        <v> MSAI 40.393 </v>
      </c>
      <c r="B348" s="3" t="str">
        <f t="shared" si="31"/>
        <v>I</v>
      </c>
      <c r="C348" s="18">
        <f t="shared" si="32"/>
        <v>34549.453000000001</v>
      </c>
      <c r="D348" s="2" t="str">
        <f t="shared" si="33"/>
        <v>vis</v>
      </c>
      <c r="E348" s="26">
        <f>VLOOKUP(C348,Active!C$21:E$946,3,FALSE)</f>
        <v>-22540.973413030468</v>
      </c>
      <c r="F348" s="3" t="s">
        <v>226</v>
      </c>
      <c r="G348" s="2" t="str">
        <f t="shared" si="34"/>
        <v>34549.453</v>
      </c>
      <c r="H348" s="18">
        <f t="shared" si="35"/>
        <v>-11627</v>
      </c>
      <c r="I348" s="27" t="s">
        <v>327</v>
      </c>
      <c r="J348" s="28" t="s">
        <v>328</v>
      </c>
      <c r="K348" s="27">
        <v>-11627</v>
      </c>
      <c r="L348" s="27" t="s">
        <v>254</v>
      </c>
      <c r="M348" s="28" t="s">
        <v>232</v>
      </c>
      <c r="N348" s="28"/>
      <c r="O348" s="29" t="s">
        <v>320</v>
      </c>
      <c r="P348" s="29" t="s">
        <v>321</v>
      </c>
    </row>
    <row r="349" spans="1:16" ht="13.5" thickBot="1">
      <c r="A349" s="18" t="str">
        <f t="shared" si="30"/>
        <v> MSAI 40.393 </v>
      </c>
      <c r="B349" s="3" t="str">
        <f t="shared" si="31"/>
        <v>I</v>
      </c>
      <c r="C349" s="18">
        <f t="shared" si="32"/>
        <v>34590.464</v>
      </c>
      <c r="D349" s="2" t="str">
        <f t="shared" si="33"/>
        <v>vis</v>
      </c>
      <c r="E349" s="26">
        <f>VLOOKUP(C349,Active!C$21:E$946,3,FALSE)</f>
        <v>-22494.955456411091</v>
      </c>
      <c r="F349" s="3" t="s">
        <v>226</v>
      </c>
      <c r="G349" s="2" t="str">
        <f t="shared" si="34"/>
        <v>34590.464</v>
      </c>
      <c r="H349" s="18">
        <f t="shared" si="35"/>
        <v>-11581</v>
      </c>
      <c r="I349" s="27" t="s">
        <v>329</v>
      </c>
      <c r="J349" s="28" t="s">
        <v>330</v>
      </c>
      <c r="K349" s="27">
        <v>-11581</v>
      </c>
      <c r="L349" s="27" t="s">
        <v>331</v>
      </c>
      <c r="M349" s="28" t="s">
        <v>232</v>
      </c>
      <c r="N349" s="28"/>
      <c r="O349" s="29" t="s">
        <v>320</v>
      </c>
      <c r="P349" s="29" t="s">
        <v>321</v>
      </c>
    </row>
    <row r="350" spans="1:16" ht="13.5" thickBot="1">
      <c r="A350" s="18" t="str">
        <f t="shared" si="30"/>
        <v> AJ 64.261 </v>
      </c>
      <c r="B350" s="3" t="str">
        <f t="shared" si="31"/>
        <v>I</v>
      </c>
      <c r="C350" s="18">
        <f t="shared" si="32"/>
        <v>34596.696000000004</v>
      </c>
      <c r="D350" s="2" t="str">
        <f t="shared" si="33"/>
        <v>vis</v>
      </c>
      <c r="E350" s="26">
        <f>VLOOKUP(C350,Active!C$21:E$946,3,FALSE)</f>
        <v>-22487.962603136308</v>
      </c>
      <c r="F350" s="3" t="s">
        <v>226</v>
      </c>
      <c r="G350" s="2" t="str">
        <f t="shared" si="34"/>
        <v>34596.696</v>
      </c>
      <c r="H350" s="18">
        <f t="shared" si="35"/>
        <v>-11574</v>
      </c>
      <c r="I350" s="27" t="s">
        <v>332</v>
      </c>
      <c r="J350" s="28" t="s">
        <v>333</v>
      </c>
      <c r="K350" s="27">
        <v>-11574</v>
      </c>
      <c r="L350" s="27" t="s">
        <v>237</v>
      </c>
      <c r="M350" s="28" t="s">
        <v>228</v>
      </c>
      <c r="N350" s="28"/>
      <c r="O350" s="29" t="s">
        <v>303</v>
      </c>
      <c r="P350" s="29" t="s">
        <v>308</v>
      </c>
    </row>
    <row r="351" spans="1:16" ht="13.5" thickBot="1">
      <c r="A351" s="18" t="str">
        <f t="shared" si="30"/>
        <v> MSAI 40.393 </v>
      </c>
      <c r="B351" s="3" t="str">
        <f t="shared" si="31"/>
        <v>I</v>
      </c>
      <c r="C351" s="18">
        <f t="shared" si="32"/>
        <v>34975.455999999998</v>
      </c>
      <c r="D351" s="2" t="str">
        <f t="shared" si="33"/>
        <v>vis</v>
      </c>
      <c r="E351" s="26">
        <f>VLOOKUP(C351,Active!C$21:E$946,3,FALSE)</f>
        <v>-22062.960500062622</v>
      </c>
      <c r="F351" s="3" t="s">
        <v>226</v>
      </c>
      <c r="G351" s="2" t="str">
        <f t="shared" si="34"/>
        <v>34975.456</v>
      </c>
      <c r="H351" s="18">
        <f t="shared" si="35"/>
        <v>-11149</v>
      </c>
      <c r="I351" s="27" t="s">
        <v>334</v>
      </c>
      <c r="J351" s="28" t="s">
        <v>335</v>
      </c>
      <c r="K351" s="27">
        <v>-11149</v>
      </c>
      <c r="L351" s="27" t="s">
        <v>319</v>
      </c>
      <c r="M351" s="28" t="s">
        <v>232</v>
      </c>
      <c r="N351" s="28"/>
      <c r="O351" s="29" t="s">
        <v>320</v>
      </c>
      <c r="P351" s="29" t="s">
        <v>321</v>
      </c>
    </row>
    <row r="352" spans="1:16" ht="13.5" thickBot="1">
      <c r="A352" s="18" t="str">
        <f t="shared" si="30"/>
        <v> AJ 64.261 </v>
      </c>
      <c r="B352" s="3" t="str">
        <f t="shared" si="31"/>
        <v>I</v>
      </c>
      <c r="C352" s="18">
        <f t="shared" si="32"/>
        <v>35089.519999999997</v>
      </c>
      <c r="D352" s="2" t="str">
        <f t="shared" si="33"/>
        <v>vis</v>
      </c>
      <c r="E352" s="26">
        <f>VLOOKUP(C352,Active!C$21:E$946,3,FALSE)</f>
        <v>-21934.970638712435</v>
      </c>
      <c r="F352" s="3" t="s">
        <v>226</v>
      </c>
      <c r="G352" s="2" t="str">
        <f t="shared" si="34"/>
        <v>35089.520</v>
      </c>
      <c r="H352" s="18">
        <f t="shared" si="35"/>
        <v>-11021</v>
      </c>
      <c r="I352" s="27" t="s">
        <v>336</v>
      </c>
      <c r="J352" s="28" t="s">
        <v>337</v>
      </c>
      <c r="K352" s="27">
        <v>-11021</v>
      </c>
      <c r="L352" s="27" t="s">
        <v>279</v>
      </c>
      <c r="M352" s="28" t="s">
        <v>228</v>
      </c>
      <c r="N352" s="28"/>
      <c r="O352" s="29" t="s">
        <v>303</v>
      </c>
      <c r="P352" s="29" t="s">
        <v>308</v>
      </c>
    </row>
    <row r="353" spans="1:16" ht="13.5" thickBot="1">
      <c r="A353" s="18" t="str">
        <f t="shared" si="30"/>
        <v> AJ 64.261 </v>
      </c>
      <c r="B353" s="3" t="str">
        <f t="shared" si="31"/>
        <v>I</v>
      </c>
      <c r="C353" s="18">
        <f t="shared" si="32"/>
        <v>36070.722000000002</v>
      </c>
      <c r="D353" s="2" t="str">
        <f t="shared" si="33"/>
        <v>vis</v>
      </c>
      <c r="E353" s="26">
        <f>VLOOKUP(C353,Active!C$21:E$946,3,FALSE)</f>
        <v>-20833.975513725334</v>
      </c>
      <c r="F353" s="3" t="s">
        <v>226</v>
      </c>
      <c r="G353" s="2" t="str">
        <f t="shared" si="34"/>
        <v>36070.722</v>
      </c>
      <c r="H353" s="18">
        <f t="shared" si="35"/>
        <v>-9920</v>
      </c>
      <c r="I353" s="27" t="s">
        <v>338</v>
      </c>
      <c r="J353" s="28" t="s">
        <v>339</v>
      </c>
      <c r="K353" s="27">
        <v>-9920</v>
      </c>
      <c r="L353" s="27" t="s">
        <v>279</v>
      </c>
      <c r="M353" s="28" t="s">
        <v>228</v>
      </c>
      <c r="N353" s="28"/>
      <c r="O353" s="29" t="s">
        <v>303</v>
      </c>
      <c r="P353" s="29" t="s">
        <v>308</v>
      </c>
    </row>
    <row r="354" spans="1:16" ht="13.5" thickBot="1">
      <c r="A354" s="18" t="str">
        <f t="shared" si="30"/>
        <v> HABZ 23 </v>
      </c>
      <c r="B354" s="3" t="str">
        <f t="shared" si="31"/>
        <v>I</v>
      </c>
      <c r="C354" s="18">
        <f t="shared" si="32"/>
        <v>36817.546000000002</v>
      </c>
      <c r="D354" s="2" t="str">
        <f t="shared" si="33"/>
        <v>vis</v>
      </c>
      <c r="E354" s="26">
        <f>VLOOKUP(C354,Active!C$21:E$946,3,FALSE)</f>
        <v>-19995.973162299873</v>
      </c>
      <c r="F354" s="3" t="s">
        <v>226</v>
      </c>
      <c r="G354" s="2" t="str">
        <f t="shared" si="34"/>
        <v>36817.546</v>
      </c>
      <c r="H354" s="18">
        <f t="shared" si="35"/>
        <v>-9082</v>
      </c>
      <c r="I354" s="27" t="s">
        <v>340</v>
      </c>
      <c r="J354" s="28" t="s">
        <v>341</v>
      </c>
      <c r="K354" s="27">
        <v>-9082</v>
      </c>
      <c r="L354" s="27" t="s">
        <v>342</v>
      </c>
      <c r="M354" s="28" t="s">
        <v>232</v>
      </c>
      <c r="N354" s="28"/>
      <c r="O354" s="29" t="s">
        <v>343</v>
      </c>
      <c r="P354" s="29" t="s">
        <v>344</v>
      </c>
    </row>
    <row r="355" spans="1:16" ht="13.5" thickBot="1">
      <c r="A355" s="18" t="str">
        <f t="shared" si="30"/>
        <v> HABZ 23 </v>
      </c>
      <c r="B355" s="3" t="str">
        <f t="shared" si="31"/>
        <v>I</v>
      </c>
      <c r="C355" s="18">
        <f t="shared" si="32"/>
        <v>36868.341999999997</v>
      </c>
      <c r="D355" s="2" t="str">
        <f t="shared" si="33"/>
        <v>vis</v>
      </c>
      <c r="E355" s="26">
        <f>VLOOKUP(C355,Active!C$21:E$946,3,FALSE)</f>
        <v>-19938.975573252115</v>
      </c>
      <c r="F355" s="3" t="s">
        <v>226</v>
      </c>
      <c r="G355" s="2" t="str">
        <f t="shared" si="34"/>
        <v>36868.342</v>
      </c>
      <c r="H355" s="18">
        <f t="shared" si="35"/>
        <v>-9025</v>
      </c>
      <c r="I355" s="27" t="s">
        <v>345</v>
      </c>
      <c r="J355" s="28" t="s">
        <v>346</v>
      </c>
      <c r="K355" s="27">
        <v>-9025</v>
      </c>
      <c r="L355" s="27" t="s">
        <v>311</v>
      </c>
      <c r="M355" s="28" t="s">
        <v>232</v>
      </c>
      <c r="N355" s="28"/>
      <c r="O355" s="29" t="s">
        <v>343</v>
      </c>
      <c r="P355" s="29" t="s">
        <v>344</v>
      </c>
    </row>
    <row r="356" spans="1:16" ht="13.5" thickBot="1">
      <c r="A356" s="18" t="str">
        <f t="shared" si="30"/>
        <v> MSAI 40.393 </v>
      </c>
      <c r="B356" s="3" t="str">
        <f t="shared" si="31"/>
        <v>I</v>
      </c>
      <c r="C356" s="18">
        <f t="shared" si="32"/>
        <v>37112.514999999999</v>
      </c>
      <c r="D356" s="2" t="str">
        <f t="shared" si="33"/>
        <v>vis</v>
      </c>
      <c r="E356" s="26">
        <f>VLOOKUP(C356,Active!C$21:E$946,3,FALSE)</f>
        <v>-19664.991946380709</v>
      </c>
      <c r="F356" s="3" t="s">
        <v>226</v>
      </c>
      <c r="G356" s="2" t="str">
        <f t="shared" si="34"/>
        <v>37112.515</v>
      </c>
      <c r="H356" s="18">
        <f t="shared" si="35"/>
        <v>-8751</v>
      </c>
      <c r="I356" s="27" t="s">
        <v>347</v>
      </c>
      <c r="J356" s="28" t="s">
        <v>348</v>
      </c>
      <c r="K356" s="27">
        <v>-8751</v>
      </c>
      <c r="L356" s="27" t="s">
        <v>349</v>
      </c>
      <c r="M356" s="28" t="s">
        <v>232</v>
      </c>
      <c r="N356" s="28"/>
      <c r="O356" s="29" t="s">
        <v>320</v>
      </c>
      <c r="P356" s="29" t="s">
        <v>321</v>
      </c>
    </row>
    <row r="357" spans="1:16" ht="13.5" thickBot="1">
      <c r="A357" s="18" t="str">
        <f t="shared" si="30"/>
        <v> AA 18.332 </v>
      </c>
      <c r="B357" s="3" t="str">
        <f t="shared" si="31"/>
        <v>I</v>
      </c>
      <c r="C357" s="18">
        <f t="shared" si="32"/>
        <v>37196.288999999997</v>
      </c>
      <c r="D357" s="2" t="str">
        <f t="shared" si="33"/>
        <v>vis</v>
      </c>
      <c r="E357" s="26">
        <f>VLOOKUP(C357,Active!C$21:E$946,3,FALSE)</f>
        <v>-19570.990134724529</v>
      </c>
      <c r="F357" s="3" t="s">
        <v>226</v>
      </c>
      <c r="G357" s="2" t="str">
        <f t="shared" si="34"/>
        <v>37196.289</v>
      </c>
      <c r="H357" s="18">
        <f t="shared" si="35"/>
        <v>-8657</v>
      </c>
      <c r="I357" s="27" t="s">
        <v>350</v>
      </c>
      <c r="J357" s="28" t="s">
        <v>351</v>
      </c>
      <c r="K357" s="27">
        <v>-8657</v>
      </c>
      <c r="L357" s="27" t="s">
        <v>352</v>
      </c>
      <c r="M357" s="28" t="s">
        <v>249</v>
      </c>
      <c r="N357" s="28"/>
      <c r="O357" s="29" t="s">
        <v>353</v>
      </c>
      <c r="P357" s="29" t="s">
        <v>354</v>
      </c>
    </row>
    <row r="358" spans="1:16" ht="13.5" thickBot="1">
      <c r="A358" s="18" t="str">
        <f t="shared" si="30"/>
        <v> EBC 1-32 </v>
      </c>
      <c r="B358" s="3" t="str">
        <f t="shared" si="31"/>
        <v>I</v>
      </c>
      <c r="C358" s="18">
        <f t="shared" si="32"/>
        <v>37196.294999999998</v>
      </c>
      <c r="D358" s="2" t="str">
        <f t="shared" si="33"/>
        <v>vis</v>
      </c>
      <c r="E358" s="26">
        <f>VLOOKUP(C358,Active!C$21:E$946,3,FALSE)</f>
        <v>-19570.983402195699</v>
      </c>
      <c r="F358" s="3" t="s">
        <v>226</v>
      </c>
      <c r="G358" s="2" t="str">
        <f t="shared" si="34"/>
        <v>37196.295</v>
      </c>
      <c r="H358" s="18">
        <f t="shared" si="35"/>
        <v>-8657</v>
      </c>
      <c r="I358" s="27" t="s">
        <v>355</v>
      </c>
      <c r="J358" s="28" t="s">
        <v>356</v>
      </c>
      <c r="K358" s="27">
        <v>-8657</v>
      </c>
      <c r="L358" s="27" t="s">
        <v>357</v>
      </c>
      <c r="M358" s="28" t="s">
        <v>249</v>
      </c>
      <c r="N358" s="28"/>
      <c r="O358" s="29" t="s">
        <v>358</v>
      </c>
      <c r="P358" s="29" t="s">
        <v>359</v>
      </c>
    </row>
    <row r="359" spans="1:16" ht="13.5" thickBot="1">
      <c r="A359" s="18" t="str">
        <f t="shared" si="30"/>
        <v> HABZ 23 </v>
      </c>
      <c r="B359" s="3" t="str">
        <f t="shared" si="31"/>
        <v>II</v>
      </c>
      <c r="C359" s="18">
        <f t="shared" si="32"/>
        <v>37199.445</v>
      </c>
      <c r="D359" s="2" t="str">
        <f t="shared" si="33"/>
        <v>vis</v>
      </c>
      <c r="E359" s="26">
        <f>VLOOKUP(C359,Active!C$21:E$946,3,FALSE)</f>
        <v>-19567.448824561623</v>
      </c>
      <c r="F359" s="3" t="s">
        <v>226</v>
      </c>
      <c r="G359" s="2" t="str">
        <f t="shared" si="34"/>
        <v>37199.445</v>
      </c>
      <c r="H359" s="18">
        <f t="shared" si="35"/>
        <v>-8653.5</v>
      </c>
      <c r="I359" s="27" t="s">
        <v>360</v>
      </c>
      <c r="J359" s="28" t="s">
        <v>361</v>
      </c>
      <c r="K359" s="27">
        <v>-8653.5</v>
      </c>
      <c r="L359" s="27" t="s">
        <v>362</v>
      </c>
      <c r="M359" s="28" t="s">
        <v>232</v>
      </c>
      <c r="N359" s="28"/>
      <c r="O359" s="29" t="s">
        <v>343</v>
      </c>
      <c r="P359" s="29" t="s">
        <v>344</v>
      </c>
    </row>
    <row r="360" spans="1:16" ht="13.5" thickBot="1">
      <c r="A360" s="18" t="str">
        <f t="shared" si="30"/>
        <v> MSAI 40.393 </v>
      </c>
      <c r="B360" s="3" t="str">
        <f t="shared" si="31"/>
        <v>I</v>
      </c>
      <c r="C360" s="18">
        <f t="shared" si="32"/>
        <v>37229.279000000002</v>
      </c>
      <c r="D360" s="2" t="str">
        <f t="shared" si="33"/>
        <v>vis</v>
      </c>
      <c r="E360" s="26">
        <f>VLOOKUP(C360,Active!C$21:E$946,3,FALSE)</f>
        <v>-19533.972447058452</v>
      </c>
      <c r="F360" s="3" t="s">
        <v>226</v>
      </c>
      <c r="G360" s="2" t="str">
        <f t="shared" si="34"/>
        <v>37229.279</v>
      </c>
      <c r="H360" s="18">
        <f t="shared" si="35"/>
        <v>-8620</v>
      </c>
      <c r="I360" s="27" t="s">
        <v>363</v>
      </c>
      <c r="J360" s="28" t="s">
        <v>364</v>
      </c>
      <c r="K360" s="27">
        <v>-8620</v>
      </c>
      <c r="L360" s="27" t="s">
        <v>316</v>
      </c>
      <c r="M360" s="28" t="s">
        <v>232</v>
      </c>
      <c r="N360" s="28"/>
      <c r="O360" s="29" t="s">
        <v>320</v>
      </c>
      <c r="P360" s="29" t="s">
        <v>321</v>
      </c>
    </row>
    <row r="361" spans="1:16" ht="13.5" thickBot="1">
      <c r="A361" s="18" t="str">
        <f t="shared" si="30"/>
        <v> MSAI 40.393 </v>
      </c>
      <c r="B361" s="3" t="str">
        <f t="shared" si="31"/>
        <v>I</v>
      </c>
      <c r="C361" s="18">
        <f t="shared" si="32"/>
        <v>37497.523000000001</v>
      </c>
      <c r="D361" s="2" t="str">
        <f t="shared" si="33"/>
        <v>vis</v>
      </c>
      <c r="E361" s="26">
        <f>VLOOKUP(C361,Active!C$21:E$946,3,FALSE)</f>
        <v>-19232.97903662203</v>
      </c>
      <c r="F361" s="3" t="s">
        <v>226</v>
      </c>
      <c r="G361" s="2" t="str">
        <f t="shared" si="34"/>
        <v>37497.523</v>
      </c>
      <c r="H361" s="18">
        <f t="shared" si="35"/>
        <v>-8319</v>
      </c>
      <c r="I361" s="27" t="s">
        <v>365</v>
      </c>
      <c r="J361" s="28" t="s">
        <v>366</v>
      </c>
      <c r="K361" s="27">
        <v>-8319</v>
      </c>
      <c r="L361" s="27" t="s">
        <v>367</v>
      </c>
      <c r="M361" s="28" t="s">
        <v>232</v>
      </c>
      <c r="N361" s="28"/>
      <c r="O361" s="29" t="s">
        <v>320</v>
      </c>
      <c r="P361" s="29" t="s">
        <v>321</v>
      </c>
    </row>
    <row r="362" spans="1:16" ht="13.5" thickBot="1">
      <c r="A362" s="18" t="str">
        <f t="shared" si="30"/>
        <v> AA 17.61 </v>
      </c>
      <c r="B362" s="3" t="str">
        <f t="shared" si="31"/>
        <v>I</v>
      </c>
      <c r="C362" s="18">
        <f t="shared" si="32"/>
        <v>37522.451000000001</v>
      </c>
      <c r="D362" s="2" t="str">
        <f t="shared" si="33"/>
        <v>vis</v>
      </c>
      <c r="E362" s="26">
        <f>VLOOKUP(C362,Active!C$21:E$946,3,FALSE)</f>
        <v>-19205.007623522913</v>
      </c>
      <c r="F362" s="3" t="s">
        <v>226</v>
      </c>
      <c r="G362" s="2" t="str">
        <f t="shared" si="34"/>
        <v>37522.451</v>
      </c>
      <c r="H362" s="18">
        <f t="shared" si="35"/>
        <v>-8291</v>
      </c>
      <c r="I362" s="27" t="s">
        <v>368</v>
      </c>
      <c r="J362" s="28" t="s">
        <v>369</v>
      </c>
      <c r="K362" s="27">
        <v>-8291</v>
      </c>
      <c r="L362" s="27" t="s">
        <v>370</v>
      </c>
      <c r="M362" s="28" t="s">
        <v>249</v>
      </c>
      <c r="N362" s="28"/>
      <c r="O362" s="29" t="s">
        <v>371</v>
      </c>
      <c r="P362" s="29" t="s">
        <v>372</v>
      </c>
    </row>
    <row r="363" spans="1:16" ht="13.5" thickBot="1">
      <c r="A363" s="18" t="str">
        <f t="shared" si="30"/>
        <v> MSAI 40.393 </v>
      </c>
      <c r="B363" s="3" t="str">
        <f t="shared" si="31"/>
        <v>I</v>
      </c>
      <c r="C363" s="18">
        <f t="shared" si="32"/>
        <v>37522.459000000003</v>
      </c>
      <c r="D363" s="2" t="str">
        <f t="shared" si="33"/>
        <v>vis</v>
      </c>
      <c r="E363" s="26">
        <f>VLOOKUP(C363,Active!C$21:E$946,3,FALSE)</f>
        <v>-19204.99864681781</v>
      </c>
      <c r="F363" s="3" t="s">
        <v>226</v>
      </c>
      <c r="G363" s="2" t="str">
        <f t="shared" si="34"/>
        <v>37522.459</v>
      </c>
      <c r="H363" s="18">
        <f t="shared" si="35"/>
        <v>-8291</v>
      </c>
      <c r="I363" s="27" t="s">
        <v>373</v>
      </c>
      <c r="J363" s="28" t="s">
        <v>374</v>
      </c>
      <c r="K363" s="27">
        <v>-8291</v>
      </c>
      <c r="L363" s="27" t="s">
        <v>375</v>
      </c>
      <c r="M363" s="28" t="s">
        <v>232</v>
      </c>
      <c r="N363" s="28"/>
      <c r="O363" s="29" t="s">
        <v>320</v>
      </c>
      <c r="P363" s="29" t="s">
        <v>321</v>
      </c>
    </row>
    <row r="364" spans="1:16" ht="13.5" thickBot="1">
      <c r="A364" s="18" t="str">
        <f t="shared" si="30"/>
        <v> AA 17.61 </v>
      </c>
      <c r="B364" s="3" t="str">
        <f t="shared" si="31"/>
        <v>I</v>
      </c>
      <c r="C364" s="18">
        <f t="shared" si="32"/>
        <v>37522.464</v>
      </c>
      <c r="D364" s="2" t="str">
        <f t="shared" si="33"/>
        <v>vis</v>
      </c>
      <c r="E364" s="26">
        <f>VLOOKUP(C364,Active!C$21:E$946,3,FALSE)</f>
        <v>-19204.993036377124</v>
      </c>
      <c r="F364" s="3" t="s">
        <v>226</v>
      </c>
      <c r="G364" s="2" t="str">
        <f t="shared" si="34"/>
        <v>37522.464</v>
      </c>
      <c r="H364" s="18">
        <f t="shared" si="35"/>
        <v>-8291</v>
      </c>
      <c r="I364" s="27" t="s">
        <v>376</v>
      </c>
      <c r="J364" s="28" t="s">
        <v>377</v>
      </c>
      <c r="K364" s="27">
        <v>-8291</v>
      </c>
      <c r="L364" s="27" t="s">
        <v>378</v>
      </c>
      <c r="M364" s="28" t="s">
        <v>249</v>
      </c>
      <c r="N364" s="28"/>
      <c r="O364" s="29" t="s">
        <v>353</v>
      </c>
      <c r="P364" s="29" t="s">
        <v>372</v>
      </c>
    </row>
    <row r="365" spans="1:16" ht="13.5" thickBot="1">
      <c r="A365" s="18" t="str">
        <f t="shared" si="30"/>
        <v> MSAI 40.393 </v>
      </c>
      <c r="B365" s="3" t="str">
        <f t="shared" si="31"/>
        <v>I</v>
      </c>
      <c r="C365" s="18">
        <f t="shared" si="32"/>
        <v>37530.480000000003</v>
      </c>
      <c r="D365" s="2" t="str">
        <f t="shared" si="33"/>
        <v>vis</v>
      </c>
      <c r="E365" s="26">
        <f>VLOOKUP(C365,Active!C$21:E$946,3,FALSE)</f>
        <v>-19195.998377864504</v>
      </c>
      <c r="F365" s="3" t="s">
        <v>226</v>
      </c>
      <c r="G365" s="2" t="str">
        <f t="shared" si="34"/>
        <v>37530.480</v>
      </c>
      <c r="H365" s="18">
        <f t="shared" si="35"/>
        <v>-8282</v>
      </c>
      <c r="I365" s="27" t="s">
        <v>379</v>
      </c>
      <c r="J365" s="28" t="s">
        <v>380</v>
      </c>
      <c r="K365" s="27">
        <v>-8282</v>
      </c>
      <c r="L365" s="27" t="s">
        <v>375</v>
      </c>
      <c r="M365" s="28" t="s">
        <v>232</v>
      </c>
      <c r="N365" s="28"/>
      <c r="O365" s="29" t="s">
        <v>320</v>
      </c>
      <c r="P365" s="29" t="s">
        <v>321</v>
      </c>
    </row>
    <row r="366" spans="1:16" ht="13.5" thickBot="1">
      <c r="A366" s="18" t="str">
        <f t="shared" si="30"/>
        <v> MSAI 40.393 </v>
      </c>
      <c r="B366" s="3" t="str">
        <f t="shared" si="31"/>
        <v>I</v>
      </c>
      <c r="C366" s="18">
        <f t="shared" si="32"/>
        <v>37547.411</v>
      </c>
      <c r="D366" s="2" t="str">
        <f t="shared" si="33"/>
        <v>vis</v>
      </c>
      <c r="E366" s="26">
        <f>VLOOKUP(C366,Active!C$21:E$946,3,FALSE)</f>
        <v>-19177.000303603392</v>
      </c>
      <c r="F366" s="3" t="s">
        <v>226</v>
      </c>
      <c r="G366" s="2" t="str">
        <f t="shared" si="34"/>
        <v>37547.411</v>
      </c>
      <c r="H366" s="18">
        <f t="shared" si="35"/>
        <v>-8263</v>
      </c>
      <c r="I366" s="27" t="s">
        <v>381</v>
      </c>
      <c r="J366" s="28" t="s">
        <v>382</v>
      </c>
      <c r="K366" s="27">
        <v>-8263</v>
      </c>
      <c r="L366" s="27" t="s">
        <v>383</v>
      </c>
      <c r="M366" s="28" t="s">
        <v>232</v>
      </c>
      <c r="N366" s="28"/>
      <c r="O366" s="29" t="s">
        <v>320</v>
      </c>
      <c r="P366" s="29" t="s">
        <v>321</v>
      </c>
    </row>
    <row r="367" spans="1:16" ht="13.5" thickBot="1">
      <c r="A367" s="18" t="str">
        <f t="shared" si="30"/>
        <v> AA 17.61 </v>
      </c>
      <c r="B367" s="3" t="str">
        <f t="shared" si="31"/>
        <v>I</v>
      </c>
      <c r="C367" s="18">
        <f t="shared" si="32"/>
        <v>37556.345000000001</v>
      </c>
      <c r="D367" s="2" t="str">
        <f t="shared" si="33"/>
        <v>vis</v>
      </c>
      <c r="E367" s="26">
        <f>VLOOKUP(C367,Active!C$21:E$946,3,FALSE)</f>
        <v>-19166.975568180271</v>
      </c>
      <c r="F367" s="3" t="s">
        <v>226</v>
      </c>
      <c r="G367" s="2" t="str">
        <f t="shared" si="34"/>
        <v>37556.345</v>
      </c>
      <c r="H367" s="18">
        <f t="shared" si="35"/>
        <v>-8253</v>
      </c>
      <c r="I367" s="27" t="s">
        <v>384</v>
      </c>
      <c r="J367" s="28" t="s">
        <v>385</v>
      </c>
      <c r="K367" s="27">
        <v>-8253</v>
      </c>
      <c r="L367" s="27" t="s">
        <v>342</v>
      </c>
      <c r="M367" s="28" t="s">
        <v>249</v>
      </c>
      <c r="N367" s="28"/>
      <c r="O367" s="29" t="s">
        <v>386</v>
      </c>
      <c r="P367" s="29" t="s">
        <v>372</v>
      </c>
    </row>
    <row r="368" spans="1:16" ht="13.5" thickBot="1">
      <c r="A368" s="18" t="str">
        <f t="shared" si="30"/>
        <v> AA 17.61 </v>
      </c>
      <c r="B368" s="3" t="str">
        <f t="shared" si="31"/>
        <v>I</v>
      </c>
      <c r="C368" s="18">
        <f t="shared" si="32"/>
        <v>37899.445</v>
      </c>
      <c r="D368" s="2" t="str">
        <f t="shared" si="33"/>
        <v>vis</v>
      </c>
      <c r="E368" s="26">
        <f>VLOOKUP(C368,Active!C$21:E$946,3,FALSE)</f>
        <v>-18781.98712810058</v>
      </c>
      <c r="F368" s="3" t="s">
        <v>226</v>
      </c>
      <c r="G368" s="2" t="str">
        <f t="shared" si="34"/>
        <v>37899.445</v>
      </c>
      <c r="H368" s="18">
        <f t="shared" si="35"/>
        <v>-7868</v>
      </c>
      <c r="I368" s="27" t="s">
        <v>387</v>
      </c>
      <c r="J368" s="28" t="s">
        <v>388</v>
      </c>
      <c r="K368" s="27">
        <v>-7868</v>
      </c>
      <c r="L368" s="27" t="s">
        <v>254</v>
      </c>
      <c r="M368" s="28" t="s">
        <v>249</v>
      </c>
      <c r="N368" s="28"/>
      <c r="O368" s="29" t="s">
        <v>389</v>
      </c>
      <c r="P368" s="29" t="s">
        <v>372</v>
      </c>
    </row>
    <row r="369" spans="1:16" ht="13.5" thickBot="1">
      <c r="A369" s="18" t="str">
        <f t="shared" si="30"/>
        <v> AA 17.61 </v>
      </c>
      <c r="B369" s="3" t="str">
        <f t="shared" si="31"/>
        <v>I</v>
      </c>
      <c r="C369" s="18">
        <f t="shared" si="32"/>
        <v>37899.446000000004</v>
      </c>
      <c r="D369" s="2" t="str">
        <f t="shared" si="33"/>
        <v>vis</v>
      </c>
      <c r="E369" s="26">
        <f>VLOOKUP(C369,Active!C$21:E$946,3,FALSE)</f>
        <v>-18781.986006012437</v>
      </c>
      <c r="F369" s="3" t="s">
        <v>226</v>
      </c>
      <c r="G369" s="2" t="str">
        <f t="shared" si="34"/>
        <v>37899.446</v>
      </c>
      <c r="H369" s="18">
        <f t="shared" si="35"/>
        <v>-7868</v>
      </c>
      <c r="I369" s="27" t="s">
        <v>390</v>
      </c>
      <c r="J369" s="28" t="s">
        <v>391</v>
      </c>
      <c r="K369" s="27">
        <v>-7868</v>
      </c>
      <c r="L369" s="27" t="s">
        <v>357</v>
      </c>
      <c r="M369" s="28" t="s">
        <v>249</v>
      </c>
      <c r="N369" s="28"/>
      <c r="O369" s="29" t="s">
        <v>392</v>
      </c>
      <c r="P369" s="29" t="s">
        <v>372</v>
      </c>
    </row>
    <row r="370" spans="1:16" ht="13.5" thickBot="1">
      <c r="A370" s="18" t="str">
        <f t="shared" si="30"/>
        <v> HABZ 23 </v>
      </c>
      <c r="B370" s="3" t="str">
        <f t="shared" si="31"/>
        <v>II</v>
      </c>
      <c r="C370" s="18">
        <f t="shared" si="32"/>
        <v>38255.498</v>
      </c>
      <c r="D370" s="2" t="str">
        <f t="shared" si="33"/>
        <v>vis</v>
      </c>
      <c r="E370" s="26">
        <f>VLOOKUP(C370,Active!C$21:E$946,3,FALSE)</f>
        <v>-18382.464280371947</v>
      </c>
      <c r="F370" s="3" t="s">
        <v>226</v>
      </c>
      <c r="G370" s="2" t="str">
        <f t="shared" si="34"/>
        <v>38255.498</v>
      </c>
      <c r="H370" s="18">
        <f t="shared" si="35"/>
        <v>-7468.5</v>
      </c>
      <c r="I370" s="27" t="s">
        <v>393</v>
      </c>
      <c r="J370" s="28" t="s">
        <v>394</v>
      </c>
      <c r="K370" s="27">
        <v>-7468.5</v>
      </c>
      <c r="L370" s="27" t="s">
        <v>395</v>
      </c>
      <c r="M370" s="28" t="s">
        <v>232</v>
      </c>
      <c r="N370" s="28"/>
      <c r="O370" s="29" t="s">
        <v>343</v>
      </c>
      <c r="P370" s="29" t="s">
        <v>344</v>
      </c>
    </row>
    <row r="371" spans="1:16" ht="13.5" thickBot="1">
      <c r="A371" s="18" t="str">
        <f t="shared" si="30"/>
        <v> HABZ 23 </v>
      </c>
      <c r="B371" s="3" t="str">
        <f t="shared" si="31"/>
        <v>II</v>
      </c>
      <c r="C371" s="18">
        <f t="shared" si="32"/>
        <v>38288.464</v>
      </c>
      <c r="D371" s="2" t="str">
        <f t="shared" si="33"/>
        <v>vis</v>
      </c>
      <c r="E371" s="26">
        <f>VLOOKUP(C371,Active!C$21:E$946,3,FALSE)</f>
        <v>-18345.473522821183</v>
      </c>
      <c r="F371" s="3" t="s">
        <v>226</v>
      </c>
      <c r="G371" s="2" t="str">
        <f t="shared" si="34"/>
        <v>38288.464</v>
      </c>
      <c r="H371" s="18">
        <f t="shared" si="35"/>
        <v>-7431.5</v>
      </c>
      <c r="I371" s="27" t="s">
        <v>396</v>
      </c>
      <c r="J371" s="28" t="s">
        <v>397</v>
      </c>
      <c r="K371" s="27">
        <v>-7431.5</v>
      </c>
      <c r="L371" s="27" t="s">
        <v>398</v>
      </c>
      <c r="M371" s="28" t="s">
        <v>232</v>
      </c>
      <c r="N371" s="28"/>
      <c r="O371" s="29" t="s">
        <v>343</v>
      </c>
      <c r="P371" s="29" t="s">
        <v>344</v>
      </c>
    </row>
    <row r="372" spans="1:16" ht="13.5" thickBot="1">
      <c r="A372" s="18" t="str">
        <f t="shared" si="30"/>
        <v> HABZ 23 </v>
      </c>
      <c r="B372" s="3" t="str">
        <f t="shared" si="31"/>
        <v>I</v>
      </c>
      <c r="C372" s="18">
        <f t="shared" si="32"/>
        <v>38351.275999999998</v>
      </c>
      <c r="D372" s="2" t="str">
        <f t="shared" si="33"/>
        <v>vis</v>
      </c>
      <c r="E372" s="26">
        <f>VLOOKUP(C372,Active!C$21:E$946,3,FALSE)</f>
        <v>-18274.9929227096</v>
      </c>
      <c r="F372" s="3" t="s">
        <v>226</v>
      </c>
      <c r="G372" s="2" t="str">
        <f t="shared" si="34"/>
        <v>38351.276</v>
      </c>
      <c r="H372" s="18">
        <f t="shared" si="35"/>
        <v>-7361</v>
      </c>
      <c r="I372" s="27" t="s">
        <v>399</v>
      </c>
      <c r="J372" s="28" t="s">
        <v>400</v>
      </c>
      <c r="K372" s="27">
        <v>-7361</v>
      </c>
      <c r="L372" s="27" t="s">
        <v>326</v>
      </c>
      <c r="M372" s="28" t="s">
        <v>232</v>
      </c>
      <c r="N372" s="28"/>
      <c r="O372" s="29" t="s">
        <v>343</v>
      </c>
      <c r="P372" s="29" t="s">
        <v>344</v>
      </c>
    </row>
    <row r="373" spans="1:16" ht="13.5" thickBot="1">
      <c r="A373" s="18" t="str">
        <f t="shared" si="30"/>
        <v> AA 17.61 </v>
      </c>
      <c r="B373" s="3" t="str">
        <f t="shared" si="31"/>
        <v>I</v>
      </c>
      <c r="C373" s="18">
        <f t="shared" si="32"/>
        <v>38595.466</v>
      </c>
      <c r="D373" s="2" t="str">
        <f t="shared" si="33"/>
        <v>vis</v>
      </c>
      <c r="E373" s="26">
        <f>VLOOKUP(C373,Active!C$21:E$946,3,FALSE)</f>
        <v>-18000.990220339849</v>
      </c>
      <c r="F373" s="3" t="s">
        <v>226</v>
      </c>
      <c r="G373" s="2" t="str">
        <f t="shared" si="34"/>
        <v>38595.466</v>
      </c>
      <c r="H373" s="18">
        <f t="shared" si="35"/>
        <v>-7087</v>
      </c>
      <c r="I373" s="27" t="s">
        <v>401</v>
      </c>
      <c r="J373" s="28" t="s">
        <v>402</v>
      </c>
      <c r="K373" s="27">
        <v>-7087</v>
      </c>
      <c r="L373" s="27" t="s">
        <v>254</v>
      </c>
      <c r="M373" s="28" t="s">
        <v>249</v>
      </c>
      <c r="N373" s="28"/>
      <c r="O373" s="29" t="s">
        <v>392</v>
      </c>
      <c r="P373" s="29" t="s">
        <v>372</v>
      </c>
    </row>
    <row r="374" spans="1:16" ht="13.5" thickBot="1">
      <c r="A374" s="18" t="str">
        <f t="shared" si="30"/>
        <v> AA 18.332 </v>
      </c>
      <c r="B374" s="3" t="str">
        <f t="shared" si="31"/>
        <v>I</v>
      </c>
      <c r="C374" s="18">
        <f t="shared" si="32"/>
        <v>39316.444000000003</v>
      </c>
      <c r="D374" s="2" t="str">
        <f t="shared" si="33"/>
        <v>vis</v>
      </c>
      <c r="E374" s="26">
        <f>VLOOKUP(C374,Active!C$21:E$946,3,FALSE)</f>
        <v>-17191.989358924006</v>
      </c>
      <c r="F374" s="3" t="s">
        <v>226</v>
      </c>
      <c r="G374" s="2" t="str">
        <f t="shared" si="34"/>
        <v>39316.444</v>
      </c>
      <c r="H374" s="18">
        <f t="shared" si="35"/>
        <v>-6278</v>
      </c>
      <c r="I374" s="27" t="s">
        <v>403</v>
      </c>
      <c r="J374" s="28" t="s">
        <v>404</v>
      </c>
      <c r="K374" s="27">
        <v>-6278</v>
      </c>
      <c r="L374" s="27" t="s">
        <v>279</v>
      </c>
      <c r="M374" s="28" t="s">
        <v>249</v>
      </c>
      <c r="N374" s="28"/>
      <c r="O374" s="29" t="s">
        <v>405</v>
      </c>
      <c r="P374" s="29" t="s">
        <v>354</v>
      </c>
    </row>
    <row r="375" spans="1:16" ht="13.5" thickBot="1">
      <c r="A375" s="18" t="str">
        <f t="shared" si="30"/>
        <v> AA 18.332 </v>
      </c>
      <c r="B375" s="3" t="str">
        <f t="shared" si="31"/>
        <v>I</v>
      </c>
      <c r="C375" s="18">
        <f t="shared" si="32"/>
        <v>39316.449999999997</v>
      </c>
      <c r="D375" s="2" t="str">
        <f t="shared" si="33"/>
        <v>vis</v>
      </c>
      <c r="E375" s="26">
        <f>VLOOKUP(C375,Active!C$21:E$946,3,FALSE)</f>
        <v>-17191.982626395184</v>
      </c>
      <c r="F375" s="3" t="s">
        <v>226</v>
      </c>
      <c r="G375" s="2" t="str">
        <f t="shared" si="34"/>
        <v>39316.450</v>
      </c>
      <c r="H375" s="18">
        <f t="shared" si="35"/>
        <v>-6278</v>
      </c>
      <c r="I375" s="27" t="s">
        <v>406</v>
      </c>
      <c r="J375" s="28" t="s">
        <v>407</v>
      </c>
      <c r="K375" s="27">
        <v>-6278</v>
      </c>
      <c r="L375" s="27" t="s">
        <v>237</v>
      </c>
      <c r="M375" s="28" t="s">
        <v>249</v>
      </c>
      <c r="N375" s="28"/>
      <c r="O375" s="29" t="s">
        <v>408</v>
      </c>
      <c r="P375" s="29" t="s">
        <v>354</v>
      </c>
    </row>
    <row r="376" spans="1:16" ht="13.5" thickBot="1">
      <c r="A376" s="18" t="str">
        <f t="shared" si="30"/>
        <v> AA 18.332 </v>
      </c>
      <c r="B376" s="3" t="str">
        <f t="shared" si="31"/>
        <v>I</v>
      </c>
      <c r="C376" s="18">
        <f t="shared" si="32"/>
        <v>39701.440999999999</v>
      </c>
      <c r="D376" s="2" t="str">
        <f t="shared" si="33"/>
        <v>vis</v>
      </c>
      <c r="E376" s="26">
        <f>VLOOKUP(C376,Active!C$21:E$946,3,FALSE)</f>
        <v>-16759.988792134849</v>
      </c>
      <c r="F376" s="3" t="s">
        <v>226</v>
      </c>
      <c r="G376" s="2" t="str">
        <f t="shared" si="34"/>
        <v>39701.441</v>
      </c>
      <c r="H376" s="18">
        <f t="shared" si="35"/>
        <v>-5846</v>
      </c>
      <c r="I376" s="27" t="s">
        <v>409</v>
      </c>
      <c r="J376" s="28" t="s">
        <v>410</v>
      </c>
      <c r="K376" s="27">
        <v>-5846</v>
      </c>
      <c r="L376" s="27" t="s">
        <v>367</v>
      </c>
      <c r="M376" s="28" t="s">
        <v>249</v>
      </c>
      <c r="N376" s="28"/>
      <c r="O376" s="29" t="s">
        <v>408</v>
      </c>
      <c r="P376" s="29" t="s">
        <v>354</v>
      </c>
    </row>
    <row r="377" spans="1:16" ht="13.5" thickBot="1">
      <c r="A377" s="18" t="str">
        <f t="shared" si="30"/>
        <v> AA 18.332 </v>
      </c>
      <c r="B377" s="3" t="str">
        <f t="shared" si="31"/>
        <v>I</v>
      </c>
      <c r="C377" s="18">
        <f t="shared" si="32"/>
        <v>39710.347000000002</v>
      </c>
      <c r="D377" s="2" t="str">
        <f t="shared" si="33"/>
        <v>vis</v>
      </c>
      <c r="E377" s="26">
        <f>VLOOKUP(C377,Active!C$21:E$946,3,FALSE)</f>
        <v>-16749.995475179585</v>
      </c>
      <c r="F377" s="3" t="s">
        <v>226</v>
      </c>
      <c r="G377" s="2" t="str">
        <f t="shared" si="34"/>
        <v>39710.347</v>
      </c>
      <c r="H377" s="18">
        <f t="shared" si="35"/>
        <v>-5836</v>
      </c>
      <c r="I377" s="27" t="s">
        <v>411</v>
      </c>
      <c r="J377" s="28" t="s">
        <v>412</v>
      </c>
      <c r="K377" s="27">
        <v>-5836</v>
      </c>
      <c r="L377" s="27" t="s">
        <v>254</v>
      </c>
      <c r="M377" s="28" t="s">
        <v>249</v>
      </c>
      <c r="N377" s="28"/>
      <c r="O377" s="29" t="s">
        <v>405</v>
      </c>
      <c r="P377" s="29" t="s">
        <v>354</v>
      </c>
    </row>
    <row r="378" spans="1:16" ht="13.5" thickBot="1">
      <c r="A378" s="18" t="str">
        <f t="shared" si="30"/>
        <v> MSAI 40.393 </v>
      </c>
      <c r="B378" s="3" t="str">
        <f t="shared" si="31"/>
        <v>I</v>
      </c>
      <c r="C378" s="18">
        <f t="shared" si="32"/>
        <v>39791.438999999998</v>
      </c>
      <c r="D378" s="2" t="str">
        <f t="shared" si="33"/>
        <v>vis</v>
      </c>
      <c r="E378" s="26">
        <f>VLOOKUP(C378,Active!C$21:E$946,3,FALSE)</f>
        <v>-16659.003103908992</v>
      </c>
      <c r="F378" s="3" t="s">
        <v>226</v>
      </c>
      <c r="G378" s="2" t="str">
        <f t="shared" si="34"/>
        <v>39791.439</v>
      </c>
      <c r="H378" s="18">
        <f t="shared" si="35"/>
        <v>-5745</v>
      </c>
      <c r="I378" s="27" t="s">
        <v>413</v>
      </c>
      <c r="J378" s="28" t="s">
        <v>414</v>
      </c>
      <c r="K378" s="27">
        <v>-5745</v>
      </c>
      <c r="L378" s="27" t="s">
        <v>349</v>
      </c>
      <c r="M378" s="28" t="s">
        <v>232</v>
      </c>
      <c r="N378" s="28"/>
      <c r="O378" s="29" t="s">
        <v>320</v>
      </c>
      <c r="P378" s="29" t="s">
        <v>321</v>
      </c>
    </row>
    <row r="379" spans="1:16" ht="13.5" thickBot="1">
      <c r="A379" s="18" t="str">
        <f t="shared" si="30"/>
        <v> MSAI 40.393 </v>
      </c>
      <c r="B379" s="3" t="str">
        <f t="shared" si="31"/>
        <v>I</v>
      </c>
      <c r="C379" s="18">
        <f t="shared" si="32"/>
        <v>40119.42</v>
      </c>
      <c r="D379" s="2" t="str">
        <f t="shared" si="33"/>
        <v>vis</v>
      </c>
      <c r="E379" s="26">
        <f>VLOOKUP(C379,Active!C$21:E$946,3,FALSE)</f>
        <v>-16290.97951438472</v>
      </c>
      <c r="F379" s="3" t="s">
        <v>226</v>
      </c>
      <c r="G379" s="2" t="str">
        <f t="shared" si="34"/>
        <v>40119.420</v>
      </c>
      <c r="H379" s="18">
        <f t="shared" si="35"/>
        <v>-5377</v>
      </c>
      <c r="I379" s="27" t="s">
        <v>415</v>
      </c>
      <c r="J379" s="28" t="s">
        <v>416</v>
      </c>
      <c r="K379" s="27">
        <v>-5377</v>
      </c>
      <c r="L379" s="27" t="s">
        <v>417</v>
      </c>
      <c r="M379" s="28" t="s">
        <v>232</v>
      </c>
      <c r="N379" s="28"/>
      <c r="O379" s="29" t="s">
        <v>320</v>
      </c>
      <c r="P379" s="29" t="s">
        <v>321</v>
      </c>
    </row>
    <row r="380" spans="1:16" ht="13.5" thickBot="1">
      <c r="A380" s="18" t="str">
        <f t="shared" si="30"/>
        <v> BRNO 9 </v>
      </c>
      <c r="B380" s="3" t="str">
        <f t="shared" si="31"/>
        <v>I</v>
      </c>
      <c r="C380" s="18">
        <f t="shared" si="32"/>
        <v>40470.531000000003</v>
      </c>
      <c r="D380" s="2" t="str">
        <f t="shared" si="33"/>
        <v>vis</v>
      </c>
      <c r="E380" s="26">
        <f>VLOOKUP(C380,Active!C$21:E$946,3,FALSE)</f>
        <v>-15897.002026233096</v>
      </c>
      <c r="F380" s="3" t="s">
        <v>226</v>
      </c>
      <c r="G380" s="2" t="str">
        <f t="shared" si="34"/>
        <v>40470.531</v>
      </c>
      <c r="H380" s="18">
        <f t="shared" si="35"/>
        <v>-4983</v>
      </c>
      <c r="I380" s="27" t="s">
        <v>421</v>
      </c>
      <c r="J380" s="28" t="s">
        <v>422</v>
      </c>
      <c r="K380" s="27">
        <v>-4983</v>
      </c>
      <c r="L380" s="27" t="s">
        <v>326</v>
      </c>
      <c r="M380" s="28" t="s">
        <v>249</v>
      </c>
      <c r="N380" s="28"/>
      <c r="O380" s="29" t="s">
        <v>423</v>
      </c>
      <c r="P380" s="29" t="s">
        <v>424</v>
      </c>
    </row>
    <row r="381" spans="1:16" ht="13.5" thickBot="1">
      <c r="A381" s="18" t="str">
        <f t="shared" si="30"/>
        <v> BRNO 9 </v>
      </c>
      <c r="B381" s="3" t="str">
        <f t="shared" si="31"/>
        <v>I</v>
      </c>
      <c r="C381" s="18">
        <f t="shared" si="32"/>
        <v>40470.534</v>
      </c>
      <c r="D381" s="2" t="str">
        <f t="shared" si="33"/>
        <v>vis</v>
      </c>
      <c r="E381" s="26">
        <f>VLOOKUP(C381,Active!C$21:E$946,3,FALSE)</f>
        <v>-15896.998659968687</v>
      </c>
      <c r="F381" s="3" t="s">
        <v>226</v>
      </c>
      <c r="G381" s="2" t="str">
        <f t="shared" si="34"/>
        <v>40470.534</v>
      </c>
      <c r="H381" s="18">
        <f t="shared" si="35"/>
        <v>-4983</v>
      </c>
      <c r="I381" s="27" t="s">
        <v>425</v>
      </c>
      <c r="J381" s="28" t="s">
        <v>426</v>
      </c>
      <c r="K381" s="27">
        <v>-4983</v>
      </c>
      <c r="L381" s="27" t="s">
        <v>254</v>
      </c>
      <c r="M381" s="28" t="s">
        <v>249</v>
      </c>
      <c r="N381" s="28"/>
      <c r="O381" s="29" t="s">
        <v>427</v>
      </c>
      <c r="P381" s="29" t="s">
        <v>424</v>
      </c>
    </row>
    <row r="382" spans="1:16" ht="13.5" thickBot="1">
      <c r="A382" s="18" t="str">
        <f t="shared" si="30"/>
        <v> BRNO 9 </v>
      </c>
      <c r="B382" s="3" t="str">
        <f t="shared" si="31"/>
        <v>I</v>
      </c>
      <c r="C382" s="18">
        <f t="shared" si="32"/>
        <v>40470.535000000003</v>
      </c>
      <c r="D382" s="2" t="str">
        <f t="shared" si="33"/>
        <v>vis</v>
      </c>
      <c r="E382" s="26">
        <f>VLOOKUP(C382,Active!C$21:E$946,3,FALSE)</f>
        <v>-15896.997537880545</v>
      </c>
      <c r="F382" s="3" t="s">
        <v>226</v>
      </c>
      <c r="G382" s="2" t="str">
        <f t="shared" si="34"/>
        <v>40470.535</v>
      </c>
      <c r="H382" s="18">
        <f t="shared" si="35"/>
        <v>-4983</v>
      </c>
      <c r="I382" s="27" t="s">
        <v>428</v>
      </c>
      <c r="J382" s="28" t="s">
        <v>429</v>
      </c>
      <c r="K382" s="27">
        <v>-4983</v>
      </c>
      <c r="L382" s="27" t="s">
        <v>357</v>
      </c>
      <c r="M382" s="28" t="s">
        <v>249</v>
      </c>
      <c r="N382" s="28"/>
      <c r="O382" s="29" t="s">
        <v>430</v>
      </c>
      <c r="P382" s="29" t="s">
        <v>424</v>
      </c>
    </row>
    <row r="383" spans="1:16" ht="13.5" thickBot="1">
      <c r="A383" s="18" t="str">
        <f t="shared" si="30"/>
        <v> BRNO 9 </v>
      </c>
      <c r="B383" s="3" t="str">
        <f t="shared" si="31"/>
        <v>I</v>
      </c>
      <c r="C383" s="18">
        <f t="shared" si="32"/>
        <v>40522.233</v>
      </c>
      <c r="D383" s="2" t="str">
        <f t="shared" si="33"/>
        <v>vis</v>
      </c>
      <c r="E383" s="26">
        <f>VLOOKUP(C383,Active!C$21:E$946,3,FALSE)</f>
        <v>-15838.987825332488</v>
      </c>
      <c r="F383" s="3" t="s">
        <v>226</v>
      </c>
      <c r="G383" s="2" t="str">
        <f t="shared" si="34"/>
        <v>40522.233</v>
      </c>
      <c r="H383" s="18">
        <f t="shared" si="35"/>
        <v>-4925</v>
      </c>
      <c r="I383" s="27" t="s">
        <v>431</v>
      </c>
      <c r="J383" s="28" t="s">
        <v>432</v>
      </c>
      <c r="K383" s="27">
        <v>-4925</v>
      </c>
      <c r="L383" s="27" t="s">
        <v>237</v>
      </c>
      <c r="M383" s="28" t="s">
        <v>249</v>
      </c>
      <c r="N383" s="28"/>
      <c r="O383" s="29" t="s">
        <v>433</v>
      </c>
      <c r="P383" s="29" t="s">
        <v>424</v>
      </c>
    </row>
    <row r="384" spans="1:16" ht="13.5" thickBot="1">
      <c r="A384" s="18" t="str">
        <f t="shared" si="30"/>
        <v> BRNO 9 </v>
      </c>
      <c r="B384" s="3" t="str">
        <f t="shared" si="31"/>
        <v>I</v>
      </c>
      <c r="C384" s="18">
        <f t="shared" si="32"/>
        <v>40522.248</v>
      </c>
      <c r="D384" s="2" t="str">
        <f t="shared" si="33"/>
        <v>vis</v>
      </c>
      <c r="E384" s="26">
        <f>VLOOKUP(C384,Active!C$21:E$946,3,FALSE)</f>
        <v>-15838.97099401042</v>
      </c>
      <c r="F384" s="3" t="str">
        <f>LEFT(M384,1)</f>
        <v>V</v>
      </c>
      <c r="G384" s="2" t="str">
        <f t="shared" si="34"/>
        <v>40522.248</v>
      </c>
      <c r="H384" s="18">
        <f t="shared" si="35"/>
        <v>-4925</v>
      </c>
      <c r="I384" s="27" t="s">
        <v>434</v>
      </c>
      <c r="J384" s="28" t="s">
        <v>435</v>
      </c>
      <c r="K384" s="27">
        <v>-4925</v>
      </c>
      <c r="L384" s="27" t="s">
        <v>302</v>
      </c>
      <c r="M384" s="28" t="s">
        <v>249</v>
      </c>
      <c r="N384" s="28"/>
      <c r="O384" s="29" t="s">
        <v>436</v>
      </c>
      <c r="P384" s="29" t="s">
        <v>424</v>
      </c>
    </row>
    <row r="385" spans="1:16" ht="13.5" thickBot="1">
      <c r="A385" s="18" t="str">
        <f t="shared" si="30"/>
        <v> BRNO 9 </v>
      </c>
      <c r="B385" s="3" t="str">
        <f t="shared" si="31"/>
        <v>I</v>
      </c>
      <c r="C385" s="18">
        <f t="shared" si="32"/>
        <v>40528.468999999997</v>
      </c>
      <c r="D385" s="2" t="str">
        <f t="shared" si="33"/>
        <v>vis</v>
      </c>
      <c r="E385" s="26">
        <f>VLOOKUP(C385,Active!C$21:E$946,3,FALSE)</f>
        <v>-15831.99048370516</v>
      </c>
      <c r="F385" s="3" t="str">
        <f>LEFT(M385,1)</f>
        <v>V</v>
      </c>
      <c r="G385" s="2" t="str">
        <f t="shared" si="34"/>
        <v>40528.469</v>
      </c>
      <c r="H385" s="18">
        <f t="shared" si="35"/>
        <v>-4918</v>
      </c>
      <c r="I385" s="27" t="s">
        <v>437</v>
      </c>
      <c r="J385" s="28" t="s">
        <v>438</v>
      </c>
      <c r="K385" s="27">
        <v>-4918</v>
      </c>
      <c r="L385" s="27" t="s">
        <v>311</v>
      </c>
      <c r="M385" s="28" t="s">
        <v>249</v>
      </c>
      <c r="N385" s="28"/>
      <c r="O385" s="29" t="s">
        <v>433</v>
      </c>
      <c r="P385" s="29" t="s">
        <v>424</v>
      </c>
    </row>
    <row r="386" spans="1:16" ht="13.5" thickBot="1">
      <c r="A386" s="18" t="str">
        <f t="shared" si="30"/>
        <v> BRNO 12 </v>
      </c>
      <c r="B386" s="3" t="str">
        <f t="shared" si="31"/>
        <v>I</v>
      </c>
      <c r="C386" s="18">
        <f t="shared" si="32"/>
        <v>40757.506999999998</v>
      </c>
      <c r="D386" s="2" t="str">
        <f t="shared" si="33"/>
        <v>vis</v>
      </c>
      <c r="E386" s="26">
        <f>VLOOKUP(C386,Active!C$21:E$946,3,FALSE)</f>
        <v>-15574.989660799381</v>
      </c>
      <c r="F386" s="3" t="str">
        <f>LEFT(M386,1)</f>
        <v>V</v>
      </c>
      <c r="G386" s="2" t="str">
        <f t="shared" si="34"/>
        <v>40757.507</v>
      </c>
      <c r="H386" s="18">
        <f t="shared" si="35"/>
        <v>-4661</v>
      </c>
      <c r="I386" s="27" t="s">
        <v>443</v>
      </c>
      <c r="J386" s="28" t="s">
        <v>444</v>
      </c>
      <c r="K386" s="27">
        <v>-4661</v>
      </c>
      <c r="L386" s="27" t="s">
        <v>342</v>
      </c>
      <c r="M386" s="28" t="s">
        <v>249</v>
      </c>
      <c r="N386" s="28"/>
      <c r="O386" s="29" t="s">
        <v>436</v>
      </c>
      <c r="P386" s="29" t="s">
        <v>445</v>
      </c>
    </row>
    <row r="387" spans="1:16" ht="13.5" thickBot="1">
      <c r="A387" s="18" t="str">
        <f t="shared" si="30"/>
        <v> BRNO 12 </v>
      </c>
      <c r="B387" s="3" t="str">
        <f t="shared" si="31"/>
        <v>I</v>
      </c>
      <c r="C387" s="18">
        <f t="shared" si="32"/>
        <v>40757.510999999999</v>
      </c>
      <c r="D387" s="2" t="str">
        <f t="shared" si="33"/>
        <v>vis</v>
      </c>
      <c r="E387" s="26">
        <f>VLOOKUP(C387,Active!C$21:E$946,3,FALSE)</f>
        <v>-15574.98517244683</v>
      </c>
      <c r="F387" s="3" t="str">
        <f>LEFT(M387,1)</f>
        <v>V</v>
      </c>
      <c r="G387" s="2" t="str">
        <f t="shared" si="34"/>
        <v>40757.511</v>
      </c>
      <c r="H387" s="18">
        <f t="shared" si="35"/>
        <v>-4661</v>
      </c>
      <c r="I387" s="27" t="s">
        <v>446</v>
      </c>
      <c r="J387" s="28" t="s">
        <v>447</v>
      </c>
      <c r="K387" s="27">
        <v>-4661</v>
      </c>
      <c r="L387" s="27" t="s">
        <v>319</v>
      </c>
      <c r="M387" s="28" t="s">
        <v>249</v>
      </c>
      <c r="N387" s="28"/>
      <c r="O387" s="29" t="s">
        <v>433</v>
      </c>
      <c r="P387" s="29" t="s">
        <v>445</v>
      </c>
    </row>
    <row r="388" spans="1:16" ht="13.5" thickBot="1">
      <c r="A388" s="18" t="str">
        <f t="shared" si="30"/>
        <v> BRNO 20 </v>
      </c>
      <c r="B388" s="3" t="str">
        <f t="shared" si="31"/>
        <v>I</v>
      </c>
      <c r="C388" s="18">
        <f t="shared" si="32"/>
        <v>42281.455999999998</v>
      </c>
      <c r="D388" s="2" t="str">
        <f t="shared" si="33"/>
        <v>vis</v>
      </c>
      <c r="E388" s="26">
        <f>VLOOKUP(C388,Active!C$21:E$946,3,FALSE)</f>
        <v>-13864.984565284938</v>
      </c>
      <c r="F388" s="3" t="s">
        <v>226</v>
      </c>
      <c r="G388" s="2" t="str">
        <f t="shared" si="34"/>
        <v>42281.456</v>
      </c>
      <c r="H388" s="18">
        <f t="shared" si="35"/>
        <v>-2951</v>
      </c>
      <c r="I388" s="27" t="s">
        <v>548</v>
      </c>
      <c r="J388" s="28" t="s">
        <v>549</v>
      </c>
      <c r="K388" s="27">
        <v>-2951</v>
      </c>
      <c r="L388" s="27" t="s">
        <v>476</v>
      </c>
      <c r="M388" s="28" t="s">
        <v>249</v>
      </c>
      <c r="N388" s="28"/>
      <c r="O388" s="29" t="s">
        <v>550</v>
      </c>
      <c r="P388" s="29" t="s">
        <v>551</v>
      </c>
    </row>
    <row r="389" spans="1:16" ht="13.5" thickBot="1">
      <c r="A389" s="18" t="str">
        <f t="shared" si="30"/>
        <v> BRNO 20 </v>
      </c>
      <c r="B389" s="3" t="str">
        <f t="shared" si="31"/>
        <v>I</v>
      </c>
      <c r="C389" s="18">
        <f t="shared" si="32"/>
        <v>42281.463000000003</v>
      </c>
      <c r="D389" s="2" t="str">
        <f t="shared" si="33"/>
        <v>vis</v>
      </c>
      <c r="E389" s="26">
        <f>VLOOKUP(C389,Active!C$21:E$946,3,FALSE)</f>
        <v>-13864.976710667968</v>
      </c>
      <c r="F389" s="3" t="s">
        <v>226</v>
      </c>
      <c r="G389" s="2" t="str">
        <f t="shared" si="34"/>
        <v>42281.463</v>
      </c>
      <c r="H389" s="18">
        <f t="shared" si="35"/>
        <v>-2951</v>
      </c>
      <c r="I389" s="27" t="s">
        <v>552</v>
      </c>
      <c r="J389" s="28" t="s">
        <v>553</v>
      </c>
      <c r="K389" s="27">
        <v>-2951</v>
      </c>
      <c r="L389" s="27" t="s">
        <v>554</v>
      </c>
      <c r="M389" s="28" t="s">
        <v>249</v>
      </c>
      <c r="N389" s="28"/>
      <c r="O389" s="29" t="s">
        <v>555</v>
      </c>
      <c r="P389" s="29" t="s">
        <v>551</v>
      </c>
    </row>
    <row r="390" spans="1:16" ht="13.5" thickBot="1">
      <c r="A390" s="18" t="str">
        <f t="shared" si="30"/>
        <v> BRNO 20 </v>
      </c>
      <c r="B390" s="3" t="str">
        <f t="shared" si="31"/>
        <v>I</v>
      </c>
      <c r="C390" s="18">
        <f t="shared" si="32"/>
        <v>42625.438999999998</v>
      </c>
      <c r="D390" s="2" t="str">
        <f t="shared" si="33"/>
        <v>vis</v>
      </c>
      <c r="E390" s="26">
        <f>VLOOKUP(C390,Active!C$21:E$946,3,FALSE)</f>
        <v>-13479.005321379569</v>
      </c>
      <c r="F390" s="3" t="s">
        <v>226</v>
      </c>
      <c r="G390" s="2" t="str">
        <f t="shared" si="34"/>
        <v>42625.439</v>
      </c>
      <c r="H390" s="18">
        <f t="shared" si="35"/>
        <v>-2565</v>
      </c>
      <c r="I390" s="27" t="s">
        <v>585</v>
      </c>
      <c r="J390" s="28" t="s">
        <v>586</v>
      </c>
      <c r="K390" s="27">
        <v>-2565</v>
      </c>
      <c r="L390" s="27" t="s">
        <v>307</v>
      </c>
      <c r="M390" s="28" t="s">
        <v>249</v>
      </c>
      <c r="N390" s="28"/>
      <c r="O390" s="29" t="s">
        <v>587</v>
      </c>
      <c r="P390" s="29" t="s">
        <v>551</v>
      </c>
    </row>
    <row r="391" spans="1:16" ht="13.5" thickBot="1">
      <c r="A391" s="18" t="str">
        <f t="shared" si="30"/>
        <v> BRNO 20 </v>
      </c>
      <c r="B391" s="3" t="str">
        <f t="shared" si="31"/>
        <v>I</v>
      </c>
      <c r="C391" s="18">
        <f t="shared" si="32"/>
        <v>42625.442000000003</v>
      </c>
      <c r="D391" s="2" t="str">
        <f t="shared" si="33"/>
        <v>vis</v>
      </c>
      <c r="E391" s="26">
        <f>VLOOKUP(C391,Active!C$21:E$946,3,FALSE)</f>
        <v>-13479.001955115151</v>
      </c>
      <c r="F391" s="3" t="s">
        <v>226</v>
      </c>
      <c r="G391" s="2" t="str">
        <f t="shared" si="34"/>
        <v>42625.442</v>
      </c>
      <c r="H391" s="18">
        <f t="shared" si="35"/>
        <v>-2565</v>
      </c>
      <c r="I391" s="27" t="s">
        <v>588</v>
      </c>
      <c r="J391" s="28" t="s">
        <v>589</v>
      </c>
      <c r="K391" s="27">
        <v>-2565</v>
      </c>
      <c r="L391" s="27" t="s">
        <v>227</v>
      </c>
      <c r="M391" s="28" t="s">
        <v>249</v>
      </c>
      <c r="N391" s="28"/>
      <c r="O391" s="29" t="s">
        <v>590</v>
      </c>
      <c r="P391" s="29" t="s">
        <v>551</v>
      </c>
    </row>
    <row r="392" spans="1:16" ht="13.5" thickBot="1">
      <c r="A392" s="18" t="str">
        <f t="shared" si="30"/>
        <v> BRNO 20 </v>
      </c>
      <c r="B392" s="3" t="str">
        <f t="shared" si="31"/>
        <v>I</v>
      </c>
      <c r="C392" s="18">
        <f t="shared" si="32"/>
        <v>42625.442999999999</v>
      </c>
      <c r="D392" s="2" t="str">
        <f t="shared" si="33"/>
        <v>vis</v>
      </c>
      <c r="E392" s="26">
        <f>VLOOKUP(C392,Active!C$21:E$946,3,FALSE)</f>
        <v>-13479.000833027018</v>
      </c>
      <c r="F392" s="3" t="s">
        <v>226</v>
      </c>
      <c r="G392" s="2" t="str">
        <f t="shared" si="34"/>
        <v>42625.443</v>
      </c>
      <c r="H392" s="18">
        <f t="shared" si="35"/>
        <v>-2565</v>
      </c>
      <c r="I392" s="27" t="s">
        <v>591</v>
      </c>
      <c r="J392" s="28" t="s">
        <v>592</v>
      </c>
      <c r="K392" s="27">
        <v>-2565</v>
      </c>
      <c r="L392" s="27" t="s">
        <v>367</v>
      </c>
      <c r="M392" s="28" t="s">
        <v>249</v>
      </c>
      <c r="N392" s="28"/>
      <c r="O392" s="29" t="s">
        <v>593</v>
      </c>
      <c r="P392" s="29" t="s">
        <v>551</v>
      </c>
    </row>
    <row r="393" spans="1:16" ht="13.5" thickBot="1">
      <c r="A393" s="18" t="str">
        <f t="shared" si="30"/>
        <v> BRNO 20 </v>
      </c>
      <c r="B393" s="3" t="str">
        <f t="shared" si="31"/>
        <v>I</v>
      </c>
      <c r="C393" s="18">
        <f t="shared" si="32"/>
        <v>42625.446000000004</v>
      </c>
      <c r="D393" s="2" t="str">
        <f t="shared" si="33"/>
        <v>vis</v>
      </c>
      <c r="E393" s="26">
        <f>VLOOKUP(C393,Active!C$21:E$946,3,FALSE)</f>
        <v>-13478.997466762599</v>
      </c>
      <c r="F393" s="3" t="s">
        <v>226</v>
      </c>
      <c r="G393" s="2" t="str">
        <f t="shared" si="34"/>
        <v>42625.446</v>
      </c>
      <c r="H393" s="18">
        <f t="shared" si="35"/>
        <v>-2565</v>
      </c>
      <c r="I393" s="27" t="s">
        <v>594</v>
      </c>
      <c r="J393" s="28" t="s">
        <v>595</v>
      </c>
      <c r="K393" s="27">
        <v>-2565</v>
      </c>
      <c r="L393" s="27" t="s">
        <v>342</v>
      </c>
      <c r="M393" s="28" t="s">
        <v>249</v>
      </c>
      <c r="N393" s="28"/>
      <c r="O393" s="29" t="s">
        <v>596</v>
      </c>
      <c r="P393" s="29" t="s">
        <v>551</v>
      </c>
    </row>
    <row r="394" spans="1:16" ht="13.5" thickBot="1">
      <c r="A394" s="18" t="str">
        <f t="shared" si="30"/>
        <v> BRNO 20 </v>
      </c>
      <c r="B394" s="3" t="str">
        <f t="shared" si="31"/>
        <v>I</v>
      </c>
      <c r="C394" s="18">
        <f t="shared" si="32"/>
        <v>42625.446000000004</v>
      </c>
      <c r="D394" s="2" t="str">
        <f t="shared" si="33"/>
        <v>vis</v>
      </c>
      <c r="E394" s="26">
        <f>VLOOKUP(C394,Active!C$21:E$946,3,FALSE)</f>
        <v>-13478.997466762599</v>
      </c>
      <c r="F394" s="3" t="s">
        <v>226</v>
      </c>
      <c r="G394" s="2" t="str">
        <f t="shared" si="34"/>
        <v>42625.446</v>
      </c>
      <c r="H394" s="18">
        <f t="shared" si="35"/>
        <v>-2565</v>
      </c>
      <c r="I394" s="27" t="s">
        <v>594</v>
      </c>
      <c r="J394" s="28" t="s">
        <v>595</v>
      </c>
      <c r="K394" s="27">
        <v>-2565</v>
      </c>
      <c r="L394" s="27" t="s">
        <v>342</v>
      </c>
      <c r="M394" s="28" t="s">
        <v>249</v>
      </c>
      <c r="N394" s="28"/>
      <c r="O394" s="29" t="s">
        <v>597</v>
      </c>
      <c r="P394" s="29" t="s">
        <v>551</v>
      </c>
    </row>
    <row r="395" spans="1:16" ht="13.5" thickBot="1">
      <c r="A395" s="18" t="str">
        <f t="shared" ref="A395:A446" si="36">P395</f>
        <v> BBS 39 </v>
      </c>
      <c r="B395" s="3" t="str">
        <f t="shared" ref="B395:B446" si="37">IF(H395=INT(H395),"I","II")</f>
        <v>I</v>
      </c>
      <c r="C395" s="18">
        <f t="shared" ref="C395:C446" si="38">1*G395</f>
        <v>43764.392</v>
      </c>
      <c r="D395" s="2" t="str">
        <f t="shared" ref="D395:D446" si="39">VLOOKUP(F395,I$1:J$5,2,FALSE)</f>
        <v>vis</v>
      </c>
      <c r="E395" s="26">
        <f>VLOOKUP(C395,Active!C$21:E$946,3,FALSE)</f>
        <v>-12200.999670566147</v>
      </c>
      <c r="F395" s="3" t="s">
        <v>226</v>
      </c>
      <c r="G395" s="2" t="str">
        <f t="shared" ref="G395:G446" si="40">MID(I395,3,LEN(I395)-3)</f>
        <v>43764.392</v>
      </c>
      <c r="H395" s="18">
        <f t="shared" ref="H395:H446" si="41">1*K395</f>
        <v>-1287</v>
      </c>
      <c r="I395" s="27" t="s">
        <v>704</v>
      </c>
      <c r="J395" s="28" t="s">
        <v>705</v>
      </c>
      <c r="K395" s="27">
        <v>-1287</v>
      </c>
      <c r="L395" s="27" t="s">
        <v>316</v>
      </c>
      <c r="M395" s="28" t="s">
        <v>249</v>
      </c>
      <c r="N395" s="28"/>
      <c r="O395" s="29" t="s">
        <v>461</v>
      </c>
      <c r="P395" s="29" t="s">
        <v>703</v>
      </c>
    </row>
    <row r="396" spans="1:16" ht="13.5" thickBot="1">
      <c r="A396" s="18" t="str">
        <f t="shared" si="36"/>
        <v> VSOL 1995.5 </v>
      </c>
      <c r="B396" s="3" t="str">
        <f t="shared" si="37"/>
        <v>I</v>
      </c>
      <c r="C396" s="18">
        <f t="shared" si="38"/>
        <v>49606.182000000001</v>
      </c>
      <c r="D396" s="2" t="str">
        <f t="shared" si="39"/>
        <v>vis</v>
      </c>
      <c r="E396" s="26">
        <f>VLOOKUP(C396,Active!C$21:E$946,3,FALSE)</f>
        <v>-5645.9964080387817</v>
      </c>
      <c r="F396" s="3" t="s">
        <v>226</v>
      </c>
      <c r="G396" s="2" t="str">
        <f t="shared" si="40"/>
        <v>49606.182</v>
      </c>
      <c r="H396" s="18">
        <f t="shared" si="41"/>
        <v>5268</v>
      </c>
      <c r="I396" s="27" t="s">
        <v>1116</v>
      </c>
      <c r="J396" s="28" t="s">
        <v>1117</v>
      </c>
      <c r="K396" s="27">
        <v>5268</v>
      </c>
      <c r="L396" s="27" t="s">
        <v>953</v>
      </c>
      <c r="M396" s="28" t="s">
        <v>249</v>
      </c>
      <c r="N396" s="28"/>
      <c r="O396" s="29" t="s">
        <v>1118</v>
      </c>
      <c r="P396" s="29" t="s">
        <v>1119</v>
      </c>
    </row>
    <row r="397" spans="1:16" ht="13.5" thickBot="1">
      <c r="A397" s="18" t="str">
        <f t="shared" si="36"/>
        <v>VSB 47 </v>
      </c>
      <c r="B397" s="3" t="str">
        <f t="shared" si="37"/>
        <v>I</v>
      </c>
      <c r="C397" s="18">
        <f t="shared" si="38"/>
        <v>49607.076999999997</v>
      </c>
      <c r="D397" s="2" t="str">
        <f t="shared" si="39"/>
        <v>vis</v>
      </c>
      <c r="E397" s="26">
        <f>VLOOKUP(C397,Active!C$21:E$946,3,FALSE)</f>
        <v>-5644.9921391554526</v>
      </c>
      <c r="F397" s="3" t="s">
        <v>226</v>
      </c>
      <c r="G397" s="2" t="str">
        <f t="shared" si="40"/>
        <v>49607.077</v>
      </c>
      <c r="H397" s="18">
        <f t="shared" si="41"/>
        <v>5269</v>
      </c>
      <c r="I397" s="27" t="s">
        <v>1120</v>
      </c>
      <c r="J397" s="28" t="s">
        <v>1121</v>
      </c>
      <c r="K397" s="27">
        <v>5269</v>
      </c>
      <c r="L397" s="27" t="s">
        <v>897</v>
      </c>
      <c r="M397" s="28" t="s">
        <v>249</v>
      </c>
      <c r="N397" s="28"/>
      <c r="O397" s="29" t="s">
        <v>1122</v>
      </c>
      <c r="P397" s="30" t="s">
        <v>1123</v>
      </c>
    </row>
    <row r="398" spans="1:16" ht="13.5" thickBot="1">
      <c r="A398" s="18" t="str">
        <f t="shared" si="36"/>
        <v> BRNO 32 </v>
      </c>
      <c r="B398" s="3" t="str">
        <f t="shared" si="37"/>
        <v>I</v>
      </c>
      <c r="C398" s="18">
        <f t="shared" si="38"/>
        <v>49923.461000000003</v>
      </c>
      <c r="D398" s="2" t="str">
        <f t="shared" si="39"/>
        <v>vis</v>
      </c>
      <c r="E398" s="26">
        <f>VLOOKUP(C398,Active!C$21:E$946,3,FALSE)</f>
        <v>-5289.9814057652602</v>
      </c>
      <c r="F398" s="3" t="s">
        <v>226</v>
      </c>
      <c r="G398" s="2" t="str">
        <f t="shared" si="40"/>
        <v>49923.4610</v>
      </c>
      <c r="H398" s="18">
        <f t="shared" si="41"/>
        <v>5624</v>
      </c>
      <c r="I398" s="27" t="s">
        <v>1129</v>
      </c>
      <c r="J398" s="28" t="s">
        <v>1130</v>
      </c>
      <c r="K398" s="27">
        <v>5624</v>
      </c>
      <c r="L398" s="27" t="s">
        <v>1131</v>
      </c>
      <c r="M398" s="28" t="s">
        <v>249</v>
      </c>
      <c r="N398" s="28"/>
      <c r="O398" s="29" t="s">
        <v>916</v>
      </c>
      <c r="P398" s="29" t="s">
        <v>1132</v>
      </c>
    </row>
    <row r="399" spans="1:16" ht="13.5" thickBot="1">
      <c r="A399" s="18" t="str">
        <f t="shared" si="36"/>
        <v> BRNO 32 </v>
      </c>
      <c r="B399" s="3" t="str">
        <f t="shared" si="37"/>
        <v>I</v>
      </c>
      <c r="C399" s="18">
        <f t="shared" si="38"/>
        <v>49923.466899999999</v>
      </c>
      <c r="D399" s="2" t="str">
        <f t="shared" si="39"/>
        <v>vis</v>
      </c>
      <c r="E399" s="26">
        <f>VLOOKUP(C399,Active!C$21:E$946,3,FALSE)</f>
        <v>-5289.9747854452507</v>
      </c>
      <c r="F399" s="3" t="s">
        <v>226</v>
      </c>
      <c r="G399" s="2" t="str">
        <f t="shared" si="40"/>
        <v>49923.4669</v>
      </c>
      <c r="H399" s="18">
        <f t="shared" si="41"/>
        <v>5624</v>
      </c>
      <c r="I399" s="27" t="s">
        <v>1133</v>
      </c>
      <c r="J399" s="28" t="s">
        <v>1134</v>
      </c>
      <c r="K399" s="27">
        <v>5624</v>
      </c>
      <c r="L399" s="27" t="s">
        <v>1135</v>
      </c>
      <c r="M399" s="28" t="s">
        <v>249</v>
      </c>
      <c r="N399" s="28"/>
      <c r="O399" s="29" t="s">
        <v>1136</v>
      </c>
      <c r="P399" s="29" t="s">
        <v>1132</v>
      </c>
    </row>
    <row r="400" spans="1:16" ht="13.5" thickBot="1">
      <c r="A400" s="18" t="str">
        <f t="shared" si="36"/>
        <v> BRNO 32 </v>
      </c>
      <c r="B400" s="3" t="str">
        <f t="shared" si="37"/>
        <v>I</v>
      </c>
      <c r="C400" s="18">
        <f t="shared" si="38"/>
        <v>49948.406000000003</v>
      </c>
      <c r="D400" s="2" t="str">
        <f t="shared" si="39"/>
        <v>vis</v>
      </c>
      <c r="E400" s="26">
        <f>VLOOKUP(C400,Active!C$21:E$946,3,FALSE)</f>
        <v>-5261.9909171678019</v>
      </c>
      <c r="F400" s="3" t="s">
        <v>226</v>
      </c>
      <c r="G400" s="2" t="str">
        <f t="shared" si="40"/>
        <v>49948.4060</v>
      </c>
      <c r="H400" s="18">
        <f t="shared" si="41"/>
        <v>5652</v>
      </c>
      <c r="I400" s="27" t="s">
        <v>1140</v>
      </c>
      <c r="J400" s="28" t="s">
        <v>1141</v>
      </c>
      <c r="K400" s="27">
        <v>5652</v>
      </c>
      <c r="L400" s="27" t="s">
        <v>1142</v>
      </c>
      <c r="M400" s="28" t="s">
        <v>249</v>
      </c>
      <c r="N400" s="28"/>
      <c r="O400" s="29" t="s">
        <v>1143</v>
      </c>
      <c r="P400" s="29" t="s">
        <v>1132</v>
      </c>
    </row>
    <row r="401" spans="1:16" ht="13.5" thickBot="1">
      <c r="A401" s="18" t="str">
        <f t="shared" si="36"/>
        <v> BRNO 32 </v>
      </c>
      <c r="B401" s="3" t="str">
        <f t="shared" si="37"/>
        <v>I</v>
      </c>
      <c r="C401" s="18">
        <f t="shared" si="38"/>
        <v>49948.408100000001</v>
      </c>
      <c r="D401" s="2" t="str">
        <f t="shared" si="39"/>
        <v>vis</v>
      </c>
      <c r="E401" s="26">
        <f>VLOOKUP(C401,Active!C$21:E$946,3,FALSE)</f>
        <v>-5261.9885607827155</v>
      </c>
      <c r="F401" s="3" t="s">
        <v>226</v>
      </c>
      <c r="G401" s="2" t="str">
        <f t="shared" si="40"/>
        <v>49948.4081</v>
      </c>
      <c r="H401" s="18">
        <f t="shared" si="41"/>
        <v>5652</v>
      </c>
      <c r="I401" s="27" t="s">
        <v>1144</v>
      </c>
      <c r="J401" s="28" t="s">
        <v>1145</v>
      </c>
      <c r="K401" s="27">
        <v>5652</v>
      </c>
      <c r="L401" s="27" t="s">
        <v>1146</v>
      </c>
      <c r="M401" s="28" t="s">
        <v>249</v>
      </c>
      <c r="N401" s="28"/>
      <c r="O401" s="29" t="s">
        <v>1147</v>
      </c>
      <c r="P401" s="29" t="s">
        <v>1132</v>
      </c>
    </row>
    <row r="402" spans="1:16" ht="13.5" thickBot="1">
      <c r="A402" s="18" t="str">
        <f t="shared" si="36"/>
        <v> BRNO 32 </v>
      </c>
      <c r="B402" s="3" t="str">
        <f t="shared" si="37"/>
        <v>I</v>
      </c>
      <c r="C402" s="18">
        <f t="shared" si="38"/>
        <v>49948.409500000002</v>
      </c>
      <c r="D402" s="2" t="str">
        <f t="shared" si="39"/>
        <v>vis</v>
      </c>
      <c r="E402" s="26">
        <f>VLOOKUP(C402,Active!C$21:E$946,3,FALSE)</f>
        <v>-5261.9869898593215</v>
      </c>
      <c r="F402" s="3" t="s">
        <v>226</v>
      </c>
      <c r="G402" s="2" t="str">
        <f t="shared" si="40"/>
        <v>49948.4095</v>
      </c>
      <c r="H402" s="18">
        <f t="shared" si="41"/>
        <v>5652</v>
      </c>
      <c r="I402" s="27" t="s">
        <v>1148</v>
      </c>
      <c r="J402" s="28" t="s">
        <v>1149</v>
      </c>
      <c r="K402" s="27">
        <v>5652</v>
      </c>
      <c r="L402" s="27" t="s">
        <v>1150</v>
      </c>
      <c r="M402" s="28" t="s">
        <v>249</v>
      </c>
      <c r="N402" s="28"/>
      <c r="O402" s="29" t="s">
        <v>1151</v>
      </c>
      <c r="P402" s="29" t="s">
        <v>1132</v>
      </c>
    </row>
    <row r="403" spans="1:16" ht="13.5" thickBot="1">
      <c r="A403" s="18" t="str">
        <f t="shared" si="36"/>
        <v> AOEB 10 </v>
      </c>
      <c r="B403" s="3" t="str">
        <f t="shared" si="37"/>
        <v>I</v>
      </c>
      <c r="C403" s="18">
        <f t="shared" si="38"/>
        <v>51084.673000000003</v>
      </c>
      <c r="D403" s="2" t="str">
        <f t="shared" si="39"/>
        <v>vis</v>
      </c>
      <c r="E403" s="26">
        <f>VLOOKUP(C403,Active!C$21:E$946,3,FALSE)</f>
        <v>-3986.9991950925173</v>
      </c>
      <c r="F403" s="3" t="s">
        <v>226</v>
      </c>
      <c r="G403" s="2" t="str">
        <f t="shared" si="40"/>
        <v>51084.6730</v>
      </c>
      <c r="H403" s="18">
        <f t="shared" si="41"/>
        <v>6927</v>
      </c>
      <c r="I403" s="27" t="s">
        <v>1185</v>
      </c>
      <c r="J403" s="28" t="s">
        <v>1186</v>
      </c>
      <c r="K403" s="27">
        <v>6927</v>
      </c>
      <c r="L403" s="27" t="s">
        <v>1187</v>
      </c>
      <c r="M403" s="28" t="s">
        <v>1167</v>
      </c>
      <c r="N403" s="28" t="s">
        <v>1188</v>
      </c>
      <c r="O403" s="29" t="s">
        <v>634</v>
      </c>
      <c r="P403" s="29" t="s">
        <v>1189</v>
      </c>
    </row>
    <row r="404" spans="1:16" ht="13.5" thickBot="1">
      <c r="A404" s="18" t="str">
        <f t="shared" si="36"/>
        <v> AOEB 10 </v>
      </c>
      <c r="B404" s="3" t="str">
        <f t="shared" si="37"/>
        <v>I</v>
      </c>
      <c r="C404" s="18">
        <f t="shared" si="38"/>
        <v>51085.562100000003</v>
      </c>
      <c r="D404" s="2" t="str">
        <f t="shared" si="39"/>
        <v>vis</v>
      </c>
      <c r="E404" s="26">
        <f>VLOOKUP(C404,Active!C$21:E$946,3,FALSE)</f>
        <v>-3986.0015465291976</v>
      </c>
      <c r="F404" s="3" t="s">
        <v>226</v>
      </c>
      <c r="G404" s="2" t="str">
        <f t="shared" si="40"/>
        <v>51085.5621</v>
      </c>
      <c r="H404" s="18">
        <f t="shared" si="41"/>
        <v>6928</v>
      </c>
      <c r="I404" s="27" t="s">
        <v>1190</v>
      </c>
      <c r="J404" s="28" t="s">
        <v>1191</v>
      </c>
      <c r="K404" s="27">
        <v>6928</v>
      </c>
      <c r="L404" s="27" t="s">
        <v>1192</v>
      </c>
      <c r="M404" s="28" t="s">
        <v>1167</v>
      </c>
      <c r="N404" s="28" t="s">
        <v>1188</v>
      </c>
      <c r="O404" s="29" t="s">
        <v>634</v>
      </c>
      <c r="P404" s="29" t="s">
        <v>1189</v>
      </c>
    </row>
    <row r="405" spans="1:16" ht="13.5" thickBot="1">
      <c r="A405" s="18" t="str">
        <f t="shared" si="36"/>
        <v> BRNO 32 </v>
      </c>
      <c r="B405" s="3" t="str">
        <f t="shared" si="37"/>
        <v>I</v>
      </c>
      <c r="C405" s="18">
        <f t="shared" si="38"/>
        <v>51389.462800000001</v>
      </c>
      <c r="D405" s="2" t="str">
        <f t="shared" si="39"/>
        <v>vis</v>
      </c>
      <c r="E405" s="26">
        <f>VLOOKUP(C405,Active!C$21:E$946,3,FALSE)</f>
        <v>-3644.99817598963</v>
      </c>
      <c r="F405" s="3" t="s">
        <v>226</v>
      </c>
      <c r="G405" s="2" t="str">
        <f t="shared" si="40"/>
        <v>51389.4628</v>
      </c>
      <c r="H405" s="18">
        <f t="shared" si="41"/>
        <v>7269</v>
      </c>
      <c r="I405" s="27" t="s">
        <v>1199</v>
      </c>
      <c r="J405" s="28" t="s">
        <v>1200</v>
      </c>
      <c r="K405" s="27">
        <v>7269</v>
      </c>
      <c r="L405" s="27" t="s">
        <v>1201</v>
      </c>
      <c r="M405" s="28" t="s">
        <v>249</v>
      </c>
      <c r="N405" s="28"/>
      <c r="O405" s="29" t="s">
        <v>1107</v>
      </c>
      <c r="P405" s="29" t="s">
        <v>1132</v>
      </c>
    </row>
    <row r="406" spans="1:16" ht="13.5" thickBot="1">
      <c r="A406" s="18" t="str">
        <f t="shared" si="36"/>
        <v> BRNO 32 </v>
      </c>
      <c r="B406" s="3" t="str">
        <f t="shared" si="37"/>
        <v>I</v>
      </c>
      <c r="C406" s="18">
        <f t="shared" si="38"/>
        <v>51389.464899999999</v>
      </c>
      <c r="D406" s="2" t="str">
        <f t="shared" si="39"/>
        <v>vis</v>
      </c>
      <c r="E406" s="26">
        <f>VLOOKUP(C406,Active!C$21:E$946,3,FALSE)</f>
        <v>-3644.9958196045432</v>
      </c>
      <c r="F406" s="3" t="s">
        <v>226</v>
      </c>
      <c r="G406" s="2" t="str">
        <f t="shared" si="40"/>
        <v>51389.4649</v>
      </c>
      <c r="H406" s="18">
        <f t="shared" si="41"/>
        <v>7269</v>
      </c>
      <c r="I406" s="27" t="s">
        <v>1202</v>
      </c>
      <c r="J406" s="28" t="s">
        <v>1203</v>
      </c>
      <c r="K406" s="27">
        <v>7269</v>
      </c>
      <c r="L406" s="27" t="s">
        <v>1204</v>
      </c>
      <c r="M406" s="28" t="s">
        <v>249</v>
      </c>
      <c r="N406" s="28"/>
      <c r="O406" s="29" t="s">
        <v>1102</v>
      </c>
      <c r="P406" s="29" t="s">
        <v>1132</v>
      </c>
    </row>
    <row r="407" spans="1:16" ht="13.5" thickBot="1">
      <c r="A407" s="18" t="str">
        <f t="shared" si="36"/>
        <v> AOEB 10 </v>
      </c>
      <c r="B407" s="3" t="str">
        <f t="shared" si="37"/>
        <v>I</v>
      </c>
      <c r="C407" s="18">
        <f t="shared" si="38"/>
        <v>51411.741699999999</v>
      </c>
      <c r="D407" s="2" t="str">
        <f t="shared" si="39"/>
        <v>vis</v>
      </c>
      <c r="E407" s="26">
        <f>VLOOKUP(C407,Active!C$21:E$946,3,FALSE)</f>
        <v>-3619.9992865763675</v>
      </c>
      <c r="F407" s="3" t="s">
        <v>226</v>
      </c>
      <c r="G407" s="2" t="str">
        <f t="shared" si="40"/>
        <v>51411.7417</v>
      </c>
      <c r="H407" s="18">
        <f t="shared" si="41"/>
        <v>7294</v>
      </c>
      <c r="I407" s="27" t="s">
        <v>1205</v>
      </c>
      <c r="J407" s="28" t="s">
        <v>1206</v>
      </c>
      <c r="K407" s="27">
        <v>7294</v>
      </c>
      <c r="L407" s="27" t="s">
        <v>1207</v>
      </c>
      <c r="M407" s="28" t="s">
        <v>1167</v>
      </c>
      <c r="N407" s="28" t="s">
        <v>1188</v>
      </c>
      <c r="O407" s="29" t="s">
        <v>1208</v>
      </c>
      <c r="P407" s="29" t="s">
        <v>1189</v>
      </c>
    </row>
    <row r="408" spans="1:16" ht="13.5" thickBot="1">
      <c r="A408" s="18" t="str">
        <f t="shared" si="36"/>
        <v> BRNO 32 </v>
      </c>
      <c r="B408" s="3" t="str">
        <f t="shared" si="37"/>
        <v>I</v>
      </c>
      <c r="C408" s="18">
        <f t="shared" si="38"/>
        <v>51667.514499999997</v>
      </c>
      <c r="D408" s="2" t="str">
        <f t="shared" si="39"/>
        <v>vis</v>
      </c>
      <c r="E408" s="26">
        <f>VLOOKUP(C408,Active!C$21:E$946,3,FALSE)</f>
        <v>-3332.9996617240959</v>
      </c>
      <c r="F408" s="3" t="s">
        <v>226</v>
      </c>
      <c r="G408" s="2" t="str">
        <f t="shared" si="40"/>
        <v>51667.5145</v>
      </c>
      <c r="H408" s="18">
        <f t="shared" si="41"/>
        <v>7581</v>
      </c>
      <c r="I408" s="27" t="s">
        <v>1209</v>
      </c>
      <c r="J408" s="28" t="s">
        <v>1210</v>
      </c>
      <c r="K408" s="27">
        <v>7581</v>
      </c>
      <c r="L408" s="27" t="s">
        <v>1211</v>
      </c>
      <c r="M408" s="28" t="s">
        <v>249</v>
      </c>
      <c r="N408" s="28"/>
      <c r="O408" s="29" t="s">
        <v>1212</v>
      </c>
      <c r="P408" s="29" t="s">
        <v>1132</v>
      </c>
    </row>
    <row r="409" spans="1:16" ht="13.5" thickBot="1">
      <c r="A409" s="18" t="str">
        <f t="shared" si="36"/>
        <v>OEJV 0074 </v>
      </c>
      <c r="B409" s="3" t="str">
        <f t="shared" si="37"/>
        <v>I</v>
      </c>
      <c r="C409" s="18">
        <f t="shared" si="38"/>
        <v>52134.504000000001</v>
      </c>
      <c r="D409" s="2" t="str">
        <f t="shared" si="39"/>
        <v>vis</v>
      </c>
      <c r="E409" s="26" t="e">
        <f>VLOOKUP(C409,Active!C$21:E$946,3,FALSE)</f>
        <v>#N/A</v>
      </c>
      <c r="F409" s="3" t="s">
        <v>226</v>
      </c>
      <c r="G409" s="2" t="str">
        <f t="shared" si="40"/>
        <v>52134.504</v>
      </c>
      <c r="H409" s="18">
        <f t="shared" si="41"/>
        <v>8105</v>
      </c>
      <c r="I409" s="27" t="s">
        <v>1219</v>
      </c>
      <c r="J409" s="28" t="s">
        <v>1220</v>
      </c>
      <c r="K409" s="27">
        <v>8105</v>
      </c>
      <c r="L409" s="27" t="s">
        <v>1162</v>
      </c>
      <c r="M409" s="28" t="s">
        <v>249</v>
      </c>
      <c r="N409" s="28"/>
      <c r="O409" s="29" t="s">
        <v>1221</v>
      </c>
      <c r="P409" s="30" t="s">
        <v>1222</v>
      </c>
    </row>
    <row r="410" spans="1:16" ht="13.5" thickBot="1">
      <c r="A410" s="18" t="str">
        <f t="shared" si="36"/>
        <v> AOEB 10 </v>
      </c>
      <c r="B410" s="3" t="str">
        <f t="shared" si="37"/>
        <v>II</v>
      </c>
      <c r="C410" s="18">
        <f t="shared" si="38"/>
        <v>52220.500999999997</v>
      </c>
      <c r="D410" s="2" t="str">
        <f t="shared" si="39"/>
        <v>vis</v>
      </c>
      <c r="E410" s="26">
        <f>VLOOKUP(C410,Active!C$21:E$946,3,FALSE)</f>
        <v>-2712.5000697097335</v>
      </c>
      <c r="F410" s="3" t="s">
        <v>226</v>
      </c>
      <c r="G410" s="2" t="str">
        <f t="shared" si="40"/>
        <v>52220.5010</v>
      </c>
      <c r="H410" s="18">
        <f t="shared" si="41"/>
        <v>8201.5</v>
      </c>
      <c r="I410" s="27" t="s">
        <v>1228</v>
      </c>
      <c r="J410" s="28" t="s">
        <v>1229</v>
      </c>
      <c r="K410" s="27">
        <v>8201.5</v>
      </c>
      <c r="L410" s="27" t="s">
        <v>1230</v>
      </c>
      <c r="M410" s="28" t="s">
        <v>1167</v>
      </c>
      <c r="N410" s="28" t="s">
        <v>1188</v>
      </c>
      <c r="O410" s="29" t="s">
        <v>1231</v>
      </c>
      <c r="P410" s="29" t="s">
        <v>1189</v>
      </c>
    </row>
    <row r="411" spans="1:16" ht="13.5" thickBot="1">
      <c r="A411" s="18" t="str">
        <f t="shared" si="36"/>
        <v> AOEB 10 </v>
      </c>
      <c r="B411" s="3" t="str">
        <f t="shared" si="37"/>
        <v>II</v>
      </c>
      <c r="C411" s="18">
        <f t="shared" si="38"/>
        <v>52261.4954</v>
      </c>
      <c r="D411" s="2" t="str">
        <f t="shared" si="39"/>
        <v>vis</v>
      </c>
      <c r="E411" s="26">
        <f>VLOOKUP(C411,Active!C$21:E$946,3,FALSE)</f>
        <v>-2666.50073975344</v>
      </c>
      <c r="F411" s="3" t="s">
        <v>226</v>
      </c>
      <c r="G411" s="2" t="str">
        <f t="shared" si="40"/>
        <v>52261.4954</v>
      </c>
      <c r="H411" s="18">
        <f t="shared" si="41"/>
        <v>8247.5</v>
      </c>
      <c r="I411" s="27" t="s">
        <v>1232</v>
      </c>
      <c r="J411" s="28" t="s">
        <v>1233</v>
      </c>
      <c r="K411" s="27">
        <v>8247.5</v>
      </c>
      <c r="L411" s="27" t="s">
        <v>1142</v>
      </c>
      <c r="M411" s="28" t="s">
        <v>1167</v>
      </c>
      <c r="N411" s="28" t="s">
        <v>1188</v>
      </c>
      <c r="O411" s="29" t="s">
        <v>1231</v>
      </c>
      <c r="P411" s="29" t="s">
        <v>1189</v>
      </c>
    </row>
    <row r="412" spans="1:16" ht="13.5" thickBot="1">
      <c r="A412" s="18" t="str">
        <f t="shared" si="36"/>
        <v> AOEB 10 </v>
      </c>
      <c r="B412" s="3" t="str">
        <f t="shared" si="37"/>
        <v>II</v>
      </c>
      <c r="C412" s="18">
        <f t="shared" si="38"/>
        <v>52504.7909</v>
      </c>
      <c r="D412" s="2" t="str">
        <f t="shared" si="39"/>
        <v>vis</v>
      </c>
      <c r="E412" s="26">
        <f>VLOOKUP(C412,Active!C$21:E$946,3,FALSE)</f>
        <v>-2393.5017452229577</v>
      </c>
      <c r="F412" s="3" t="s">
        <v>226</v>
      </c>
      <c r="G412" s="2" t="str">
        <f t="shared" si="40"/>
        <v>52504.7909</v>
      </c>
      <c r="H412" s="18">
        <f t="shared" si="41"/>
        <v>8520.5</v>
      </c>
      <c r="I412" s="27" t="s">
        <v>1234</v>
      </c>
      <c r="J412" s="28" t="s">
        <v>1235</v>
      </c>
      <c r="K412" s="27">
        <v>8520.5</v>
      </c>
      <c r="L412" s="27" t="s">
        <v>1236</v>
      </c>
      <c r="M412" s="28" t="s">
        <v>1167</v>
      </c>
      <c r="N412" s="28" t="s">
        <v>1188</v>
      </c>
      <c r="O412" s="29" t="s">
        <v>1231</v>
      </c>
      <c r="P412" s="29" t="s">
        <v>1189</v>
      </c>
    </row>
    <row r="413" spans="1:16" ht="13.5" thickBot="1">
      <c r="A413" s="18" t="str">
        <f t="shared" si="36"/>
        <v> AOEB 10 </v>
      </c>
      <c r="B413" s="3" t="str">
        <f t="shared" si="37"/>
        <v>I</v>
      </c>
      <c r="C413" s="18">
        <f t="shared" si="38"/>
        <v>52534.647299999997</v>
      </c>
      <c r="D413" s="2" t="str">
        <f t="shared" si="39"/>
        <v>vis</v>
      </c>
      <c r="E413" s="26">
        <f>VLOOKUP(C413,Active!C$21:E$946,3,FALSE)</f>
        <v>-2360.0002329455046</v>
      </c>
      <c r="F413" s="3" t="s">
        <v>226</v>
      </c>
      <c r="G413" s="2" t="str">
        <f t="shared" si="40"/>
        <v>52534.6473</v>
      </c>
      <c r="H413" s="18">
        <f t="shared" si="41"/>
        <v>8554</v>
      </c>
      <c r="I413" s="27" t="s">
        <v>1237</v>
      </c>
      <c r="J413" s="28" t="s">
        <v>1238</v>
      </c>
      <c r="K413" s="27">
        <v>8554</v>
      </c>
      <c r="L413" s="27" t="s">
        <v>1239</v>
      </c>
      <c r="M413" s="28" t="s">
        <v>1167</v>
      </c>
      <c r="N413" s="28" t="s">
        <v>1188</v>
      </c>
      <c r="O413" s="29" t="s">
        <v>1168</v>
      </c>
      <c r="P413" s="29" t="s">
        <v>1189</v>
      </c>
    </row>
    <row r="414" spans="1:16" ht="13.5" thickBot="1">
      <c r="A414" s="18" t="str">
        <f t="shared" si="36"/>
        <v> AOEB 10 </v>
      </c>
      <c r="B414" s="3" t="str">
        <f t="shared" si="37"/>
        <v>I</v>
      </c>
      <c r="C414" s="18">
        <f t="shared" si="38"/>
        <v>52616.637300000002</v>
      </c>
      <c r="D414" s="2" t="str">
        <f t="shared" si="39"/>
        <v>vis</v>
      </c>
      <c r="E414" s="26">
        <f>VLOOKUP(C414,Active!C$21:E$946,3,FALSE)</f>
        <v>-2268.0002265271546</v>
      </c>
      <c r="F414" s="3" t="s">
        <v>226</v>
      </c>
      <c r="G414" s="2" t="str">
        <f t="shared" si="40"/>
        <v>52616.6373</v>
      </c>
      <c r="H414" s="18">
        <f t="shared" si="41"/>
        <v>8646</v>
      </c>
      <c r="I414" s="27" t="s">
        <v>1240</v>
      </c>
      <c r="J414" s="28" t="s">
        <v>1241</v>
      </c>
      <c r="K414" s="27">
        <v>8646</v>
      </c>
      <c r="L414" s="27" t="s">
        <v>1242</v>
      </c>
      <c r="M414" s="28" t="s">
        <v>1167</v>
      </c>
      <c r="N414" s="28" t="s">
        <v>1188</v>
      </c>
      <c r="O414" s="29" t="s">
        <v>634</v>
      </c>
      <c r="P414" s="29" t="s">
        <v>1189</v>
      </c>
    </row>
    <row r="415" spans="1:16" ht="13.5" thickBot="1">
      <c r="A415" s="18" t="str">
        <f t="shared" si="36"/>
        <v> AOEB 10 </v>
      </c>
      <c r="B415" s="3" t="str">
        <f t="shared" si="37"/>
        <v>I</v>
      </c>
      <c r="C415" s="18">
        <f t="shared" si="38"/>
        <v>52951.726499999997</v>
      </c>
      <c r="D415" s="2" t="str">
        <f t="shared" si="39"/>
        <v>vis</v>
      </c>
      <c r="E415" s="26">
        <f>VLOOKUP(C415,Active!C$21:E$946,3,FALSE)</f>
        <v>-1892.0006101017696</v>
      </c>
      <c r="F415" s="3" t="s">
        <v>226</v>
      </c>
      <c r="G415" s="2" t="str">
        <f t="shared" si="40"/>
        <v>52951.7265</v>
      </c>
      <c r="H415" s="18">
        <f t="shared" si="41"/>
        <v>9022</v>
      </c>
      <c r="I415" s="27" t="s">
        <v>1257</v>
      </c>
      <c r="J415" s="28" t="s">
        <v>1258</v>
      </c>
      <c r="K415" s="27" t="s">
        <v>1259</v>
      </c>
      <c r="L415" s="27" t="s">
        <v>1260</v>
      </c>
      <c r="M415" s="28" t="s">
        <v>1167</v>
      </c>
      <c r="N415" s="28" t="s">
        <v>1188</v>
      </c>
      <c r="O415" s="29" t="s">
        <v>634</v>
      </c>
      <c r="P415" s="29" t="s">
        <v>1189</v>
      </c>
    </row>
    <row r="416" spans="1:16" ht="13.5" thickBot="1">
      <c r="A416" s="18" t="str">
        <f t="shared" si="36"/>
        <v> AOEB 10 </v>
      </c>
      <c r="B416" s="3" t="str">
        <f t="shared" si="37"/>
        <v>I</v>
      </c>
      <c r="C416" s="18">
        <f t="shared" si="38"/>
        <v>53321.573299999996</v>
      </c>
      <c r="D416" s="2" t="str">
        <f t="shared" si="39"/>
        <v>vis</v>
      </c>
      <c r="E416" s="26">
        <f>VLOOKUP(C416,Active!C$21:E$946,3,FALSE)</f>
        <v>-1476.9999030179301</v>
      </c>
      <c r="F416" s="3" t="s">
        <v>226</v>
      </c>
      <c r="G416" s="2" t="str">
        <f t="shared" si="40"/>
        <v>53321.5733</v>
      </c>
      <c r="H416" s="18">
        <f t="shared" si="41"/>
        <v>9437</v>
      </c>
      <c r="I416" s="27" t="s">
        <v>1302</v>
      </c>
      <c r="J416" s="28" t="s">
        <v>1303</v>
      </c>
      <c r="K416" s="27" t="s">
        <v>1304</v>
      </c>
      <c r="L416" s="27" t="s">
        <v>1305</v>
      </c>
      <c r="M416" s="28" t="s">
        <v>1167</v>
      </c>
      <c r="N416" s="28" t="s">
        <v>1188</v>
      </c>
      <c r="O416" s="29" t="s">
        <v>634</v>
      </c>
      <c r="P416" s="29" t="s">
        <v>1189</v>
      </c>
    </row>
    <row r="417" spans="1:16" ht="13.5" thickBot="1">
      <c r="A417" s="18" t="str">
        <f t="shared" si="36"/>
        <v> AOEB 10 </v>
      </c>
      <c r="B417" s="3" t="str">
        <f t="shared" si="37"/>
        <v>I</v>
      </c>
      <c r="C417" s="18">
        <f t="shared" si="38"/>
        <v>53338.505799999999</v>
      </c>
      <c r="D417" s="2" t="str">
        <f t="shared" si="39"/>
        <v>vis</v>
      </c>
      <c r="E417" s="26">
        <f>VLOOKUP(C417,Active!C$21:E$946,3,FALSE)</f>
        <v>-1458.0001456246036</v>
      </c>
      <c r="F417" s="3" t="s">
        <v>226</v>
      </c>
      <c r="G417" s="2" t="str">
        <f t="shared" si="40"/>
        <v>53338.5058</v>
      </c>
      <c r="H417" s="18">
        <f t="shared" si="41"/>
        <v>9456</v>
      </c>
      <c r="I417" s="27" t="s">
        <v>1306</v>
      </c>
      <c r="J417" s="28" t="s">
        <v>1307</v>
      </c>
      <c r="K417" s="27" t="s">
        <v>1308</v>
      </c>
      <c r="L417" s="27" t="s">
        <v>1309</v>
      </c>
      <c r="M417" s="28" t="s">
        <v>1167</v>
      </c>
      <c r="N417" s="28" t="s">
        <v>1188</v>
      </c>
      <c r="O417" s="29" t="s">
        <v>1231</v>
      </c>
      <c r="P417" s="29" t="s">
        <v>1189</v>
      </c>
    </row>
    <row r="418" spans="1:16" ht="13.5" thickBot="1">
      <c r="A418" s="18" t="str">
        <f t="shared" si="36"/>
        <v>IBVS 5670 </v>
      </c>
      <c r="B418" s="3" t="str">
        <f t="shared" si="37"/>
        <v>I</v>
      </c>
      <c r="C418" s="18">
        <f t="shared" si="38"/>
        <v>53540.806900000003</v>
      </c>
      <c r="D418" s="2" t="str">
        <f t="shared" si="39"/>
        <v>vis</v>
      </c>
      <c r="E418" s="26" t="e">
        <f>VLOOKUP(C418,Active!C$21:E$946,3,FALSE)</f>
        <v>#N/A</v>
      </c>
      <c r="F418" s="3" t="s">
        <v>226</v>
      </c>
      <c r="G418" s="2" t="str">
        <f t="shared" si="40"/>
        <v>53540.8069</v>
      </c>
      <c r="H418" s="18">
        <f t="shared" si="41"/>
        <v>9683</v>
      </c>
      <c r="I418" s="27" t="s">
        <v>1314</v>
      </c>
      <c r="J418" s="28" t="s">
        <v>1315</v>
      </c>
      <c r="K418" s="27" t="s">
        <v>1316</v>
      </c>
      <c r="L418" s="27" t="s">
        <v>1317</v>
      </c>
      <c r="M418" s="28" t="s">
        <v>1113</v>
      </c>
      <c r="N418" s="28" t="s">
        <v>1196</v>
      </c>
      <c r="O418" s="29" t="s">
        <v>1270</v>
      </c>
      <c r="P418" s="30" t="s">
        <v>1318</v>
      </c>
    </row>
    <row r="419" spans="1:16" ht="13.5" thickBot="1">
      <c r="A419" s="18" t="str">
        <f t="shared" si="36"/>
        <v>IBVS 5670 </v>
      </c>
      <c r="B419" s="3" t="str">
        <f t="shared" si="37"/>
        <v>I</v>
      </c>
      <c r="C419" s="18">
        <f t="shared" si="38"/>
        <v>53540.8073</v>
      </c>
      <c r="D419" s="2" t="str">
        <f t="shared" si="39"/>
        <v>vis</v>
      </c>
      <c r="E419" s="26" t="e">
        <f>VLOOKUP(C419,Active!C$21:E$946,3,FALSE)</f>
        <v>#N/A</v>
      </c>
      <c r="F419" s="3" t="s">
        <v>226</v>
      </c>
      <c r="G419" s="2" t="str">
        <f t="shared" si="40"/>
        <v>53540.8073</v>
      </c>
      <c r="H419" s="18">
        <f t="shared" si="41"/>
        <v>9683</v>
      </c>
      <c r="I419" s="27" t="s">
        <v>1319</v>
      </c>
      <c r="J419" s="28" t="s">
        <v>1320</v>
      </c>
      <c r="K419" s="27" t="s">
        <v>1316</v>
      </c>
      <c r="L419" s="27" t="s">
        <v>1321</v>
      </c>
      <c r="M419" s="28" t="s">
        <v>1113</v>
      </c>
      <c r="N419" s="28" t="s">
        <v>1196</v>
      </c>
      <c r="O419" s="29" t="s">
        <v>1270</v>
      </c>
      <c r="P419" s="30" t="s">
        <v>1318</v>
      </c>
    </row>
    <row r="420" spans="1:16" ht="13.5" thickBot="1">
      <c r="A420" s="18" t="str">
        <f t="shared" si="36"/>
        <v> AOEB 10 </v>
      </c>
      <c r="B420" s="3" t="str">
        <f t="shared" si="37"/>
        <v>I</v>
      </c>
      <c r="C420" s="18">
        <f t="shared" si="38"/>
        <v>53557.739399999999</v>
      </c>
      <c r="D420" s="2" t="str">
        <f t="shared" si="39"/>
        <v>vis</v>
      </c>
      <c r="E420" s="26">
        <f>VLOOKUP(C420,Active!C$21:E$946,3,FALSE)</f>
        <v>-1212.0007236570873</v>
      </c>
      <c r="F420" s="3" t="s">
        <v>226</v>
      </c>
      <c r="G420" s="2" t="str">
        <f t="shared" si="40"/>
        <v>53557.7394</v>
      </c>
      <c r="H420" s="18">
        <f t="shared" si="41"/>
        <v>9702</v>
      </c>
      <c r="I420" s="27" t="s">
        <v>1322</v>
      </c>
      <c r="J420" s="28" t="s">
        <v>1323</v>
      </c>
      <c r="K420" s="27" t="s">
        <v>1324</v>
      </c>
      <c r="L420" s="27" t="s">
        <v>1325</v>
      </c>
      <c r="M420" s="28" t="s">
        <v>1167</v>
      </c>
      <c r="N420" s="28" t="s">
        <v>1188</v>
      </c>
      <c r="O420" s="29" t="s">
        <v>634</v>
      </c>
      <c r="P420" s="29" t="s">
        <v>1189</v>
      </c>
    </row>
    <row r="421" spans="1:16" ht="13.5" thickBot="1">
      <c r="A421" s="18" t="str">
        <f t="shared" si="36"/>
        <v>IBVS 5670 </v>
      </c>
      <c r="B421" s="3" t="str">
        <f t="shared" si="37"/>
        <v>II</v>
      </c>
      <c r="C421" s="18">
        <f t="shared" si="38"/>
        <v>53569.770900000003</v>
      </c>
      <c r="D421" s="2" t="str">
        <f t="shared" si="39"/>
        <v>vis</v>
      </c>
      <c r="E421" s="26" t="e">
        <f>VLOOKUP(C421,Active!C$21:E$946,3,FALSE)</f>
        <v>#N/A</v>
      </c>
      <c r="F421" s="3" t="s">
        <v>226</v>
      </c>
      <c r="G421" s="2" t="str">
        <f t="shared" si="40"/>
        <v>53569.7709</v>
      </c>
      <c r="H421" s="18">
        <f t="shared" si="41"/>
        <v>9715.5</v>
      </c>
      <c r="I421" s="27" t="s">
        <v>1326</v>
      </c>
      <c r="J421" s="28" t="s">
        <v>1327</v>
      </c>
      <c r="K421" s="27" t="s">
        <v>1328</v>
      </c>
      <c r="L421" s="27" t="s">
        <v>1329</v>
      </c>
      <c r="M421" s="28" t="s">
        <v>1113</v>
      </c>
      <c r="N421" s="28" t="s">
        <v>1196</v>
      </c>
      <c r="O421" s="29" t="s">
        <v>1270</v>
      </c>
      <c r="P421" s="30" t="s">
        <v>1318</v>
      </c>
    </row>
    <row r="422" spans="1:16" ht="13.5" thickBot="1">
      <c r="A422" s="18" t="str">
        <f t="shared" si="36"/>
        <v>IBVS 5670 </v>
      </c>
      <c r="B422" s="3" t="str">
        <f t="shared" si="37"/>
        <v>I</v>
      </c>
      <c r="C422" s="18">
        <f t="shared" si="38"/>
        <v>53581.801800000001</v>
      </c>
      <c r="D422" s="2" t="str">
        <f t="shared" si="39"/>
        <v>vis</v>
      </c>
      <c r="E422" s="26" t="e">
        <f>VLOOKUP(C422,Active!C$21:E$946,3,FALSE)</f>
        <v>#N/A</v>
      </c>
      <c r="F422" s="3" t="s">
        <v>226</v>
      </c>
      <c r="G422" s="2" t="str">
        <f t="shared" si="40"/>
        <v>53581.8018</v>
      </c>
      <c r="H422" s="18">
        <f t="shared" si="41"/>
        <v>9729</v>
      </c>
      <c r="I422" s="27" t="s">
        <v>1330</v>
      </c>
      <c r="J422" s="28" t="s">
        <v>1331</v>
      </c>
      <c r="K422" s="27" t="s">
        <v>1332</v>
      </c>
      <c r="L422" s="27" t="s">
        <v>1333</v>
      </c>
      <c r="M422" s="28" t="s">
        <v>1113</v>
      </c>
      <c r="N422" s="28" t="s">
        <v>1196</v>
      </c>
      <c r="O422" s="29" t="s">
        <v>1270</v>
      </c>
      <c r="P422" s="30" t="s">
        <v>1318</v>
      </c>
    </row>
    <row r="423" spans="1:16" ht="13.5" thickBot="1">
      <c r="A423" s="18" t="str">
        <f t="shared" si="36"/>
        <v> AOEB 10 </v>
      </c>
      <c r="B423" s="3" t="str">
        <f t="shared" si="37"/>
        <v>I</v>
      </c>
      <c r="C423" s="18">
        <f t="shared" si="38"/>
        <v>53590.714099999997</v>
      </c>
      <c r="D423" s="2" t="str">
        <f t="shared" si="39"/>
        <v>vis</v>
      </c>
      <c r="E423" s="26">
        <f>VLOOKUP(C423,Active!C$21:E$946,3,FALSE)</f>
        <v>-1175.0002039395258</v>
      </c>
      <c r="F423" s="3" t="s">
        <v>226</v>
      </c>
      <c r="G423" s="2" t="str">
        <f t="shared" si="40"/>
        <v>53590.7141</v>
      </c>
      <c r="H423" s="18">
        <f t="shared" si="41"/>
        <v>9739</v>
      </c>
      <c r="I423" s="27" t="s">
        <v>1334</v>
      </c>
      <c r="J423" s="28" t="s">
        <v>1335</v>
      </c>
      <c r="K423" s="27" t="s">
        <v>1336</v>
      </c>
      <c r="L423" s="27" t="s">
        <v>1337</v>
      </c>
      <c r="M423" s="28" t="s">
        <v>1167</v>
      </c>
      <c r="N423" s="28" t="s">
        <v>1188</v>
      </c>
      <c r="O423" s="29" t="s">
        <v>1338</v>
      </c>
      <c r="P423" s="29" t="s">
        <v>1189</v>
      </c>
    </row>
    <row r="424" spans="1:16" ht="13.5" thickBot="1">
      <c r="A424" s="18" t="str">
        <f t="shared" si="36"/>
        <v>IBVS 5741 </v>
      </c>
      <c r="B424" s="3" t="str">
        <f t="shared" si="37"/>
        <v>I</v>
      </c>
      <c r="C424" s="18">
        <f t="shared" si="38"/>
        <v>53609.429400000001</v>
      </c>
      <c r="D424" s="2" t="str">
        <f t="shared" si="39"/>
        <v>vis</v>
      </c>
      <c r="E424" s="26">
        <f>VLOOKUP(C424,Active!C$21:E$946,3,FALSE)</f>
        <v>-1153.9999878141257</v>
      </c>
      <c r="F424" s="3" t="s">
        <v>226</v>
      </c>
      <c r="G424" s="2" t="str">
        <f t="shared" si="40"/>
        <v>53609.4294</v>
      </c>
      <c r="H424" s="18">
        <f t="shared" si="41"/>
        <v>9760</v>
      </c>
      <c r="I424" s="27" t="s">
        <v>1339</v>
      </c>
      <c r="J424" s="28" t="s">
        <v>1340</v>
      </c>
      <c r="K424" s="27" t="s">
        <v>1341</v>
      </c>
      <c r="L424" s="27" t="s">
        <v>1342</v>
      </c>
      <c r="M424" s="28" t="s">
        <v>1113</v>
      </c>
      <c r="N424" s="28" t="s">
        <v>1196</v>
      </c>
      <c r="O424" s="29" t="s">
        <v>1343</v>
      </c>
      <c r="P424" s="30" t="s">
        <v>1344</v>
      </c>
    </row>
    <row r="425" spans="1:16" ht="13.5" thickBot="1">
      <c r="A425" s="18" t="str">
        <f t="shared" si="36"/>
        <v>IBVS 5670 </v>
      </c>
      <c r="B425" s="3" t="str">
        <f t="shared" si="37"/>
        <v>II</v>
      </c>
      <c r="C425" s="18">
        <f t="shared" si="38"/>
        <v>53685.628100000002</v>
      </c>
      <c r="D425" s="2" t="str">
        <f t="shared" si="39"/>
        <v>vis</v>
      </c>
      <c r="E425" s="26" t="e">
        <f>VLOOKUP(C425,Active!C$21:E$946,3,FALSE)</f>
        <v>#N/A</v>
      </c>
      <c r="F425" s="3" t="s">
        <v>226</v>
      </c>
      <c r="G425" s="2" t="str">
        <f t="shared" si="40"/>
        <v>53685.6281</v>
      </c>
      <c r="H425" s="18">
        <f t="shared" si="41"/>
        <v>9845.5</v>
      </c>
      <c r="I425" s="27" t="s">
        <v>1348</v>
      </c>
      <c r="J425" s="28" t="s">
        <v>1349</v>
      </c>
      <c r="K425" s="27" t="s">
        <v>1350</v>
      </c>
      <c r="L425" s="27" t="s">
        <v>1351</v>
      </c>
      <c r="M425" s="28" t="s">
        <v>1113</v>
      </c>
      <c r="N425" s="28" t="s">
        <v>1196</v>
      </c>
      <c r="O425" s="29" t="s">
        <v>1270</v>
      </c>
      <c r="P425" s="30" t="s">
        <v>1318</v>
      </c>
    </row>
    <row r="426" spans="1:16" ht="13.5" thickBot="1">
      <c r="A426" s="18" t="str">
        <f t="shared" si="36"/>
        <v>VSB 44 </v>
      </c>
      <c r="B426" s="3" t="str">
        <f t="shared" si="37"/>
        <v>I</v>
      </c>
      <c r="C426" s="18">
        <f t="shared" si="38"/>
        <v>53686.962</v>
      </c>
      <c r="D426" s="2" t="str">
        <f t="shared" si="39"/>
        <v>vis</v>
      </c>
      <c r="E426" s="26">
        <f>VLOOKUP(C426,Active!C$21:E$946,3,FALSE)</f>
        <v>-1067.0015770612195</v>
      </c>
      <c r="F426" s="3" t="s">
        <v>226</v>
      </c>
      <c r="G426" s="2" t="str">
        <f t="shared" si="40"/>
        <v>53686.962</v>
      </c>
      <c r="H426" s="18">
        <f t="shared" si="41"/>
        <v>9847</v>
      </c>
      <c r="I426" s="27" t="s">
        <v>1352</v>
      </c>
      <c r="J426" s="28" t="s">
        <v>1353</v>
      </c>
      <c r="K426" s="27" t="s">
        <v>1354</v>
      </c>
      <c r="L426" s="27" t="s">
        <v>1355</v>
      </c>
      <c r="M426" s="28" t="s">
        <v>249</v>
      </c>
      <c r="N426" s="28"/>
      <c r="O426" s="29" t="s">
        <v>1356</v>
      </c>
      <c r="P426" s="30" t="s">
        <v>1357</v>
      </c>
    </row>
    <row r="427" spans="1:16" ht="13.5" thickBot="1">
      <c r="A427" s="18" t="str">
        <f t="shared" si="36"/>
        <v> AOEB 12 </v>
      </c>
      <c r="B427" s="3" t="str">
        <f t="shared" si="37"/>
        <v>I</v>
      </c>
      <c r="C427" s="18">
        <f t="shared" si="38"/>
        <v>53959.669500000004</v>
      </c>
      <c r="D427" s="2" t="str">
        <f t="shared" si="39"/>
        <v>vis</v>
      </c>
      <c r="E427" s="26">
        <f>VLOOKUP(C427,Active!C$21:E$946,3,FALSE)</f>
        <v>-760.99972622171515</v>
      </c>
      <c r="F427" s="3" t="s">
        <v>226</v>
      </c>
      <c r="G427" s="2" t="str">
        <f t="shared" si="40"/>
        <v>53959.6695</v>
      </c>
      <c r="H427" s="18">
        <f t="shared" si="41"/>
        <v>10153</v>
      </c>
      <c r="I427" s="27" t="s">
        <v>1367</v>
      </c>
      <c r="J427" s="28" t="s">
        <v>1368</v>
      </c>
      <c r="K427" s="27" t="s">
        <v>1369</v>
      </c>
      <c r="L427" s="27" t="s">
        <v>1370</v>
      </c>
      <c r="M427" s="28" t="s">
        <v>1167</v>
      </c>
      <c r="N427" s="28" t="s">
        <v>1188</v>
      </c>
      <c r="O427" s="29" t="s">
        <v>1371</v>
      </c>
      <c r="P427" s="29" t="s">
        <v>1372</v>
      </c>
    </row>
    <row r="428" spans="1:16" ht="13.5" thickBot="1">
      <c r="A428" s="18" t="str">
        <f t="shared" si="36"/>
        <v> AOEB 12 </v>
      </c>
      <c r="B428" s="3" t="str">
        <f t="shared" si="37"/>
        <v>I</v>
      </c>
      <c r="C428" s="18">
        <f t="shared" si="38"/>
        <v>54017.597999999998</v>
      </c>
      <c r="D428" s="2" t="str">
        <f t="shared" si="39"/>
        <v>vis</v>
      </c>
      <c r="E428" s="26">
        <f>VLOOKUP(C428,Active!C$21:E$946,3,FALSE)</f>
        <v>-695.99884353108769</v>
      </c>
      <c r="F428" s="3" t="s">
        <v>226</v>
      </c>
      <c r="G428" s="2" t="str">
        <f t="shared" si="40"/>
        <v>54017.598</v>
      </c>
      <c r="H428" s="18">
        <f t="shared" si="41"/>
        <v>10218</v>
      </c>
      <c r="I428" s="27" t="s">
        <v>1377</v>
      </c>
      <c r="J428" s="28" t="s">
        <v>1378</v>
      </c>
      <c r="K428" s="27" t="s">
        <v>1379</v>
      </c>
      <c r="L428" s="27" t="s">
        <v>1380</v>
      </c>
      <c r="M428" s="28" t="s">
        <v>249</v>
      </c>
      <c r="N428" s="28"/>
      <c r="O428" s="29" t="s">
        <v>1381</v>
      </c>
      <c r="P428" s="29" t="s">
        <v>1372</v>
      </c>
    </row>
    <row r="429" spans="1:16" ht="13.5" thickBot="1">
      <c r="A429" s="18" t="str">
        <f t="shared" si="36"/>
        <v> AOEB 12 </v>
      </c>
      <c r="B429" s="3" t="str">
        <f t="shared" si="37"/>
        <v>I</v>
      </c>
      <c r="C429" s="18">
        <f t="shared" si="38"/>
        <v>54244.851300000002</v>
      </c>
      <c r="D429" s="2" t="str">
        <f t="shared" si="39"/>
        <v>vis</v>
      </c>
      <c r="E429" s="26">
        <f>VLOOKUP(C429,Active!C$21:E$946,3,FALSE)</f>
        <v>-441.00061132483995</v>
      </c>
      <c r="F429" s="3" t="s">
        <v>226</v>
      </c>
      <c r="G429" s="2" t="str">
        <f t="shared" si="40"/>
        <v>54244.8513</v>
      </c>
      <c r="H429" s="18">
        <f t="shared" si="41"/>
        <v>10473</v>
      </c>
      <c r="I429" s="27" t="s">
        <v>1392</v>
      </c>
      <c r="J429" s="28" t="s">
        <v>1393</v>
      </c>
      <c r="K429" s="27" t="s">
        <v>1394</v>
      </c>
      <c r="L429" s="27" t="s">
        <v>1395</v>
      </c>
      <c r="M429" s="28" t="s">
        <v>1167</v>
      </c>
      <c r="N429" s="28" t="s">
        <v>1188</v>
      </c>
      <c r="O429" s="29" t="s">
        <v>1396</v>
      </c>
      <c r="P429" s="29" t="s">
        <v>1372</v>
      </c>
    </row>
    <row r="430" spans="1:16" ht="13.5" thickBot="1">
      <c r="A430" s="18" t="str">
        <f t="shared" si="36"/>
        <v>BAVM 203 </v>
      </c>
      <c r="B430" s="3" t="str">
        <f t="shared" si="37"/>
        <v>I</v>
      </c>
      <c r="C430" s="18">
        <f t="shared" si="38"/>
        <v>54707.383199999997</v>
      </c>
      <c r="D430" s="2" t="str">
        <f t="shared" si="39"/>
        <v>vis</v>
      </c>
      <c r="E430" s="26">
        <f>VLOOKUP(C430,Active!C$21:E$946,3,FALSE)</f>
        <v>78.000947019938735</v>
      </c>
      <c r="F430" s="3" t="s">
        <v>226</v>
      </c>
      <c r="G430" s="2" t="str">
        <f t="shared" si="40"/>
        <v>54707.3832</v>
      </c>
      <c r="H430" s="18">
        <f t="shared" si="41"/>
        <v>10992</v>
      </c>
      <c r="I430" s="27" t="s">
        <v>1425</v>
      </c>
      <c r="J430" s="28" t="s">
        <v>1426</v>
      </c>
      <c r="K430" s="27" t="s">
        <v>1427</v>
      </c>
      <c r="L430" s="27" t="s">
        <v>1428</v>
      </c>
      <c r="M430" s="28" t="s">
        <v>1167</v>
      </c>
      <c r="N430" s="28" t="s">
        <v>1251</v>
      </c>
      <c r="O430" s="29" t="s">
        <v>1217</v>
      </c>
      <c r="P430" s="30" t="s">
        <v>1429</v>
      </c>
    </row>
    <row r="431" spans="1:16" ht="13.5" thickBot="1">
      <c r="A431" s="18" t="str">
        <f t="shared" si="36"/>
        <v>BAVM 203 </v>
      </c>
      <c r="B431" s="3" t="str">
        <f t="shared" si="37"/>
        <v>II</v>
      </c>
      <c r="C431" s="18">
        <f t="shared" si="38"/>
        <v>54709.601999999999</v>
      </c>
      <c r="D431" s="2" t="str">
        <f t="shared" si="39"/>
        <v>vis</v>
      </c>
      <c r="E431" s="26">
        <f>VLOOKUP(C431,Active!C$21:E$946,3,FALSE)</f>
        <v>80.49063618009535</v>
      </c>
      <c r="F431" s="3" t="s">
        <v>226</v>
      </c>
      <c r="G431" s="2" t="str">
        <f t="shared" si="40"/>
        <v>54709.6020</v>
      </c>
      <c r="H431" s="18">
        <f t="shared" si="41"/>
        <v>10994.5</v>
      </c>
      <c r="I431" s="27" t="s">
        <v>1430</v>
      </c>
      <c r="J431" s="28" t="s">
        <v>1431</v>
      </c>
      <c r="K431" s="27">
        <v>10994.5</v>
      </c>
      <c r="L431" s="27" t="s">
        <v>1432</v>
      </c>
      <c r="M431" s="28" t="s">
        <v>1167</v>
      </c>
      <c r="N431" s="28" t="s">
        <v>1251</v>
      </c>
      <c r="O431" s="29" t="s">
        <v>1433</v>
      </c>
      <c r="P431" s="30" t="s">
        <v>1429</v>
      </c>
    </row>
    <row r="432" spans="1:16" ht="13.5" thickBot="1">
      <c r="A432" s="18" t="str">
        <f t="shared" si="36"/>
        <v>BAVM 212 </v>
      </c>
      <c r="B432" s="3" t="str">
        <f t="shared" si="37"/>
        <v>I</v>
      </c>
      <c r="C432" s="18">
        <f t="shared" si="38"/>
        <v>55050.492200000001</v>
      </c>
      <c r="D432" s="2" t="str">
        <f t="shared" si="39"/>
        <v>vis</v>
      </c>
      <c r="E432" s="26">
        <f>VLOOKUP(C432,Active!C$21:E$946,3,FALSE)</f>
        <v>462.99948589287459</v>
      </c>
      <c r="F432" s="3" t="s">
        <v>226</v>
      </c>
      <c r="G432" s="2" t="str">
        <f t="shared" si="40"/>
        <v>55050.4922</v>
      </c>
      <c r="H432" s="18">
        <f t="shared" si="41"/>
        <v>11377</v>
      </c>
      <c r="I432" s="27" t="s">
        <v>1439</v>
      </c>
      <c r="J432" s="28" t="s">
        <v>1440</v>
      </c>
      <c r="K432" s="27">
        <v>11377</v>
      </c>
      <c r="L432" s="27" t="s">
        <v>1428</v>
      </c>
      <c r="M432" s="28" t="s">
        <v>1167</v>
      </c>
      <c r="N432" s="28" t="s">
        <v>1251</v>
      </c>
      <c r="O432" s="29" t="s">
        <v>1217</v>
      </c>
      <c r="P432" s="30" t="s">
        <v>1441</v>
      </c>
    </row>
    <row r="433" spans="1:16" ht="13.5" thickBot="1">
      <c r="A433" s="18" t="str">
        <f t="shared" si="36"/>
        <v>IBVS 5972 </v>
      </c>
      <c r="B433" s="3" t="str">
        <f t="shared" si="37"/>
        <v>I</v>
      </c>
      <c r="C433" s="18">
        <f t="shared" si="38"/>
        <v>55366.866000000002</v>
      </c>
      <c r="D433" s="2" t="str">
        <f t="shared" si="39"/>
        <v>vis</v>
      </c>
      <c r="E433" s="26" t="e">
        <f>VLOOKUP(C433,Active!C$21:E$946,3,FALSE)</f>
        <v>#N/A</v>
      </c>
      <c r="F433" s="3" t="s">
        <v>226</v>
      </c>
      <c r="G433" s="2" t="str">
        <f t="shared" si="40"/>
        <v>55366.8660</v>
      </c>
      <c r="H433" s="18">
        <f t="shared" si="41"/>
        <v>11732</v>
      </c>
      <c r="I433" s="27" t="s">
        <v>1466</v>
      </c>
      <c r="J433" s="28" t="s">
        <v>1467</v>
      </c>
      <c r="K433" s="27">
        <v>11732</v>
      </c>
      <c r="L433" s="27" t="s">
        <v>1468</v>
      </c>
      <c r="M433" s="28" t="s">
        <v>1167</v>
      </c>
      <c r="N433" s="28" t="s">
        <v>226</v>
      </c>
      <c r="O433" s="29" t="s">
        <v>1270</v>
      </c>
      <c r="P433" s="30" t="s">
        <v>1449</v>
      </c>
    </row>
    <row r="434" spans="1:16" ht="13.5" thickBot="1">
      <c r="A434" s="18" t="str">
        <f t="shared" si="36"/>
        <v>IBVS 5972 </v>
      </c>
      <c r="B434" s="3" t="str">
        <f t="shared" si="37"/>
        <v>II</v>
      </c>
      <c r="C434" s="18">
        <f t="shared" si="38"/>
        <v>55378.896500000003</v>
      </c>
      <c r="D434" s="2" t="str">
        <f t="shared" si="39"/>
        <v>vis</v>
      </c>
      <c r="E434" s="26" t="e">
        <f>VLOOKUP(C434,Active!C$21:E$946,3,FALSE)</f>
        <v>#N/A</v>
      </c>
      <c r="F434" s="3" t="s">
        <v>226</v>
      </c>
      <c r="G434" s="2" t="str">
        <f t="shared" si="40"/>
        <v>55378.8965</v>
      </c>
      <c r="H434" s="18">
        <f t="shared" si="41"/>
        <v>11745.5</v>
      </c>
      <c r="I434" s="27" t="s">
        <v>1469</v>
      </c>
      <c r="J434" s="28" t="s">
        <v>1470</v>
      </c>
      <c r="K434" s="27">
        <v>11745.5</v>
      </c>
      <c r="L434" s="27" t="s">
        <v>1428</v>
      </c>
      <c r="M434" s="28" t="s">
        <v>1167</v>
      </c>
      <c r="N434" s="28" t="s">
        <v>226</v>
      </c>
      <c r="O434" s="29" t="s">
        <v>1270</v>
      </c>
      <c r="P434" s="30" t="s">
        <v>1449</v>
      </c>
    </row>
    <row r="435" spans="1:16" ht="13.5" thickBot="1">
      <c r="A435" s="18" t="str">
        <f t="shared" si="36"/>
        <v>IBVS 5972 </v>
      </c>
      <c r="B435" s="3" t="str">
        <f t="shared" si="37"/>
        <v>II</v>
      </c>
      <c r="C435" s="18">
        <f t="shared" si="38"/>
        <v>55379.788200000003</v>
      </c>
      <c r="D435" s="2" t="str">
        <f t="shared" si="39"/>
        <v>vis</v>
      </c>
      <c r="E435" s="26" t="e">
        <f>VLOOKUP(C435,Active!C$21:E$946,3,FALSE)</f>
        <v>#N/A</v>
      </c>
      <c r="F435" s="3" t="s">
        <v>226</v>
      </c>
      <c r="G435" s="2" t="str">
        <f t="shared" si="40"/>
        <v>55379.7882</v>
      </c>
      <c r="H435" s="18">
        <f t="shared" si="41"/>
        <v>11746.5</v>
      </c>
      <c r="I435" s="27" t="s">
        <v>1471</v>
      </c>
      <c r="J435" s="28" t="s">
        <v>1472</v>
      </c>
      <c r="K435" s="27">
        <v>11746.5</v>
      </c>
      <c r="L435" s="27" t="s">
        <v>1473</v>
      </c>
      <c r="M435" s="28" t="s">
        <v>1167</v>
      </c>
      <c r="N435" s="28" t="s">
        <v>226</v>
      </c>
      <c r="O435" s="29" t="s">
        <v>1270</v>
      </c>
      <c r="P435" s="30" t="s">
        <v>1449</v>
      </c>
    </row>
    <row r="436" spans="1:16" ht="13.5" thickBot="1">
      <c r="A436" s="18" t="str">
        <f t="shared" si="36"/>
        <v>IBVS 5972 </v>
      </c>
      <c r="B436" s="3" t="str">
        <f t="shared" si="37"/>
        <v>I</v>
      </c>
      <c r="C436" s="18">
        <f t="shared" si="38"/>
        <v>55392.710700000003</v>
      </c>
      <c r="D436" s="2" t="str">
        <f t="shared" si="39"/>
        <v>vis</v>
      </c>
      <c r="E436" s="26" t="e">
        <f>VLOOKUP(C436,Active!C$21:E$946,3,FALSE)</f>
        <v>#N/A</v>
      </c>
      <c r="F436" s="3" t="s">
        <v>226</v>
      </c>
      <c r="G436" s="2" t="str">
        <f t="shared" si="40"/>
        <v>55392.7107</v>
      </c>
      <c r="H436" s="18">
        <f t="shared" si="41"/>
        <v>11761</v>
      </c>
      <c r="I436" s="27" t="s">
        <v>1478</v>
      </c>
      <c r="J436" s="28" t="s">
        <v>1479</v>
      </c>
      <c r="K436" s="27">
        <v>11761</v>
      </c>
      <c r="L436" s="27" t="s">
        <v>1476</v>
      </c>
      <c r="M436" s="28" t="s">
        <v>1167</v>
      </c>
      <c r="N436" s="28" t="s">
        <v>226</v>
      </c>
      <c r="O436" s="29" t="s">
        <v>1270</v>
      </c>
      <c r="P436" s="30" t="s">
        <v>1449</v>
      </c>
    </row>
    <row r="437" spans="1:16" ht="13.5" thickBot="1">
      <c r="A437" s="18" t="str">
        <f t="shared" si="36"/>
        <v>IBVS 5972 </v>
      </c>
      <c r="B437" s="3" t="str">
        <f t="shared" si="37"/>
        <v>II</v>
      </c>
      <c r="C437" s="18">
        <f t="shared" si="38"/>
        <v>55395.829100000003</v>
      </c>
      <c r="D437" s="2" t="str">
        <f t="shared" si="39"/>
        <v>vis</v>
      </c>
      <c r="E437" s="26" t="e">
        <f>VLOOKUP(C437,Active!C$21:E$946,3,FALSE)</f>
        <v>#N/A</v>
      </c>
      <c r="F437" s="3" t="s">
        <v>226</v>
      </c>
      <c r="G437" s="2" t="str">
        <f t="shared" si="40"/>
        <v>55395.8291</v>
      </c>
      <c r="H437" s="18">
        <f t="shared" si="41"/>
        <v>11764.5</v>
      </c>
      <c r="I437" s="27" t="s">
        <v>1480</v>
      </c>
      <c r="J437" s="28" t="s">
        <v>1481</v>
      </c>
      <c r="K437" s="27">
        <v>11764.5</v>
      </c>
      <c r="L437" s="27" t="s">
        <v>1428</v>
      </c>
      <c r="M437" s="28" t="s">
        <v>1167</v>
      </c>
      <c r="N437" s="28" t="s">
        <v>226</v>
      </c>
      <c r="O437" s="29" t="s">
        <v>1270</v>
      </c>
      <c r="P437" s="30" t="s">
        <v>1449</v>
      </c>
    </row>
    <row r="438" spans="1:16" ht="13.5" thickBot="1">
      <c r="A438" s="18" t="str">
        <f t="shared" si="36"/>
        <v>IBVS 5972 </v>
      </c>
      <c r="B438" s="3" t="str">
        <f t="shared" si="37"/>
        <v>II</v>
      </c>
      <c r="C438" s="18">
        <f t="shared" si="38"/>
        <v>55396.720200000003</v>
      </c>
      <c r="D438" s="2" t="str">
        <f t="shared" si="39"/>
        <v>vis</v>
      </c>
      <c r="E438" s="26" t="e">
        <f>VLOOKUP(C438,Active!C$21:E$946,3,FALSE)</f>
        <v>#N/A</v>
      </c>
      <c r="F438" s="3" t="s">
        <v>226</v>
      </c>
      <c r="G438" s="2" t="str">
        <f t="shared" si="40"/>
        <v>55396.7202</v>
      </c>
      <c r="H438" s="18">
        <f t="shared" si="41"/>
        <v>11765.5</v>
      </c>
      <c r="I438" s="27" t="s">
        <v>1482</v>
      </c>
      <c r="J438" s="28" t="s">
        <v>1483</v>
      </c>
      <c r="K438" s="27">
        <v>11765.5</v>
      </c>
      <c r="L438" s="27" t="s">
        <v>1448</v>
      </c>
      <c r="M438" s="28" t="s">
        <v>1167</v>
      </c>
      <c r="N438" s="28" t="s">
        <v>226</v>
      </c>
      <c r="O438" s="29" t="s">
        <v>1270</v>
      </c>
      <c r="P438" s="30" t="s">
        <v>1449</v>
      </c>
    </row>
    <row r="439" spans="1:16" ht="13.5" thickBot="1">
      <c r="A439" s="18" t="str">
        <f t="shared" si="36"/>
        <v>IBVS 5972 </v>
      </c>
      <c r="B439" s="3" t="str">
        <f t="shared" si="37"/>
        <v>I</v>
      </c>
      <c r="C439" s="18">
        <f t="shared" si="38"/>
        <v>55399.839800000002</v>
      </c>
      <c r="D439" s="2" t="str">
        <f t="shared" si="39"/>
        <v>vis</v>
      </c>
      <c r="E439" s="26" t="e">
        <f>VLOOKUP(C439,Active!C$21:E$946,3,FALSE)</f>
        <v>#N/A</v>
      </c>
      <c r="F439" s="3" t="s">
        <v>226</v>
      </c>
      <c r="G439" s="2" t="str">
        <f t="shared" si="40"/>
        <v>55399.8398</v>
      </c>
      <c r="H439" s="18">
        <f t="shared" si="41"/>
        <v>11769</v>
      </c>
      <c r="I439" s="27" t="s">
        <v>1487</v>
      </c>
      <c r="J439" s="28" t="s">
        <v>1488</v>
      </c>
      <c r="K439" s="27">
        <v>11769</v>
      </c>
      <c r="L439" s="27" t="s">
        <v>1489</v>
      </c>
      <c r="M439" s="28" t="s">
        <v>1167</v>
      </c>
      <c r="N439" s="28" t="s">
        <v>226</v>
      </c>
      <c r="O439" s="29" t="s">
        <v>1270</v>
      </c>
      <c r="P439" s="30" t="s">
        <v>1449</v>
      </c>
    </row>
    <row r="440" spans="1:16" ht="13.5" thickBot="1">
      <c r="A440" s="18" t="str">
        <f t="shared" si="36"/>
        <v>IBVS 5972 </v>
      </c>
      <c r="B440" s="3" t="str">
        <f t="shared" si="37"/>
        <v>I</v>
      </c>
      <c r="C440" s="18">
        <f t="shared" si="38"/>
        <v>55400.731399999997</v>
      </c>
      <c r="D440" s="2" t="str">
        <f t="shared" si="39"/>
        <v>vis</v>
      </c>
      <c r="E440" s="26" t="e">
        <f>VLOOKUP(C440,Active!C$21:E$946,3,FALSE)</f>
        <v>#N/A</v>
      </c>
      <c r="F440" s="3" t="s">
        <v>226</v>
      </c>
      <c r="G440" s="2" t="str">
        <f t="shared" si="40"/>
        <v>55400.7314</v>
      </c>
      <c r="H440" s="18">
        <f t="shared" si="41"/>
        <v>11770</v>
      </c>
      <c r="I440" s="27" t="s">
        <v>1490</v>
      </c>
      <c r="J440" s="28" t="s">
        <v>1491</v>
      </c>
      <c r="K440" s="27">
        <v>11770</v>
      </c>
      <c r="L440" s="27" t="s">
        <v>1476</v>
      </c>
      <c r="M440" s="28" t="s">
        <v>1167</v>
      </c>
      <c r="N440" s="28" t="s">
        <v>226</v>
      </c>
      <c r="O440" s="29" t="s">
        <v>1270</v>
      </c>
      <c r="P440" s="30" t="s">
        <v>1449</v>
      </c>
    </row>
    <row r="441" spans="1:16" ht="13.5" thickBot="1">
      <c r="A441" s="18" t="str">
        <f t="shared" si="36"/>
        <v>IBVS 5972 </v>
      </c>
      <c r="B441" s="3" t="str">
        <f t="shared" si="37"/>
        <v>II</v>
      </c>
      <c r="C441" s="18">
        <f t="shared" si="38"/>
        <v>55411.872300000003</v>
      </c>
      <c r="D441" s="2" t="str">
        <f t="shared" si="39"/>
        <v>vis</v>
      </c>
      <c r="E441" s="26" t="e">
        <f>VLOOKUP(C441,Active!C$21:E$946,3,FALSE)</f>
        <v>#N/A</v>
      </c>
      <c r="F441" s="3" t="s">
        <v>226</v>
      </c>
      <c r="G441" s="2" t="str">
        <f t="shared" si="40"/>
        <v>55411.8723</v>
      </c>
      <c r="H441" s="18">
        <f t="shared" si="41"/>
        <v>11782.5</v>
      </c>
      <c r="I441" s="27" t="s">
        <v>1492</v>
      </c>
      <c r="J441" s="28" t="s">
        <v>1493</v>
      </c>
      <c r="K441" s="27">
        <v>11782.5</v>
      </c>
      <c r="L441" s="27" t="s">
        <v>1457</v>
      </c>
      <c r="M441" s="28" t="s">
        <v>1167</v>
      </c>
      <c r="N441" s="28" t="s">
        <v>226</v>
      </c>
      <c r="O441" s="29" t="s">
        <v>1270</v>
      </c>
      <c r="P441" s="30" t="s">
        <v>1449</v>
      </c>
    </row>
    <row r="442" spans="1:16" ht="13.5" thickBot="1">
      <c r="A442" s="18" t="str">
        <f t="shared" si="36"/>
        <v>IBVS 5972 </v>
      </c>
      <c r="B442" s="3" t="str">
        <f t="shared" si="37"/>
        <v>II</v>
      </c>
      <c r="C442" s="18">
        <f t="shared" si="38"/>
        <v>55421.674500000001</v>
      </c>
      <c r="D442" s="2" t="str">
        <f t="shared" si="39"/>
        <v>vis</v>
      </c>
      <c r="E442" s="26" t="e">
        <f>VLOOKUP(C442,Active!C$21:E$946,3,FALSE)</f>
        <v>#N/A</v>
      </c>
      <c r="F442" s="3" t="s">
        <v>226</v>
      </c>
      <c r="G442" s="2" t="str">
        <f t="shared" si="40"/>
        <v>55421.6745</v>
      </c>
      <c r="H442" s="18">
        <f t="shared" si="41"/>
        <v>11793.5</v>
      </c>
      <c r="I442" s="27" t="s">
        <v>1494</v>
      </c>
      <c r="J442" s="28" t="s">
        <v>1495</v>
      </c>
      <c r="K442" s="27">
        <v>11793.5</v>
      </c>
      <c r="L442" s="27" t="s">
        <v>1463</v>
      </c>
      <c r="M442" s="28" t="s">
        <v>1167</v>
      </c>
      <c r="N442" s="28" t="s">
        <v>226</v>
      </c>
      <c r="O442" s="29" t="s">
        <v>1270</v>
      </c>
      <c r="P442" s="30" t="s">
        <v>1449</v>
      </c>
    </row>
    <row r="443" spans="1:16" ht="13.5" thickBot="1">
      <c r="A443" s="18" t="str">
        <f t="shared" si="36"/>
        <v>IBVS 5972 </v>
      </c>
      <c r="B443" s="3" t="str">
        <f t="shared" si="37"/>
        <v>I</v>
      </c>
      <c r="C443" s="18">
        <f t="shared" si="38"/>
        <v>55425.684500000003</v>
      </c>
      <c r="D443" s="2" t="str">
        <f t="shared" si="39"/>
        <v>vis</v>
      </c>
      <c r="E443" s="26" t="e">
        <f>VLOOKUP(C443,Active!C$21:E$946,3,FALSE)</f>
        <v>#N/A</v>
      </c>
      <c r="F443" s="3" t="s">
        <v>226</v>
      </c>
      <c r="G443" s="2" t="str">
        <f t="shared" si="40"/>
        <v>55425.6845</v>
      </c>
      <c r="H443" s="18">
        <f t="shared" si="41"/>
        <v>11798</v>
      </c>
      <c r="I443" s="27" t="s">
        <v>1496</v>
      </c>
      <c r="J443" s="28" t="s">
        <v>1497</v>
      </c>
      <c r="K443" s="27">
        <v>11798</v>
      </c>
      <c r="L443" s="27" t="s">
        <v>1444</v>
      </c>
      <c r="M443" s="28" t="s">
        <v>1167</v>
      </c>
      <c r="N443" s="28" t="s">
        <v>226</v>
      </c>
      <c r="O443" s="29" t="s">
        <v>1270</v>
      </c>
      <c r="P443" s="30" t="s">
        <v>1449</v>
      </c>
    </row>
    <row r="444" spans="1:16" ht="13.5" thickBot="1">
      <c r="A444" s="18" t="str">
        <f t="shared" si="36"/>
        <v>IBVS 5972 </v>
      </c>
      <c r="B444" s="3" t="str">
        <f t="shared" si="37"/>
        <v>I</v>
      </c>
      <c r="C444" s="18">
        <f t="shared" si="38"/>
        <v>55434.5962</v>
      </c>
      <c r="D444" s="2" t="str">
        <f t="shared" si="39"/>
        <v>vis</v>
      </c>
      <c r="E444" s="26" t="e">
        <f>VLOOKUP(C444,Active!C$21:E$946,3,FALSE)</f>
        <v>#N/A</v>
      </c>
      <c r="F444" s="3" t="s">
        <v>226</v>
      </c>
      <c r="G444" s="2" t="str">
        <f t="shared" si="40"/>
        <v>55434.5962</v>
      </c>
      <c r="H444" s="18">
        <f t="shared" si="41"/>
        <v>11808</v>
      </c>
      <c r="I444" s="27" t="s">
        <v>1498</v>
      </c>
      <c r="J444" s="28" t="s">
        <v>1499</v>
      </c>
      <c r="K444" s="27">
        <v>11808</v>
      </c>
      <c r="L444" s="27" t="s">
        <v>1500</v>
      </c>
      <c r="M444" s="28" t="s">
        <v>1167</v>
      </c>
      <c r="N444" s="28" t="s">
        <v>226</v>
      </c>
      <c r="O444" s="29" t="s">
        <v>1270</v>
      </c>
      <c r="P444" s="30" t="s">
        <v>1449</v>
      </c>
    </row>
    <row r="445" spans="1:16" ht="13.5" thickBot="1">
      <c r="A445" s="18" t="str">
        <f t="shared" si="36"/>
        <v>VSB 55 </v>
      </c>
      <c r="B445" s="3" t="str">
        <f t="shared" si="37"/>
        <v>I</v>
      </c>
      <c r="C445" s="18">
        <f t="shared" si="38"/>
        <v>56126.1636</v>
      </c>
      <c r="D445" s="2" t="str">
        <f t="shared" si="39"/>
        <v>vis</v>
      </c>
      <c r="E445" s="26">
        <f>VLOOKUP(C445,Active!C$21:E$946,3,FALSE)</f>
        <v>1669.9976040051952</v>
      </c>
      <c r="F445" s="3" t="s">
        <v>226</v>
      </c>
      <c r="G445" s="2" t="str">
        <f t="shared" si="40"/>
        <v>56126.1636</v>
      </c>
      <c r="H445" s="18">
        <f t="shared" si="41"/>
        <v>12584</v>
      </c>
      <c r="I445" s="27" t="s">
        <v>1509</v>
      </c>
      <c r="J445" s="28" t="s">
        <v>1510</v>
      </c>
      <c r="K445" s="27">
        <v>12584</v>
      </c>
      <c r="L445" s="27" t="s">
        <v>1511</v>
      </c>
      <c r="M445" s="28" t="s">
        <v>1167</v>
      </c>
      <c r="N445" s="28" t="s">
        <v>1512</v>
      </c>
      <c r="O445" s="29" t="s">
        <v>1513</v>
      </c>
      <c r="P445" s="30" t="s">
        <v>1514</v>
      </c>
    </row>
    <row r="446" spans="1:16" ht="13.5" thickBot="1">
      <c r="A446" s="18" t="str">
        <f t="shared" si="36"/>
        <v> JAAVSO 43-1 </v>
      </c>
      <c r="B446" s="3" t="str">
        <f t="shared" si="37"/>
        <v>I</v>
      </c>
      <c r="C446" s="18">
        <f t="shared" si="38"/>
        <v>56966.560100000002</v>
      </c>
      <c r="D446" s="2" t="str">
        <f t="shared" si="39"/>
        <v>vis</v>
      </c>
      <c r="E446" s="26">
        <f>VLOOKUP(C446,Active!C$21:E$946,3,FALSE)</f>
        <v>2612.9965477050878</v>
      </c>
      <c r="F446" s="3" t="s">
        <v>226</v>
      </c>
      <c r="G446" s="2" t="str">
        <f t="shared" si="40"/>
        <v>56966.5601</v>
      </c>
      <c r="H446" s="18">
        <f t="shared" si="41"/>
        <v>13527</v>
      </c>
      <c r="I446" s="27" t="s">
        <v>1543</v>
      </c>
      <c r="J446" s="28" t="s">
        <v>1544</v>
      </c>
      <c r="K446" s="27">
        <v>13527</v>
      </c>
      <c r="L446" s="27" t="s">
        <v>1545</v>
      </c>
      <c r="M446" s="28" t="s">
        <v>1167</v>
      </c>
      <c r="N446" s="28" t="s">
        <v>226</v>
      </c>
      <c r="O446" s="29" t="s">
        <v>634</v>
      </c>
      <c r="P446" s="29" t="s">
        <v>1546</v>
      </c>
    </row>
    <row r="447" spans="1:16">
      <c r="B447" s="3"/>
      <c r="E447" s="26"/>
      <c r="F447" s="3"/>
    </row>
    <row r="448" spans="1:16">
      <c r="B448" s="3"/>
      <c r="E448" s="26"/>
      <c r="F448" s="3"/>
    </row>
    <row r="449" spans="2:6">
      <c r="B449" s="3"/>
      <c r="E449" s="26"/>
      <c r="F449" s="3"/>
    </row>
    <row r="450" spans="2:6">
      <c r="B450" s="3"/>
      <c r="E450" s="26"/>
      <c r="F450" s="3"/>
    </row>
    <row r="451" spans="2:6">
      <c r="B451" s="3"/>
      <c r="E451" s="26"/>
      <c r="F451" s="3"/>
    </row>
    <row r="452" spans="2:6">
      <c r="B452" s="3"/>
      <c r="E452" s="26"/>
      <c r="F452" s="3"/>
    </row>
    <row r="453" spans="2:6">
      <c r="B453" s="3"/>
      <c r="E453" s="26"/>
      <c r="F453" s="3"/>
    </row>
    <row r="454" spans="2:6">
      <c r="B454" s="3"/>
      <c r="E454" s="26"/>
      <c r="F454" s="3"/>
    </row>
    <row r="455" spans="2:6">
      <c r="B455" s="3"/>
      <c r="E455" s="26"/>
      <c r="F455" s="3"/>
    </row>
    <row r="456" spans="2:6">
      <c r="B456" s="3"/>
      <c r="E456" s="26"/>
      <c r="F456" s="3"/>
    </row>
    <row r="457" spans="2:6">
      <c r="B457" s="3"/>
      <c r="E457" s="26"/>
      <c r="F457" s="3"/>
    </row>
    <row r="458" spans="2:6">
      <c r="B458" s="3"/>
      <c r="E458" s="26"/>
      <c r="F458" s="3"/>
    </row>
    <row r="459" spans="2:6">
      <c r="B459" s="3"/>
      <c r="E459" s="26"/>
      <c r="F459" s="3"/>
    </row>
    <row r="460" spans="2:6">
      <c r="B460" s="3"/>
      <c r="E460" s="26"/>
      <c r="F460" s="3"/>
    </row>
    <row r="461" spans="2:6">
      <c r="B461" s="3"/>
      <c r="E461" s="26"/>
      <c r="F461" s="3"/>
    </row>
    <row r="462" spans="2:6">
      <c r="B462" s="3"/>
      <c r="E462" s="26"/>
      <c r="F462" s="3"/>
    </row>
    <row r="463" spans="2:6">
      <c r="B463" s="3"/>
      <c r="E463" s="26"/>
      <c r="F463" s="3"/>
    </row>
    <row r="464" spans="2:6">
      <c r="B464" s="3"/>
      <c r="E464" s="26"/>
      <c r="F464" s="3"/>
    </row>
    <row r="465" spans="2:6">
      <c r="B465" s="3"/>
      <c r="E465" s="26"/>
      <c r="F465" s="3"/>
    </row>
    <row r="466" spans="2:6">
      <c r="B466" s="3"/>
      <c r="E466" s="26"/>
      <c r="F466" s="3"/>
    </row>
    <row r="467" spans="2:6">
      <c r="B467" s="3"/>
      <c r="E467" s="26"/>
      <c r="F467" s="3"/>
    </row>
    <row r="468" spans="2:6">
      <c r="B468" s="3"/>
      <c r="E468" s="26"/>
      <c r="F468" s="3"/>
    </row>
    <row r="469" spans="2:6">
      <c r="B469" s="3"/>
      <c r="E469" s="26"/>
      <c r="F469" s="3"/>
    </row>
    <row r="470" spans="2:6">
      <c r="B470" s="3"/>
      <c r="E470" s="26"/>
      <c r="F470" s="3"/>
    </row>
    <row r="471" spans="2:6">
      <c r="B471" s="3"/>
      <c r="E471" s="26"/>
      <c r="F471" s="3"/>
    </row>
    <row r="472" spans="2:6">
      <c r="B472" s="3"/>
      <c r="E472" s="26"/>
      <c r="F472" s="3"/>
    </row>
    <row r="473" spans="2:6">
      <c r="B473" s="3"/>
      <c r="E473" s="26"/>
      <c r="F473" s="3"/>
    </row>
    <row r="474" spans="2:6">
      <c r="B474" s="3"/>
      <c r="E474" s="26"/>
      <c r="F474" s="3"/>
    </row>
    <row r="475" spans="2:6">
      <c r="B475" s="3"/>
      <c r="E475" s="26"/>
      <c r="F475" s="3"/>
    </row>
    <row r="476" spans="2:6">
      <c r="B476" s="3"/>
      <c r="E476" s="26"/>
      <c r="F476" s="3"/>
    </row>
    <row r="477" spans="2:6">
      <c r="B477" s="3"/>
      <c r="E477" s="26"/>
      <c r="F477" s="3"/>
    </row>
    <row r="478" spans="2:6">
      <c r="B478" s="3"/>
      <c r="E478" s="26"/>
      <c r="F478" s="3"/>
    </row>
    <row r="479" spans="2:6">
      <c r="B479" s="3"/>
      <c r="E479" s="26"/>
      <c r="F479" s="3"/>
    </row>
    <row r="480" spans="2:6">
      <c r="B480" s="3"/>
      <c r="E480" s="26"/>
      <c r="F480" s="3"/>
    </row>
    <row r="481" spans="2:6">
      <c r="B481" s="3"/>
      <c r="E481" s="26"/>
      <c r="F481" s="3"/>
    </row>
    <row r="482" spans="2:6">
      <c r="B482" s="3"/>
      <c r="E482" s="26"/>
      <c r="F482" s="3"/>
    </row>
    <row r="483" spans="2:6">
      <c r="B483" s="3"/>
      <c r="E483" s="26"/>
      <c r="F483" s="3"/>
    </row>
    <row r="484" spans="2:6">
      <c r="B484" s="3"/>
      <c r="E484" s="26"/>
      <c r="F484" s="3"/>
    </row>
    <row r="485" spans="2:6">
      <c r="B485" s="3"/>
      <c r="E485" s="26"/>
      <c r="F485" s="3"/>
    </row>
    <row r="486" spans="2:6">
      <c r="B486" s="3"/>
      <c r="E486" s="26"/>
      <c r="F486" s="3"/>
    </row>
    <row r="487" spans="2:6">
      <c r="B487" s="3"/>
      <c r="E487" s="26"/>
      <c r="F487" s="3"/>
    </row>
    <row r="488" spans="2:6">
      <c r="B488" s="3"/>
      <c r="E488" s="26"/>
      <c r="F488" s="3"/>
    </row>
    <row r="489" spans="2:6">
      <c r="B489" s="3"/>
      <c r="E489" s="26"/>
      <c r="F489" s="3"/>
    </row>
    <row r="490" spans="2:6">
      <c r="B490" s="3"/>
      <c r="E490" s="26"/>
      <c r="F490" s="3"/>
    </row>
    <row r="491" spans="2:6">
      <c r="B491" s="3"/>
      <c r="E491" s="26"/>
      <c r="F491" s="3"/>
    </row>
    <row r="492" spans="2:6">
      <c r="B492" s="3"/>
      <c r="E492" s="26"/>
      <c r="F492" s="3"/>
    </row>
    <row r="493" spans="2:6">
      <c r="B493" s="3"/>
      <c r="E493" s="26"/>
      <c r="F493" s="3"/>
    </row>
    <row r="494" spans="2:6">
      <c r="B494" s="3"/>
      <c r="E494" s="26"/>
      <c r="F494" s="3"/>
    </row>
    <row r="495" spans="2:6">
      <c r="B495" s="3"/>
      <c r="E495" s="26"/>
      <c r="F495" s="3"/>
    </row>
    <row r="496" spans="2:6">
      <c r="B496" s="3"/>
      <c r="E496" s="26"/>
      <c r="F496" s="3"/>
    </row>
    <row r="497" spans="2:6">
      <c r="B497" s="3"/>
      <c r="E497" s="26"/>
      <c r="F497" s="3"/>
    </row>
    <row r="498" spans="2:6">
      <c r="B498" s="3"/>
      <c r="E498" s="26"/>
      <c r="F498" s="3"/>
    </row>
    <row r="499" spans="2:6">
      <c r="B499" s="3"/>
      <c r="E499" s="26"/>
      <c r="F499" s="3"/>
    </row>
    <row r="500" spans="2:6">
      <c r="B500" s="3"/>
      <c r="E500" s="26"/>
      <c r="F500" s="3"/>
    </row>
    <row r="501" spans="2:6">
      <c r="B501" s="3"/>
      <c r="E501" s="26"/>
      <c r="F501" s="3"/>
    </row>
    <row r="502" spans="2:6">
      <c r="B502" s="3"/>
      <c r="E502" s="26"/>
      <c r="F502" s="3"/>
    </row>
    <row r="503" spans="2:6">
      <c r="B503" s="3"/>
      <c r="E503" s="26"/>
      <c r="F503" s="3"/>
    </row>
    <row r="504" spans="2:6">
      <c r="B504" s="3"/>
      <c r="E504" s="26"/>
      <c r="F504" s="3"/>
    </row>
    <row r="505" spans="2:6">
      <c r="B505" s="3"/>
      <c r="E505" s="26"/>
      <c r="F505" s="3"/>
    </row>
    <row r="506" spans="2:6">
      <c r="B506" s="3"/>
      <c r="E506" s="26"/>
      <c r="F506" s="3"/>
    </row>
    <row r="507" spans="2:6">
      <c r="B507" s="3"/>
      <c r="E507" s="26"/>
      <c r="F507" s="3"/>
    </row>
    <row r="508" spans="2:6">
      <c r="B508" s="3"/>
      <c r="E508" s="26"/>
      <c r="F508" s="3"/>
    </row>
    <row r="509" spans="2:6">
      <c r="B509" s="3"/>
      <c r="E509" s="26"/>
      <c r="F509" s="3"/>
    </row>
    <row r="510" spans="2:6">
      <c r="B510" s="3"/>
      <c r="E510" s="26"/>
      <c r="F510" s="3"/>
    </row>
    <row r="511" spans="2:6">
      <c r="B511" s="3"/>
      <c r="E511" s="26"/>
      <c r="F511" s="3"/>
    </row>
    <row r="512" spans="2:6">
      <c r="B512" s="3"/>
      <c r="E512" s="26"/>
      <c r="F512" s="3"/>
    </row>
    <row r="513" spans="2:6">
      <c r="B513" s="3"/>
      <c r="E513" s="26"/>
      <c r="F513" s="3"/>
    </row>
    <row r="514" spans="2:6">
      <c r="B514" s="3"/>
      <c r="E514" s="26"/>
      <c r="F514" s="3"/>
    </row>
    <row r="515" spans="2:6">
      <c r="B515" s="3"/>
      <c r="E515" s="26"/>
      <c r="F515" s="3"/>
    </row>
    <row r="516" spans="2:6">
      <c r="B516" s="3"/>
      <c r="E516" s="26"/>
      <c r="F516" s="3"/>
    </row>
    <row r="517" spans="2:6">
      <c r="B517" s="3"/>
      <c r="E517" s="26"/>
      <c r="F517" s="3"/>
    </row>
    <row r="518" spans="2:6">
      <c r="B518" s="3"/>
      <c r="E518" s="26"/>
      <c r="F518" s="3"/>
    </row>
    <row r="519" spans="2:6">
      <c r="B519" s="3"/>
      <c r="E519" s="26"/>
      <c r="F519" s="3"/>
    </row>
    <row r="520" spans="2:6">
      <c r="B520" s="3"/>
      <c r="E520" s="26"/>
      <c r="F520" s="3"/>
    </row>
    <row r="521" spans="2:6">
      <c r="B521" s="3"/>
      <c r="E521" s="26"/>
      <c r="F521" s="3"/>
    </row>
    <row r="522" spans="2:6">
      <c r="B522" s="3"/>
      <c r="E522" s="26"/>
      <c r="F522" s="3"/>
    </row>
    <row r="523" spans="2:6">
      <c r="B523" s="3"/>
      <c r="E523" s="26"/>
      <c r="F523" s="3"/>
    </row>
    <row r="524" spans="2:6">
      <c r="B524" s="3"/>
      <c r="E524" s="26"/>
      <c r="F524" s="3"/>
    </row>
    <row r="525" spans="2:6">
      <c r="B525" s="3"/>
      <c r="E525" s="26"/>
      <c r="F525" s="3"/>
    </row>
    <row r="526" spans="2:6">
      <c r="B526" s="3"/>
      <c r="E526" s="26"/>
      <c r="F526" s="3"/>
    </row>
    <row r="527" spans="2:6">
      <c r="B527" s="3"/>
      <c r="E527" s="26"/>
      <c r="F527" s="3"/>
    </row>
    <row r="528" spans="2:6">
      <c r="B528" s="3"/>
      <c r="E528" s="26"/>
      <c r="F528" s="3"/>
    </row>
    <row r="529" spans="2:6">
      <c r="B529" s="3"/>
      <c r="E529" s="26"/>
      <c r="F529" s="3"/>
    </row>
    <row r="530" spans="2:6">
      <c r="B530" s="3"/>
      <c r="E530" s="26"/>
      <c r="F530" s="3"/>
    </row>
    <row r="531" spans="2:6">
      <c r="B531" s="3"/>
      <c r="E531" s="26"/>
      <c r="F531" s="3"/>
    </row>
    <row r="532" spans="2:6">
      <c r="B532" s="3"/>
      <c r="E532" s="26"/>
      <c r="F532" s="3"/>
    </row>
    <row r="533" spans="2:6">
      <c r="B533" s="3"/>
      <c r="E533" s="26"/>
      <c r="F533" s="3"/>
    </row>
    <row r="534" spans="2:6">
      <c r="B534" s="3"/>
      <c r="E534" s="26"/>
      <c r="F534" s="3"/>
    </row>
    <row r="535" spans="2:6">
      <c r="B535" s="3"/>
      <c r="E535" s="26"/>
      <c r="F535" s="3"/>
    </row>
    <row r="536" spans="2:6">
      <c r="B536" s="3"/>
      <c r="E536" s="26"/>
      <c r="F536" s="3"/>
    </row>
    <row r="537" spans="2:6">
      <c r="B537" s="3"/>
      <c r="E537" s="26"/>
      <c r="F537" s="3"/>
    </row>
    <row r="538" spans="2:6">
      <c r="B538" s="3"/>
      <c r="E538" s="26"/>
      <c r="F538" s="3"/>
    </row>
    <row r="539" spans="2:6">
      <c r="B539" s="3"/>
      <c r="E539" s="26"/>
      <c r="F539" s="3"/>
    </row>
    <row r="540" spans="2:6">
      <c r="B540" s="3"/>
      <c r="E540" s="26"/>
      <c r="F540" s="3"/>
    </row>
    <row r="541" spans="2:6">
      <c r="B541" s="3"/>
      <c r="E541" s="26"/>
      <c r="F541" s="3"/>
    </row>
    <row r="542" spans="2:6">
      <c r="B542" s="3"/>
      <c r="E542" s="26"/>
      <c r="F542" s="3"/>
    </row>
    <row r="543" spans="2:6">
      <c r="B543" s="3"/>
      <c r="E543" s="26"/>
      <c r="F543" s="3"/>
    </row>
    <row r="544" spans="2:6">
      <c r="B544" s="3"/>
      <c r="E544" s="26"/>
      <c r="F544" s="3"/>
    </row>
    <row r="545" spans="2:6">
      <c r="B545" s="3"/>
      <c r="E545" s="26"/>
      <c r="F545" s="3"/>
    </row>
    <row r="546" spans="2:6">
      <c r="B546" s="3"/>
      <c r="E546" s="26"/>
      <c r="F546" s="3"/>
    </row>
    <row r="547" spans="2:6">
      <c r="B547" s="3"/>
      <c r="E547" s="26"/>
      <c r="F547" s="3"/>
    </row>
    <row r="548" spans="2:6">
      <c r="B548" s="3"/>
      <c r="E548" s="26"/>
      <c r="F548" s="3"/>
    </row>
    <row r="549" spans="2:6">
      <c r="B549" s="3"/>
      <c r="E549" s="26"/>
      <c r="F549" s="3"/>
    </row>
    <row r="550" spans="2:6">
      <c r="B550" s="3"/>
      <c r="E550" s="26"/>
      <c r="F550" s="3"/>
    </row>
    <row r="551" spans="2:6">
      <c r="B551" s="3"/>
      <c r="E551" s="26"/>
      <c r="F551" s="3"/>
    </row>
    <row r="552" spans="2:6">
      <c r="B552" s="3"/>
      <c r="E552" s="26"/>
      <c r="F552" s="3"/>
    </row>
    <row r="553" spans="2:6">
      <c r="B553" s="3"/>
      <c r="E553" s="26"/>
      <c r="F553" s="3"/>
    </row>
    <row r="554" spans="2:6">
      <c r="B554" s="3"/>
      <c r="E554" s="26"/>
      <c r="F554" s="3"/>
    </row>
    <row r="555" spans="2:6">
      <c r="B555" s="3"/>
      <c r="E555" s="26"/>
      <c r="F555" s="3"/>
    </row>
    <row r="556" spans="2:6">
      <c r="B556" s="3"/>
      <c r="E556" s="26"/>
      <c r="F556" s="3"/>
    </row>
    <row r="557" spans="2:6">
      <c r="B557" s="3"/>
      <c r="E557" s="26"/>
      <c r="F557" s="3"/>
    </row>
    <row r="558" spans="2:6">
      <c r="B558" s="3"/>
      <c r="E558" s="26"/>
      <c r="F558" s="3"/>
    </row>
    <row r="559" spans="2:6">
      <c r="B559" s="3"/>
      <c r="E559" s="26"/>
      <c r="F559" s="3"/>
    </row>
    <row r="560" spans="2:6">
      <c r="B560" s="3"/>
      <c r="E560" s="26"/>
      <c r="F560" s="3"/>
    </row>
    <row r="561" spans="2:6">
      <c r="B561" s="3"/>
      <c r="E561" s="26"/>
      <c r="F561" s="3"/>
    </row>
    <row r="562" spans="2:6">
      <c r="B562" s="3"/>
      <c r="E562" s="26"/>
      <c r="F562" s="3"/>
    </row>
    <row r="563" spans="2:6">
      <c r="B563" s="3"/>
      <c r="E563" s="26"/>
      <c r="F563" s="3"/>
    </row>
    <row r="564" spans="2:6">
      <c r="B564" s="3"/>
      <c r="E564" s="26"/>
      <c r="F564" s="3"/>
    </row>
    <row r="565" spans="2:6">
      <c r="B565" s="3"/>
      <c r="E565" s="26"/>
      <c r="F565" s="3"/>
    </row>
    <row r="566" spans="2:6">
      <c r="B566" s="3"/>
      <c r="E566" s="26"/>
      <c r="F566" s="3"/>
    </row>
    <row r="567" spans="2:6">
      <c r="B567" s="3"/>
      <c r="E567" s="26"/>
      <c r="F567" s="3"/>
    </row>
    <row r="568" spans="2:6">
      <c r="B568" s="3"/>
      <c r="E568" s="26"/>
      <c r="F568" s="3"/>
    </row>
    <row r="569" spans="2:6">
      <c r="B569" s="3"/>
      <c r="E569" s="26"/>
      <c r="F569" s="3"/>
    </row>
    <row r="570" spans="2:6">
      <c r="B570" s="3"/>
      <c r="E570" s="26"/>
      <c r="F570" s="3"/>
    </row>
    <row r="571" spans="2:6">
      <c r="B571" s="3"/>
      <c r="E571" s="26"/>
      <c r="F571" s="3"/>
    </row>
    <row r="572" spans="2:6">
      <c r="B572" s="3"/>
      <c r="E572" s="26"/>
      <c r="F572" s="3"/>
    </row>
    <row r="573" spans="2:6">
      <c r="B573" s="3"/>
      <c r="E573" s="26"/>
      <c r="F573" s="3"/>
    </row>
    <row r="574" spans="2:6">
      <c r="B574" s="3"/>
      <c r="E574" s="26"/>
      <c r="F574" s="3"/>
    </row>
    <row r="575" spans="2:6">
      <c r="B575" s="3"/>
      <c r="E575" s="26"/>
      <c r="F575" s="3"/>
    </row>
    <row r="576" spans="2:6">
      <c r="B576" s="3"/>
      <c r="E576" s="26"/>
      <c r="F576" s="3"/>
    </row>
    <row r="577" spans="2:6">
      <c r="B577" s="3"/>
      <c r="E577" s="26"/>
      <c r="F577" s="3"/>
    </row>
    <row r="578" spans="2:6">
      <c r="B578" s="3"/>
      <c r="E578" s="26"/>
      <c r="F578" s="3"/>
    </row>
    <row r="579" spans="2:6">
      <c r="B579" s="3"/>
      <c r="E579" s="26"/>
      <c r="F579" s="3"/>
    </row>
    <row r="580" spans="2:6">
      <c r="B580" s="3"/>
      <c r="E580" s="26"/>
      <c r="F580" s="3"/>
    </row>
    <row r="581" spans="2:6">
      <c r="B581" s="3"/>
      <c r="E581" s="26"/>
      <c r="F581" s="3"/>
    </row>
    <row r="582" spans="2:6">
      <c r="B582" s="3"/>
      <c r="E582" s="26"/>
      <c r="F582" s="3"/>
    </row>
    <row r="583" spans="2:6">
      <c r="B583" s="3"/>
      <c r="E583" s="26"/>
      <c r="F583" s="3"/>
    </row>
    <row r="584" spans="2:6">
      <c r="B584" s="3"/>
      <c r="E584" s="26"/>
      <c r="F584" s="3"/>
    </row>
    <row r="585" spans="2:6">
      <c r="B585" s="3"/>
      <c r="E585" s="26"/>
      <c r="F585" s="3"/>
    </row>
    <row r="586" spans="2:6">
      <c r="B586" s="3"/>
      <c r="E586" s="26"/>
      <c r="F586" s="3"/>
    </row>
    <row r="587" spans="2:6">
      <c r="B587" s="3"/>
      <c r="E587" s="26"/>
      <c r="F587" s="3"/>
    </row>
    <row r="588" spans="2:6">
      <c r="B588" s="3"/>
      <c r="E588" s="26"/>
      <c r="F588" s="3"/>
    </row>
    <row r="589" spans="2:6">
      <c r="B589" s="3"/>
      <c r="E589" s="26"/>
      <c r="F589" s="3"/>
    </row>
    <row r="590" spans="2:6">
      <c r="B590" s="3"/>
      <c r="E590" s="26"/>
      <c r="F590" s="3"/>
    </row>
    <row r="591" spans="2:6">
      <c r="B591" s="3"/>
      <c r="E591" s="26"/>
      <c r="F591" s="3"/>
    </row>
    <row r="592" spans="2:6">
      <c r="B592" s="3"/>
      <c r="E592" s="26"/>
      <c r="F592" s="3"/>
    </row>
    <row r="593" spans="2:6">
      <c r="B593" s="3"/>
      <c r="E593" s="26"/>
      <c r="F593" s="3"/>
    </row>
    <row r="594" spans="2:6">
      <c r="B594" s="3"/>
      <c r="E594" s="26"/>
      <c r="F594" s="3"/>
    </row>
    <row r="595" spans="2:6">
      <c r="B595" s="3"/>
      <c r="E595" s="26"/>
      <c r="F595" s="3"/>
    </row>
    <row r="596" spans="2:6">
      <c r="B596" s="3"/>
      <c r="E596" s="26"/>
      <c r="F596" s="3"/>
    </row>
    <row r="597" spans="2:6">
      <c r="B597" s="3"/>
      <c r="E597" s="26"/>
      <c r="F597" s="3"/>
    </row>
    <row r="598" spans="2:6">
      <c r="B598" s="3"/>
      <c r="E598" s="26"/>
      <c r="F598" s="3"/>
    </row>
    <row r="599" spans="2:6">
      <c r="B599" s="3"/>
      <c r="E599" s="26"/>
      <c r="F599" s="3"/>
    </row>
    <row r="600" spans="2:6">
      <c r="B600" s="3"/>
      <c r="E600" s="26"/>
      <c r="F600" s="3"/>
    </row>
    <row r="601" spans="2:6">
      <c r="B601" s="3"/>
      <c r="E601" s="26"/>
      <c r="F601" s="3"/>
    </row>
    <row r="602" spans="2:6">
      <c r="B602" s="3"/>
      <c r="E602" s="26"/>
      <c r="F602" s="3"/>
    </row>
    <row r="603" spans="2:6">
      <c r="B603" s="3"/>
      <c r="E603" s="26"/>
      <c r="F603" s="3"/>
    </row>
    <row r="604" spans="2:6">
      <c r="B604" s="3"/>
      <c r="E604" s="26"/>
      <c r="F604" s="3"/>
    </row>
    <row r="605" spans="2:6">
      <c r="B605" s="3"/>
      <c r="E605" s="26"/>
      <c r="F605" s="3"/>
    </row>
    <row r="606" spans="2:6">
      <c r="B606" s="3"/>
      <c r="E606" s="26"/>
      <c r="F606" s="3"/>
    </row>
    <row r="607" spans="2:6">
      <c r="B607" s="3"/>
      <c r="E607" s="26"/>
      <c r="F607" s="3"/>
    </row>
    <row r="608" spans="2:6">
      <c r="B608" s="3"/>
      <c r="E608" s="26"/>
      <c r="F608" s="3"/>
    </row>
    <row r="609" spans="2:6">
      <c r="B609" s="3"/>
      <c r="E609" s="26"/>
      <c r="F609" s="3"/>
    </row>
    <row r="610" spans="2:6">
      <c r="B610" s="3"/>
      <c r="E610" s="26"/>
      <c r="F610" s="3"/>
    </row>
    <row r="611" spans="2:6">
      <c r="B611" s="3"/>
      <c r="E611" s="26"/>
      <c r="F611" s="3"/>
    </row>
    <row r="612" spans="2:6">
      <c r="B612" s="3"/>
      <c r="E612" s="26"/>
      <c r="F612" s="3"/>
    </row>
    <row r="613" spans="2:6">
      <c r="B613" s="3"/>
      <c r="E613" s="26"/>
      <c r="F613" s="3"/>
    </row>
    <row r="614" spans="2:6">
      <c r="B614" s="3"/>
      <c r="E614" s="26"/>
      <c r="F614" s="3"/>
    </row>
    <row r="615" spans="2:6">
      <c r="B615" s="3"/>
      <c r="E615" s="26"/>
      <c r="F615" s="3"/>
    </row>
    <row r="616" spans="2:6">
      <c r="B616" s="3"/>
      <c r="E616" s="26"/>
      <c r="F616" s="3"/>
    </row>
    <row r="617" spans="2:6">
      <c r="B617" s="3"/>
      <c r="E617" s="26"/>
      <c r="F617" s="3"/>
    </row>
    <row r="618" spans="2:6">
      <c r="B618" s="3"/>
      <c r="E618" s="26"/>
      <c r="F618" s="3"/>
    </row>
    <row r="619" spans="2:6">
      <c r="B619" s="3"/>
      <c r="E619" s="26"/>
      <c r="F619" s="3"/>
    </row>
    <row r="620" spans="2:6">
      <c r="B620" s="3"/>
      <c r="E620" s="26"/>
      <c r="F620" s="3"/>
    </row>
    <row r="621" spans="2:6">
      <c r="B621" s="3"/>
      <c r="E621" s="26"/>
      <c r="F621" s="3"/>
    </row>
    <row r="622" spans="2:6">
      <c r="B622" s="3"/>
      <c r="E622" s="26"/>
      <c r="F622" s="3"/>
    </row>
    <row r="623" spans="2:6">
      <c r="B623" s="3"/>
      <c r="E623" s="26"/>
      <c r="F623" s="3"/>
    </row>
    <row r="624" spans="2:6">
      <c r="B624" s="3"/>
      <c r="E624" s="26"/>
      <c r="F624" s="3"/>
    </row>
    <row r="625" spans="2:6">
      <c r="B625" s="3"/>
      <c r="E625" s="26"/>
      <c r="F625" s="3"/>
    </row>
    <row r="626" spans="2:6">
      <c r="B626" s="3"/>
      <c r="E626" s="26"/>
      <c r="F626" s="3"/>
    </row>
    <row r="627" spans="2:6">
      <c r="B627" s="3"/>
      <c r="E627" s="26"/>
      <c r="F627" s="3"/>
    </row>
    <row r="628" spans="2:6">
      <c r="B628" s="3"/>
      <c r="E628" s="26"/>
      <c r="F628" s="3"/>
    </row>
    <row r="629" spans="2:6">
      <c r="B629" s="3"/>
      <c r="E629" s="26"/>
      <c r="F629" s="3"/>
    </row>
    <row r="630" spans="2:6">
      <c r="B630" s="3"/>
      <c r="E630" s="26"/>
      <c r="F630" s="3"/>
    </row>
    <row r="631" spans="2:6">
      <c r="B631" s="3"/>
      <c r="E631" s="26"/>
      <c r="F631" s="3"/>
    </row>
    <row r="632" spans="2:6">
      <c r="B632" s="3"/>
      <c r="E632" s="26"/>
      <c r="F632" s="3"/>
    </row>
    <row r="633" spans="2:6">
      <c r="B633" s="3"/>
      <c r="E633" s="26"/>
      <c r="F633" s="3"/>
    </row>
    <row r="634" spans="2:6">
      <c r="B634" s="3"/>
      <c r="E634" s="26"/>
      <c r="F634" s="3"/>
    </row>
    <row r="635" spans="2:6">
      <c r="B635" s="3"/>
      <c r="E635" s="26"/>
      <c r="F635" s="3"/>
    </row>
    <row r="636" spans="2:6">
      <c r="B636" s="3"/>
      <c r="E636" s="26"/>
      <c r="F636" s="3"/>
    </row>
    <row r="637" spans="2:6">
      <c r="B637" s="3"/>
      <c r="E637" s="26"/>
      <c r="F637" s="3"/>
    </row>
    <row r="638" spans="2:6">
      <c r="B638" s="3"/>
      <c r="E638" s="26"/>
      <c r="F638" s="3"/>
    </row>
    <row r="639" spans="2:6">
      <c r="B639" s="3"/>
      <c r="E639" s="26"/>
      <c r="F639" s="3"/>
    </row>
    <row r="640" spans="2:6">
      <c r="B640" s="3"/>
      <c r="E640" s="26"/>
      <c r="F640" s="3"/>
    </row>
    <row r="641" spans="2:6">
      <c r="B641" s="3"/>
      <c r="E641" s="26"/>
      <c r="F641" s="3"/>
    </row>
    <row r="642" spans="2:6">
      <c r="B642" s="3"/>
      <c r="E642" s="26"/>
      <c r="F642" s="3"/>
    </row>
    <row r="643" spans="2:6">
      <c r="B643" s="3"/>
      <c r="E643" s="26"/>
      <c r="F643" s="3"/>
    </row>
    <row r="644" spans="2:6">
      <c r="B644" s="3"/>
      <c r="E644" s="26"/>
      <c r="F644" s="3"/>
    </row>
    <row r="645" spans="2:6">
      <c r="B645" s="3"/>
      <c r="E645" s="26"/>
      <c r="F645" s="3"/>
    </row>
    <row r="646" spans="2:6">
      <c r="B646" s="3"/>
      <c r="E646" s="26"/>
      <c r="F646" s="3"/>
    </row>
    <row r="647" spans="2:6">
      <c r="B647" s="3"/>
      <c r="E647" s="26"/>
      <c r="F647" s="3"/>
    </row>
    <row r="648" spans="2:6">
      <c r="B648" s="3"/>
      <c r="E648" s="26"/>
      <c r="F648" s="3"/>
    </row>
    <row r="649" spans="2:6">
      <c r="B649" s="3"/>
      <c r="E649" s="26"/>
      <c r="F649" s="3"/>
    </row>
    <row r="650" spans="2:6">
      <c r="B650" s="3"/>
      <c r="E650" s="26"/>
      <c r="F650" s="3"/>
    </row>
    <row r="651" spans="2:6">
      <c r="B651" s="3"/>
      <c r="E651" s="26"/>
      <c r="F651" s="3"/>
    </row>
    <row r="652" spans="2:6">
      <c r="B652" s="3"/>
      <c r="E652" s="26"/>
      <c r="F652" s="3"/>
    </row>
    <row r="653" spans="2:6">
      <c r="B653" s="3"/>
      <c r="E653" s="26"/>
      <c r="F653" s="3"/>
    </row>
    <row r="654" spans="2:6">
      <c r="B654" s="3"/>
      <c r="E654" s="26"/>
      <c r="F654" s="3"/>
    </row>
    <row r="655" spans="2:6">
      <c r="B655" s="3"/>
      <c r="E655" s="26"/>
      <c r="F655" s="3"/>
    </row>
    <row r="656" spans="2:6">
      <c r="B656" s="3"/>
      <c r="E656" s="26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  <row r="832" spans="2:6">
      <c r="B832" s="3"/>
      <c r="F832" s="3"/>
    </row>
    <row r="833" spans="2:6">
      <c r="B833" s="3"/>
      <c r="F833" s="3"/>
    </row>
    <row r="834" spans="2:6">
      <c r="B834" s="3"/>
      <c r="F834" s="3"/>
    </row>
    <row r="835" spans="2:6">
      <c r="B835" s="3"/>
      <c r="F835" s="3"/>
    </row>
    <row r="836" spans="2:6">
      <c r="B836" s="3"/>
      <c r="F836" s="3"/>
    </row>
    <row r="837" spans="2:6">
      <c r="B837" s="3"/>
      <c r="F837" s="3"/>
    </row>
    <row r="838" spans="2:6">
      <c r="B838" s="3"/>
      <c r="F838" s="3"/>
    </row>
    <row r="839" spans="2:6">
      <c r="B839" s="3"/>
      <c r="F839" s="3"/>
    </row>
    <row r="840" spans="2:6">
      <c r="B840" s="3"/>
      <c r="F840" s="3"/>
    </row>
    <row r="841" spans="2:6">
      <c r="B841" s="3"/>
      <c r="F841" s="3"/>
    </row>
    <row r="842" spans="2:6">
      <c r="B842" s="3"/>
      <c r="F842" s="3"/>
    </row>
    <row r="843" spans="2:6">
      <c r="B843" s="3"/>
      <c r="F843" s="3"/>
    </row>
    <row r="844" spans="2:6">
      <c r="B844" s="3"/>
      <c r="F844" s="3"/>
    </row>
    <row r="845" spans="2:6">
      <c r="B845" s="3"/>
      <c r="F845" s="3"/>
    </row>
    <row r="846" spans="2:6">
      <c r="B846" s="3"/>
      <c r="F846" s="3"/>
    </row>
    <row r="847" spans="2:6">
      <c r="B847" s="3"/>
      <c r="F847" s="3"/>
    </row>
    <row r="848" spans="2:6">
      <c r="B848" s="3"/>
      <c r="F848" s="3"/>
    </row>
    <row r="849" spans="2:6">
      <c r="B849" s="3"/>
      <c r="F849" s="3"/>
    </row>
    <row r="850" spans="2:6">
      <c r="B850" s="3"/>
      <c r="F850" s="3"/>
    </row>
    <row r="851" spans="2:6">
      <c r="B851" s="3"/>
      <c r="F851" s="3"/>
    </row>
    <row r="852" spans="2:6">
      <c r="B852" s="3"/>
      <c r="F852" s="3"/>
    </row>
    <row r="853" spans="2:6">
      <c r="B853" s="3"/>
      <c r="F853" s="3"/>
    </row>
    <row r="854" spans="2:6">
      <c r="B854" s="3"/>
      <c r="F854" s="3"/>
    </row>
    <row r="855" spans="2:6">
      <c r="B855" s="3"/>
      <c r="F855" s="3"/>
    </row>
    <row r="856" spans="2:6">
      <c r="B856" s="3"/>
      <c r="F856" s="3"/>
    </row>
    <row r="857" spans="2:6">
      <c r="B857" s="3"/>
      <c r="F857" s="3"/>
    </row>
    <row r="858" spans="2:6">
      <c r="B858" s="3"/>
      <c r="F858" s="3"/>
    </row>
    <row r="859" spans="2:6">
      <c r="B859" s="3"/>
      <c r="F859" s="3"/>
    </row>
    <row r="860" spans="2:6">
      <c r="B860" s="3"/>
      <c r="F860" s="3"/>
    </row>
    <row r="861" spans="2:6">
      <c r="B861" s="3"/>
      <c r="F861" s="3"/>
    </row>
    <row r="862" spans="2:6">
      <c r="B862" s="3"/>
      <c r="F862" s="3"/>
    </row>
    <row r="863" spans="2:6">
      <c r="B863" s="3"/>
      <c r="F863" s="3"/>
    </row>
    <row r="864" spans="2:6">
      <c r="B864" s="3"/>
      <c r="F864" s="3"/>
    </row>
    <row r="865" spans="2:6">
      <c r="B865" s="3"/>
      <c r="F865" s="3"/>
    </row>
    <row r="866" spans="2:6">
      <c r="B866" s="3"/>
      <c r="F866" s="3"/>
    </row>
    <row r="867" spans="2:6">
      <c r="B867" s="3"/>
      <c r="F867" s="3"/>
    </row>
    <row r="868" spans="2:6">
      <c r="B868" s="3"/>
      <c r="F868" s="3"/>
    </row>
    <row r="869" spans="2:6">
      <c r="B869" s="3"/>
      <c r="F869" s="3"/>
    </row>
    <row r="870" spans="2:6">
      <c r="B870" s="3"/>
      <c r="F870" s="3"/>
    </row>
    <row r="871" spans="2:6">
      <c r="B871" s="3"/>
      <c r="F871" s="3"/>
    </row>
    <row r="872" spans="2:6">
      <c r="B872" s="3"/>
      <c r="F872" s="3"/>
    </row>
    <row r="873" spans="2:6">
      <c r="B873" s="3"/>
      <c r="F873" s="3"/>
    </row>
    <row r="874" spans="2:6">
      <c r="B874" s="3"/>
      <c r="F874" s="3"/>
    </row>
    <row r="875" spans="2:6">
      <c r="B875" s="3"/>
      <c r="F875" s="3"/>
    </row>
    <row r="876" spans="2:6">
      <c r="B876" s="3"/>
      <c r="F876" s="3"/>
    </row>
    <row r="877" spans="2:6">
      <c r="B877" s="3"/>
      <c r="F877" s="3"/>
    </row>
    <row r="878" spans="2:6">
      <c r="B878" s="3"/>
      <c r="F878" s="3"/>
    </row>
    <row r="879" spans="2:6">
      <c r="B879" s="3"/>
      <c r="F879" s="3"/>
    </row>
    <row r="880" spans="2:6">
      <c r="B880" s="3"/>
      <c r="F880" s="3"/>
    </row>
    <row r="881" spans="2:6">
      <c r="B881" s="3"/>
      <c r="F881" s="3"/>
    </row>
    <row r="882" spans="2:6">
      <c r="B882" s="3"/>
      <c r="F882" s="3"/>
    </row>
    <row r="883" spans="2:6">
      <c r="B883" s="3"/>
      <c r="F883" s="3"/>
    </row>
    <row r="884" spans="2:6">
      <c r="B884" s="3"/>
      <c r="F884" s="3"/>
    </row>
    <row r="885" spans="2:6">
      <c r="B885" s="3"/>
      <c r="F885" s="3"/>
    </row>
    <row r="886" spans="2:6">
      <c r="B886" s="3"/>
      <c r="F886" s="3"/>
    </row>
    <row r="887" spans="2:6">
      <c r="B887" s="3"/>
      <c r="F887" s="3"/>
    </row>
    <row r="888" spans="2:6">
      <c r="B888" s="3"/>
      <c r="F888" s="3"/>
    </row>
    <row r="889" spans="2:6">
      <c r="B889" s="3"/>
      <c r="F889" s="3"/>
    </row>
    <row r="890" spans="2:6">
      <c r="B890" s="3"/>
      <c r="F890" s="3"/>
    </row>
    <row r="891" spans="2:6">
      <c r="B891" s="3"/>
      <c r="F891" s="3"/>
    </row>
    <row r="892" spans="2:6">
      <c r="B892" s="3"/>
      <c r="F892" s="3"/>
    </row>
    <row r="893" spans="2:6">
      <c r="B893" s="3"/>
      <c r="F893" s="3"/>
    </row>
    <row r="894" spans="2:6">
      <c r="B894" s="3"/>
      <c r="F894" s="3"/>
    </row>
    <row r="895" spans="2:6">
      <c r="B895" s="3"/>
      <c r="F895" s="3"/>
    </row>
    <row r="896" spans="2:6">
      <c r="B896" s="3"/>
      <c r="F896" s="3"/>
    </row>
    <row r="897" spans="2:6">
      <c r="B897" s="3"/>
      <c r="F897" s="3"/>
    </row>
    <row r="898" spans="2:6">
      <c r="B898" s="3"/>
      <c r="F898" s="3"/>
    </row>
    <row r="899" spans="2:6">
      <c r="B899" s="3"/>
      <c r="F899" s="3"/>
    </row>
    <row r="900" spans="2:6">
      <c r="B900" s="3"/>
      <c r="F900" s="3"/>
    </row>
    <row r="901" spans="2:6">
      <c r="B901" s="3"/>
      <c r="F901" s="3"/>
    </row>
    <row r="902" spans="2:6">
      <c r="B902" s="3"/>
      <c r="F902" s="3"/>
    </row>
    <row r="903" spans="2:6">
      <c r="B903" s="3"/>
      <c r="F903" s="3"/>
    </row>
    <row r="904" spans="2:6">
      <c r="B904" s="3"/>
      <c r="F904" s="3"/>
    </row>
    <row r="905" spans="2:6">
      <c r="B905" s="3"/>
      <c r="F905" s="3"/>
    </row>
    <row r="906" spans="2:6">
      <c r="B906" s="3"/>
      <c r="F906" s="3"/>
    </row>
    <row r="907" spans="2:6">
      <c r="B907" s="3"/>
      <c r="F907" s="3"/>
    </row>
    <row r="908" spans="2:6">
      <c r="B908" s="3"/>
      <c r="F908" s="3"/>
    </row>
    <row r="909" spans="2:6">
      <c r="B909" s="3"/>
      <c r="F909" s="3"/>
    </row>
    <row r="910" spans="2:6">
      <c r="B910" s="3"/>
      <c r="F910" s="3"/>
    </row>
    <row r="911" spans="2:6">
      <c r="B911" s="3"/>
      <c r="F911" s="3"/>
    </row>
    <row r="912" spans="2:6">
      <c r="B912" s="3"/>
      <c r="F912" s="3"/>
    </row>
    <row r="913" spans="2:6">
      <c r="B913" s="3"/>
      <c r="F913" s="3"/>
    </row>
    <row r="914" spans="2:6">
      <c r="B914" s="3"/>
      <c r="F914" s="3"/>
    </row>
    <row r="915" spans="2:6">
      <c r="B915" s="3"/>
      <c r="F915" s="3"/>
    </row>
    <row r="916" spans="2:6">
      <c r="B916" s="3"/>
      <c r="F916" s="3"/>
    </row>
    <row r="917" spans="2:6">
      <c r="B917" s="3"/>
      <c r="F917" s="3"/>
    </row>
    <row r="918" spans="2:6">
      <c r="B918" s="3"/>
      <c r="F918" s="3"/>
    </row>
    <row r="919" spans="2:6">
      <c r="B919" s="3"/>
      <c r="F919" s="3"/>
    </row>
    <row r="920" spans="2:6">
      <c r="B920" s="3"/>
      <c r="F920" s="3"/>
    </row>
    <row r="921" spans="2:6">
      <c r="B921" s="3"/>
      <c r="F921" s="3"/>
    </row>
    <row r="922" spans="2:6">
      <c r="B922" s="3"/>
      <c r="F922" s="3"/>
    </row>
    <row r="923" spans="2:6">
      <c r="B923" s="3"/>
      <c r="F923" s="3"/>
    </row>
    <row r="924" spans="2:6">
      <c r="B924" s="3"/>
      <c r="F924" s="3"/>
    </row>
    <row r="925" spans="2:6">
      <c r="B925" s="3"/>
      <c r="F925" s="3"/>
    </row>
    <row r="926" spans="2:6">
      <c r="B926" s="3"/>
      <c r="F926" s="3"/>
    </row>
    <row r="927" spans="2:6">
      <c r="B927" s="3"/>
      <c r="F927" s="3"/>
    </row>
    <row r="928" spans="2:6">
      <c r="B928" s="3"/>
      <c r="F928" s="3"/>
    </row>
    <row r="929" spans="2:6">
      <c r="B929" s="3"/>
      <c r="F929" s="3"/>
    </row>
    <row r="930" spans="2:6">
      <c r="B930" s="3"/>
      <c r="F930" s="3"/>
    </row>
    <row r="931" spans="2:6">
      <c r="B931" s="3"/>
      <c r="F931" s="3"/>
    </row>
    <row r="932" spans="2:6">
      <c r="B932" s="3"/>
      <c r="F932" s="3"/>
    </row>
    <row r="933" spans="2:6">
      <c r="B933" s="3"/>
      <c r="F933" s="3"/>
    </row>
    <row r="934" spans="2:6">
      <c r="B934" s="3"/>
      <c r="F934" s="3"/>
    </row>
    <row r="935" spans="2:6">
      <c r="B935" s="3"/>
      <c r="F935" s="3"/>
    </row>
    <row r="936" spans="2:6">
      <c r="B936" s="3"/>
      <c r="F936" s="3"/>
    </row>
    <row r="937" spans="2:6">
      <c r="B937" s="3"/>
      <c r="F937" s="3"/>
    </row>
    <row r="938" spans="2:6">
      <c r="B938" s="3"/>
      <c r="F938" s="3"/>
    </row>
    <row r="939" spans="2:6">
      <c r="B939" s="3"/>
      <c r="F939" s="3"/>
    </row>
    <row r="940" spans="2:6">
      <c r="B940" s="3"/>
      <c r="F940" s="3"/>
    </row>
    <row r="941" spans="2:6">
      <c r="B941" s="3"/>
      <c r="F941" s="3"/>
    </row>
    <row r="942" spans="2:6">
      <c r="B942" s="3"/>
      <c r="F942" s="3"/>
    </row>
    <row r="943" spans="2:6">
      <c r="B943" s="3"/>
      <c r="F943" s="3"/>
    </row>
    <row r="944" spans="2:6">
      <c r="B944" s="3"/>
      <c r="F944" s="3"/>
    </row>
    <row r="945" spans="2:6">
      <c r="B945" s="3"/>
      <c r="F945" s="3"/>
    </row>
    <row r="946" spans="2:6">
      <c r="B946" s="3"/>
      <c r="F946" s="3"/>
    </row>
    <row r="947" spans="2:6">
      <c r="B947" s="3"/>
      <c r="F947" s="3"/>
    </row>
    <row r="948" spans="2:6">
      <c r="B948" s="3"/>
      <c r="F948" s="3"/>
    </row>
    <row r="949" spans="2:6">
      <c r="B949" s="3"/>
      <c r="F949" s="3"/>
    </row>
    <row r="950" spans="2:6">
      <c r="B950" s="3"/>
      <c r="F950" s="3"/>
    </row>
    <row r="951" spans="2:6">
      <c r="B951" s="3"/>
      <c r="F951" s="3"/>
    </row>
    <row r="952" spans="2:6">
      <c r="B952" s="3"/>
      <c r="F952" s="3"/>
    </row>
    <row r="953" spans="2:6">
      <c r="B953" s="3"/>
      <c r="F953" s="3"/>
    </row>
    <row r="954" spans="2:6">
      <c r="B954" s="3"/>
      <c r="F954" s="3"/>
    </row>
    <row r="955" spans="2:6">
      <c r="B955" s="3"/>
      <c r="F955" s="3"/>
    </row>
    <row r="956" spans="2:6">
      <c r="B956" s="3"/>
      <c r="F956" s="3"/>
    </row>
    <row r="957" spans="2:6">
      <c r="B957" s="3"/>
      <c r="F957" s="3"/>
    </row>
    <row r="958" spans="2:6">
      <c r="B958" s="3"/>
      <c r="F958" s="3"/>
    </row>
    <row r="959" spans="2:6">
      <c r="B959" s="3"/>
      <c r="F959" s="3"/>
    </row>
    <row r="960" spans="2:6">
      <c r="B960" s="3"/>
      <c r="F960" s="3"/>
    </row>
    <row r="961" spans="2:6">
      <c r="B961" s="3"/>
      <c r="F961" s="3"/>
    </row>
    <row r="962" spans="2:6">
      <c r="B962" s="3"/>
      <c r="F962" s="3"/>
    </row>
    <row r="963" spans="2:6">
      <c r="B963" s="3"/>
      <c r="F963" s="3"/>
    </row>
    <row r="964" spans="2:6">
      <c r="B964" s="3"/>
      <c r="F964" s="3"/>
    </row>
    <row r="965" spans="2:6">
      <c r="B965" s="3"/>
      <c r="F965" s="3"/>
    </row>
    <row r="966" spans="2:6">
      <c r="B966" s="3"/>
      <c r="F966" s="3"/>
    </row>
    <row r="967" spans="2:6">
      <c r="B967" s="3"/>
      <c r="F967" s="3"/>
    </row>
    <row r="968" spans="2:6">
      <c r="B968" s="3"/>
      <c r="F968" s="3"/>
    </row>
    <row r="969" spans="2:6">
      <c r="B969" s="3"/>
      <c r="F969" s="3"/>
    </row>
    <row r="970" spans="2:6">
      <c r="B970" s="3"/>
      <c r="F970" s="3"/>
    </row>
    <row r="971" spans="2:6">
      <c r="B971" s="3"/>
      <c r="F971" s="3"/>
    </row>
    <row r="972" spans="2:6">
      <c r="B972" s="3"/>
      <c r="F972" s="3"/>
    </row>
    <row r="973" spans="2:6">
      <c r="B973" s="3"/>
      <c r="F973" s="3"/>
    </row>
    <row r="974" spans="2:6">
      <c r="B974" s="3"/>
      <c r="F974" s="3"/>
    </row>
    <row r="975" spans="2:6">
      <c r="B975" s="3"/>
      <c r="F975" s="3"/>
    </row>
    <row r="976" spans="2:6">
      <c r="B976" s="3"/>
      <c r="F976" s="3"/>
    </row>
    <row r="977" spans="2:6">
      <c r="B977" s="3"/>
      <c r="F977" s="3"/>
    </row>
    <row r="978" spans="2:6">
      <c r="B978" s="3"/>
      <c r="F978" s="3"/>
    </row>
    <row r="979" spans="2:6">
      <c r="B979" s="3"/>
      <c r="F979" s="3"/>
    </row>
    <row r="980" spans="2:6">
      <c r="B980" s="3"/>
      <c r="F980" s="3"/>
    </row>
    <row r="981" spans="2:6">
      <c r="B981" s="3"/>
      <c r="F981" s="3"/>
    </row>
    <row r="982" spans="2:6">
      <c r="B982" s="3"/>
      <c r="F982" s="3"/>
    </row>
    <row r="983" spans="2:6">
      <c r="B983" s="3"/>
      <c r="F983" s="3"/>
    </row>
    <row r="984" spans="2:6">
      <c r="B984" s="3"/>
      <c r="F984" s="3"/>
    </row>
    <row r="985" spans="2:6">
      <c r="B985" s="3"/>
      <c r="F985" s="3"/>
    </row>
    <row r="986" spans="2:6">
      <c r="B986" s="3"/>
      <c r="F986" s="3"/>
    </row>
    <row r="987" spans="2:6">
      <c r="B987" s="3"/>
      <c r="F987" s="3"/>
    </row>
    <row r="988" spans="2:6">
      <c r="B988" s="3"/>
      <c r="F988" s="3"/>
    </row>
    <row r="989" spans="2:6">
      <c r="B989" s="3"/>
      <c r="F989" s="3"/>
    </row>
    <row r="990" spans="2:6">
      <c r="B990" s="3"/>
      <c r="F990" s="3"/>
    </row>
    <row r="991" spans="2:6">
      <c r="B991" s="3"/>
      <c r="F991" s="3"/>
    </row>
    <row r="992" spans="2:6">
      <c r="B992" s="3"/>
      <c r="F992" s="3"/>
    </row>
    <row r="993" spans="2:6">
      <c r="B993" s="3"/>
      <c r="F993" s="3"/>
    </row>
    <row r="994" spans="2:6">
      <c r="B994" s="3"/>
      <c r="F994" s="3"/>
    </row>
    <row r="995" spans="2:6">
      <c r="B995" s="3"/>
      <c r="F995" s="3"/>
    </row>
    <row r="996" spans="2:6">
      <c r="B996" s="3"/>
      <c r="F996" s="3"/>
    </row>
    <row r="997" spans="2:6">
      <c r="B997" s="3"/>
      <c r="F997" s="3"/>
    </row>
    <row r="998" spans="2:6">
      <c r="B998" s="3"/>
      <c r="F998" s="3"/>
    </row>
    <row r="999" spans="2:6">
      <c r="B999" s="3"/>
      <c r="F999" s="3"/>
    </row>
    <row r="1000" spans="2:6">
      <c r="B1000" s="3"/>
      <c r="F1000" s="3"/>
    </row>
    <row r="1001" spans="2:6">
      <c r="B1001" s="3"/>
      <c r="F1001" s="3"/>
    </row>
    <row r="1002" spans="2:6">
      <c r="B1002" s="3"/>
      <c r="F1002" s="3"/>
    </row>
    <row r="1003" spans="2:6">
      <c r="B1003" s="3"/>
      <c r="F1003" s="3"/>
    </row>
    <row r="1004" spans="2:6">
      <c r="B1004" s="3"/>
      <c r="F1004" s="3"/>
    </row>
    <row r="1005" spans="2:6">
      <c r="B1005" s="3"/>
      <c r="F1005" s="3"/>
    </row>
    <row r="1006" spans="2:6">
      <c r="B1006" s="3"/>
      <c r="F1006" s="3"/>
    </row>
    <row r="1007" spans="2:6">
      <c r="B1007" s="3"/>
      <c r="F1007" s="3"/>
    </row>
    <row r="1008" spans="2:6">
      <c r="B1008" s="3"/>
      <c r="F1008" s="3"/>
    </row>
    <row r="1009" spans="2:6">
      <c r="B1009" s="3"/>
      <c r="F1009" s="3"/>
    </row>
    <row r="1010" spans="2:6">
      <c r="B1010" s="3"/>
      <c r="F1010" s="3"/>
    </row>
    <row r="1011" spans="2:6">
      <c r="B1011" s="3"/>
      <c r="F1011" s="3"/>
    </row>
    <row r="1012" spans="2:6">
      <c r="B1012" s="3"/>
      <c r="F1012" s="3"/>
    </row>
    <row r="1013" spans="2:6">
      <c r="B1013" s="3"/>
      <c r="F1013" s="3"/>
    </row>
    <row r="1014" spans="2:6">
      <c r="B1014" s="3"/>
      <c r="F1014" s="3"/>
    </row>
    <row r="1015" spans="2:6">
      <c r="B1015" s="3"/>
      <c r="F1015" s="3"/>
    </row>
    <row r="1016" spans="2:6">
      <c r="B1016" s="3"/>
      <c r="F1016" s="3"/>
    </row>
    <row r="1017" spans="2:6">
      <c r="B1017" s="3"/>
      <c r="F1017" s="3"/>
    </row>
    <row r="1018" spans="2:6">
      <c r="B1018" s="3"/>
      <c r="F1018" s="3"/>
    </row>
    <row r="1019" spans="2:6">
      <c r="B1019" s="3"/>
      <c r="F1019" s="3"/>
    </row>
    <row r="1020" spans="2:6">
      <c r="B1020" s="3"/>
      <c r="F1020" s="3"/>
    </row>
    <row r="1021" spans="2:6">
      <c r="B1021" s="3"/>
      <c r="F1021" s="3"/>
    </row>
    <row r="1022" spans="2:6">
      <c r="B1022" s="3"/>
      <c r="F1022" s="3"/>
    </row>
    <row r="1023" spans="2:6">
      <c r="B1023" s="3"/>
      <c r="F1023" s="3"/>
    </row>
    <row r="1024" spans="2:6">
      <c r="B1024" s="3"/>
      <c r="F1024" s="3"/>
    </row>
    <row r="1025" spans="2:6">
      <c r="B1025" s="3"/>
      <c r="F1025" s="3"/>
    </row>
    <row r="1026" spans="2:6">
      <c r="B1026" s="3"/>
      <c r="F1026" s="3"/>
    </row>
    <row r="1027" spans="2:6">
      <c r="B1027" s="3"/>
      <c r="F1027" s="3"/>
    </row>
    <row r="1028" spans="2:6">
      <c r="B1028" s="3"/>
      <c r="F1028" s="3"/>
    </row>
    <row r="1029" spans="2:6">
      <c r="B1029" s="3"/>
      <c r="F1029" s="3"/>
    </row>
    <row r="1030" spans="2:6">
      <c r="B1030" s="3"/>
      <c r="F1030" s="3"/>
    </row>
    <row r="1031" spans="2:6">
      <c r="B1031" s="3"/>
      <c r="F1031" s="3"/>
    </row>
    <row r="1032" spans="2:6">
      <c r="B1032" s="3"/>
      <c r="F1032" s="3"/>
    </row>
    <row r="1033" spans="2:6">
      <c r="B1033" s="3"/>
      <c r="F1033" s="3"/>
    </row>
    <row r="1034" spans="2:6">
      <c r="B1034" s="3"/>
      <c r="F1034" s="3"/>
    </row>
    <row r="1035" spans="2:6">
      <c r="B1035" s="3"/>
      <c r="F1035" s="3"/>
    </row>
    <row r="1036" spans="2:6">
      <c r="B1036" s="3"/>
      <c r="F1036" s="3"/>
    </row>
    <row r="1037" spans="2:6">
      <c r="B1037" s="3"/>
      <c r="F1037" s="3"/>
    </row>
    <row r="1038" spans="2:6">
      <c r="B1038" s="3"/>
      <c r="F1038" s="3"/>
    </row>
    <row r="1039" spans="2:6">
      <c r="B1039" s="3"/>
      <c r="F1039" s="3"/>
    </row>
    <row r="1040" spans="2:6">
      <c r="B1040" s="3"/>
      <c r="F1040" s="3"/>
    </row>
    <row r="1041" spans="2:6">
      <c r="B1041" s="3"/>
      <c r="F1041" s="3"/>
    </row>
    <row r="1042" spans="2:6">
      <c r="B1042" s="3"/>
      <c r="F1042" s="3"/>
    </row>
    <row r="1043" spans="2:6">
      <c r="B1043" s="3"/>
      <c r="F1043" s="3"/>
    </row>
    <row r="1044" spans="2:6">
      <c r="B1044" s="3"/>
      <c r="F1044" s="3"/>
    </row>
    <row r="1045" spans="2:6">
      <c r="B1045" s="3"/>
      <c r="F1045" s="3"/>
    </row>
    <row r="1046" spans="2:6">
      <c r="B1046" s="3"/>
      <c r="F1046" s="3"/>
    </row>
    <row r="1047" spans="2:6">
      <c r="B1047" s="3"/>
      <c r="F1047" s="3"/>
    </row>
    <row r="1048" spans="2:6">
      <c r="B1048" s="3"/>
      <c r="F1048" s="3"/>
    </row>
    <row r="1049" spans="2:6">
      <c r="B1049" s="3"/>
      <c r="F1049" s="3"/>
    </row>
    <row r="1050" spans="2:6">
      <c r="B1050" s="3"/>
      <c r="F1050" s="3"/>
    </row>
    <row r="1051" spans="2:6">
      <c r="B1051" s="3"/>
      <c r="F1051" s="3"/>
    </row>
    <row r="1052" spans="2:6">
      <c r="B1052" s="3"/>
      <c r="F1052" s="3"/>
    </row>
    <row r="1053" spans="2:6">
      <c r="B1053" s="3"/>
      <c r="F1053" s="3"/>
    </row>
    <row r="1054" spans="2:6">
      <c r="B1054" s="3"/>
      <c r="F1054" s="3"/>
    </row>
    <row r="1055" spans="2:6">
      <c r="B1055" s="3"/>
      <c r="F1055" s="3"/>
    </row>
    <row r="1056" spans="2:6">
      <c r="B1056" s="3"/>
      <c r="F1056" s="3"/>
    </row>
    <row r="1057" spans="2:6">
      <c r="B1057" s="3"/>
      <c r="F1057" s="3"/>
    </row>
    <row r="1058" spans="2:6">
      <c r="B1058" s="3"/>
      <c r="F1058" s="3"/>
    </row>
    <row r="1059" spans="2:6">
      <c r="B1059" s="3"/>
      <c r="F1059" s="3"/>
    </row>
    <row r="1060" spans="2:6">
      <c r="B1060" s="3"/>
      <c r="F1060" s="3"/>
    </row>
    <row r="1061" spans="2:6">
      <c r="B1061" s="3"/>
      <c r="F1061" s="3"/>
    </row>
    <row r="1062" spans="2:6">
      <c r="B1062" s="3"/>
      <c r="F1062" s="3"/>
    </row>
    <row r="1063" spans="2:6">
      <c r="B1063" s="3"/>
      <c r="F1063" s="3"/>
    </row>
    <row r="1064" spans="2:6">
      <c r="B1064" s="3"/>
      <c r="F1064" s="3"/>
    </row>
    <row r="1065" spans="2:6">
      <c r="B1065" s="3"/>
      <c r="F1065" s="3"/>
    </row>
    <row r="1066" spans="2:6">
      <c r="B1066" s="3"/>
      <c r="F1066" s="3"/>
    </row>
    <row r="1067" spans="2:6">
      <c r="B1067" s="3"/>
      <c r="F1067" s="3"/>
    </row>
    <row r="1068" spans="2:6">
      <c r="B1068" s="3"/>
      <c r="F1068" s="3"/>
    </row>
    <row r="1069" spans="2:6">
      <c r="B1069" s="3"/>
      <c r="F1069" s="3"/>
    </row>
    <row r="1070" spans="2:6">
      <c r="B1070" s="3"/>
      <c r="F1070" s="3"/>
    </row>
    <row r="1071" spans="2:6">
      <c r="B1071" s="3"/>
      <c r="F1071" s="3"/>
    </row>
    <row r="1072" spans="2:6">
      <c r="B1072" s="3"/>
      <c r="F1072" s="3"/>
    </row>
    <row r="1073" spans="2:6">
      <c r="B1073" s="3"/>
      <c r="F1073" s="3"/>
    </row>
    <row r="1074" spans="2:6">
      <c r="B1074" s="3"/>
      <c r="F1074" s="3"/>
    </row>
    <row r="1075" spans="2:6">
      <c r="B1075" s="3"/>
      <c r="F1075" s="3"/>
    </row>
    <row r="1076" spans="2:6">
      <c r="B1076" s="3"/>
      <c r="F1076" s="3"/>
    </row>
    <row r="1077" spans="2:6">
      <c r="B1077" s="3"/>
      <c r="F1077" s="3"/>
    </row>
    <row r="1078" spans="2:6">
      <c r="B1078" s="3"/>
      <c r="F1078" s="3"/>
    </row>
    <row r="1079" spans="2:6">
      <c r="B1079" s="3"/>
      <c r="F1079" s="3"/>
    </row>
    <row r="1080" spans="2:6">
      <c r="B1080" s="3"/>
      <c r="F1080" s="3"/>
    </row>
    <row r="1081" spans="2:6">
      <c r="B1081" s="3"/>
      <c r="F1081" s="3"/>
    </row>
    <row r="1082" spans="2:6">
      <c r="B1082" s="3"/>
      <c r="F1082" s="3"/>
    </row>
    <row r="1083" spans="2:6">
      <c r="B1083" s="3"/>
      <c r="F1083" s="3"/>
    </row>
    <row r="1084" spans="2:6">
      <c r="B1084" s="3"/>
      <c r="F1084" s="3"/>
    </row>
    <row r="1085" spans="2:6">
      <c r="B1085" s="3"/>
      <c r="F1085" s="3"/>
    </row>
    <row r="1086" spans="2:6">
      <c r="B1086" s="3"/>
      <c r="F1086" s="3"/>
    </row>
    <row r="1087" spans="2:6">
      <c r="B1087" s="3"/>
      <c r="F1087" s="3"/>
    </row>
    <row r="1088" spans="2:6">
      <c r="B1088" s="3"/>
      <c r="F1088" s="3"/>
    </row>
    <row r="1089" spans="2:6">
      <c r="B1089" s="3"/>
      <c r="F1089" s="3"/>
    </row>
    <row r="1090" spans="2:6">
      <c r="B1090" s="3"/>
      <c r="F1090" s="3"/>
    </row>
    <row r="1091" spans="2:6">
      <c r="B1091" s="3"/>
      <c r="F1091" s="3"/>
    </row>
    <row r="1092" spans="2:6">
      <c r="B1092" s="3"/>
      <c r="F1092" s="3"/>
    </row>
    <row r="1093" spans="2:6">
      <c r="B1093" s="3"/>
      <c r="F1093" s="3"/>
    </row>
    <row r="1094" spans="2:6">
      <c r="B1094" s="3"/>
      <c r="F1094" s="3"/>
    </row>
    <row r="1095" spans="2:6">
      <c r="B1095" s="3"/>
      <c r="F1095" s="3"/>
    </row>
    <row r="1096" spans="2:6">
      <c r="B1096" s="3"/>
      <c r="F1096" s="3"/>
    </row>
    <row r="1097" spans="2:6">
      <c r="B1097" s="3"/>
      <c r="F1097" s="3"/>
    </row>
    <row r="1098" spans="2:6">
      <c r="B1098" s="3"/>
      <c r="F1098" s="3"/>
    </row>
    <row r="1099" spans="2:6">
      <c r="B1099" s="3"/>
      <c r="F1099" s="3"/>
    </row>
    <row r="1100" spans="2:6">
      <c r="B1100" s="3"/>
      <c r="F1100" s="3"/>
    </row>
    <row r="1101" spans="2:6">
      <c r="B1101" s="3"/>
      <c r="F1101" s="3"/>
    </row>
    <row r="1102" spans="2:6">
      <c r="B1102" s="3"/>
      <c r="F1102" s="3"/>
    </row>
    <row r="1103" spans="2:6">
      <c r="B1103" s="3"/>
      <c r="F1103" s="3"/>
    </row>
    <row r="1104" spans="2:6">
      <c r="B1104" s="3"/>
      <c r="F1104" s="3"/>
    </row>
    <row r="1105" spans="2:6">
      <c r="B1105" s="3"/>
      <c r="F1105" s="3"/>
    </row>
    <row r="1106" spans="2:6">
      <c r="B1106" s="3"/>
      <c r="F1106" s="3"/>
    </row>
    <row r="1107" spans="2:6">
      <c r="B1107" s="3"/>
      <c r="F1107" s="3"/>
    </row>
    <row r="1108" spans="2:6">
      <c r="B1108" s="3"/>
      <c r="F1108" s="3"/>
    </row>
    <row r="1109" spans="2:6">
      <c r="B1109" s="3"/>
      <c r="F1109" s="3"/>
    </row>
    <row r="1110" spans="2:6">
      <c r="B1110" s="3"/>
      <c r="F1110" s="3"/>
    </row>
    <row r="1111" spans="2:6">
      <c r="B1111" s="3"/>
      <c r="F1111" s="3"/>
    </row>
    <row r="1112" spans="2:6">
      <c r="B1112" s="3"/>
      <c r="F1112" s="3"/>
    </row>
    <row r="1113" spans="2:6">
      <c r="B1113" s="3"/>
      <c r="F1113" s="3"/>
    </row>
    <row r="1114" spans="2:6">
      <c r="B1114" s="3"/>
      <c r="F1114" s="3"/>
    </row>
    <row r="1115" spans="2:6">
      <c r="B1115" s="3"/>
      <c r="F1115" s="3"/>
    </row>
    <row r="1116" spans="2:6">
      <c r="B1116" s="3"/>
      <c r="F1116" s="3"/>
    </row>
    <row r="1117" spans="2:6">
      <c r="B1117" s="3"/>
      <c r="F1117" s="3"/>
    </row>
    <row r="1118" spans="2:6">
      <c r="B1118" s="3"/>
      <c r="F1118" s="3"/>
    </row>
    <row r="1119" spans="2:6">
      <c r="B1119" s="3"/>
      <c r="F1119" s="3"/>
    </row>
    <row r="1120" spans="2:6">
      <c r="B1120" s="3"/>
      <c r="F1120" s="3"/>
    </row>
    <row r="1121" spans="2:6">
      <c r="B1121" s="3"/>
      <c r="F1121" s="3"/>
    </row>
    <row r="1122" spans="2:6">
      <c r="B1122" s="3"/>
      <c r="F1122" s="3"/>
    </row>
    <row r="1123" spans="2:6">
      <c r="B1123" s="3"/>
      <c r="F1123" s="3"/>
    </row>
    <row r="1124" spans="2:6">
      <c r="B1124" s="3"/>
      <c r="F1124" s="3"/>
    </row>
    <row r="1125" spans="2:6">
      <c r="B1125" s="3"/>
      <c r="F1125" s="3"/>
    </row>
    <row r="1126" spans="2:6">
      <c r="B1126" s="3"/>
      <c r="F1126" s="3"/>
    </row>
    <row r="1127" spans="2:6">
      <c r="B1127" s="3"/>
      <c r="F1127" s="3"/>
    </row>
    <row r="1128" spans="2:6">
      <c r="B1128" s="3"/>
      <c r="F1128" s="3"/>
    </row>
    <row r="1129" spans="2:6">
      <c r="B1129" s="3"/>
      <c r="F1129" s="3"/>
    </row>
    <row r="1130" spans="2:6">
      <c r="B1130" s="3"/>
      <c r="F1130" s="3"/>
    </row>
    <row r="1131" spans="2:6">
      <c r="B1131" s="3"/>
      <c r="F1131" s="3"/>
    </row>
    <row r="1132" spans="2:6">
      <c r="B1132" s="3"/>
      <c r="F1132" s="3"/>
    </row>
    <row r="1133" spans="2:6">
      <c r="B1133" s="3"/>
      <c r="F1133" s="3"/>
    </row>
    <row r="1134" spans="2:6">
      <c r="B1134" s="3"/>
      <c r="F1134" s="3"/>
    </row>
    <row r="1135" spans="2:6">
      <c r="B1135" s="3"/>
      <c r="F1135" s="3"/>
    </row>
    <row r="1136" spans="2:6">
      <c r="B1136" s="3"/>
      <c r="F1136" s="3"/>
    </row>
    <row r="1137" spans="2:6">
      <c r="B1137" s="3"/>
      <c r="F1137" s="3"/>
    </row>
    <row r="1138" spans="2:6">
      <c r="B1138" s="3"/>
      <c r="F1138" s="3"/>
    </row>
    <row r="1139" spans="2:6">
      <c r="B1139" s="3"/>
      <c r="F1139" s="3"/>
    </row>
  </sheetData>
  <phoneticPr fontId="7" type="noConversion"/>
  <hyperlinks>
    <hyperlink ref="P11" r:id="rId1" display="http://www.konkoly.hu/cgi-bin/IBVS?328" xr:uid="{00000000-0004-0000-0100-000000000000}"/>
    <hyperlink ref="P248" r:id="rId2" display="http://www.bav-astro.de/sfs/BAVM_link.php?BAVMnr=93" xr:uid="{00000000-0004-0000-0100-000001000000}"/>
    <hyperlink ref="P254" r:id="rId3" display="http://www.konkoly.hu/cgi-bin/IBVS?4108" xr:uid="{00000000-0004-0000-0100-000002000000}"/>
    <hyperlink ref="P397" r:id="rId4" display="http://vsolj.cetus-net.org/no47.pdf" xr:uid="{00000000-0004-0000-0100-000003000000}"/>
    <hyperlink ref="P269" r:id="rId5" display="http://www.konkoly.hu/cgi-bin/IBVS?5595" xr:uid="{00000000-0004-0000-0100-000004000000}"/>
    <hyperlink ref="P270" r:id="rId6" display="http://www.bav-astro.de/sfs/BAVM_link.php?BAVMnr=152" xr:uid="{00000000-0004-0000-0100-000005000000}"/>
    <hyperlink ref="P409" r:id="rId7" display="http://var.astro.cz/oejv/issues/oejv0074.pdf" xr:uid="{00000000-0004-0000-0100-000006000000}"/>
    <hyperlink ref="P271" r:id="rId8" display="http://www.konkoly.hu/cgi-bin/IBVS?5220" xr:uid="{00000000-0004-0000-0100-000007000000}"/>
    <hyperlink ref="P272" r:id="rId9" display="http://www.konkoly.hu/cgi-bin/IBVS?5676" xr:uid="{00000000-0004-0000-0100-000008000000}"/>
    <hyperlink ref="P273" r:id="rId10" display="http://www.bav-astro.de/sfs/BAVM_link.php?BAVMnr=172" xr:uid="{00000000-0004-0000-0100-000009000000}"/>
    <hyperlink ref="P274" r:id="rId11" display="http://www.konkoly.hu/cgi-bin/IBVS?5676" xr:uid="{00000000-0004-0000-0100-00000A000000}"/>
    <hyperlink ref="P275" r:id="rId12" display="http://www.bav-astro.de/sfs/BAVM_link.php?BAVMnr=172" xr:uid="{00000000-0004-0000-0100-00000B000000}"/>
    <hyperlink ref="P276" r:id="rId13" display="http://www.konkoly.hu/cgi-bin/IBVS?5577" xr:uid="{00000000-0004-0000-0100-00000C000000}"/>
    <hyperlink ref="P277" r:id="rId14" display="http://www.konkoly.hu/cgi-bin/IBVS?5577" xr:uid="{00000000-0004-0000-0100-00000D000000}"/>
    <hyperlink ref="P278" r:id="rId15" display="http://www.konkoly.hu/cgi-bin/IBVS?5577" xr:uid="{00000000-0004-0000-0100-00000E000000}"/>
    <hyperlink ref="P279" r:id="rId16" display="http://var.astro.cz/oejv/issues/oejv0074.pdf" xr:uid="{00000000-0004-0000-0100-00000F000000}"/>
    <hyperlink ref="P280" r:id="rId17" display="http://var.astro.cz/oejv/issues/oejv0074.pdf" xr:uid="{00000000-0004-0000-0100-000010000000}"/>
    <hyperlink ref="P281" r:id="rId18" display="http://www.konkoly.hu/cgi-bin/IBVS?5577" xr:uid="{00000000-0004-0000-0100-000011000000}"/>
    <hyperlink ref="P282" r:id="rId19" display="http://var.astro.cz/oejv/issues/oejv0074.pdf" xr:uid="{00000000-0004-0000-0100-000012000000}"/>
    <hyperlink ref="P283" r:id="rId20" display="http://var.astro.cz/oejv/issues/oejv0074.pdf" xr:uid="{00000000-0004-0000-0100-000013000000}"/>
    <hyperlink ref="P284" r:id="rId21" display="http://var.astro.cz/oejv/issues/oejv0074.pdf" xr:uid="{00000000-0004-0000-0100-000014000000}"/>
    <hyperlink ref="P418" r:id="rId22" display="http://www.konkoly.hu/cgi-bin/IBVS?5670" xr:uid="{00000000-0004-0000-0100-000015000000}"/>
    <hyperlink ref="P419" r:id="rId23" display="http://www.konkoly.hu/cgi-bin/IBVS?5670" xr:uid="{00000000-0004-0000-0100-000016000000}"/>
    <hyperlink ref="P421" r:id="rId24" display="http://www.konkoly.hu/cgi-bin/IBVS?5670" xr:uid="{00000000-0004-0000-0100-000017000000}"/>
    <hyperlink ref="P422" r:id="rId25" display="http://www.konkoly.hu/cgi-bin/IBVS?5670" xr:uid="{00000000-0004-0000-0100-000018000000}"/>
    <hyperlink ref="P424" r:id="rId26" display="http://www.konkoly.hu/cgi-bin/IBVS?5741" xr:uid="{00000000-0004-0000-0100-000019000000}"/>
    <hyperlink ref="P285" r:id="rId27" display="http://www.konkoly.hu/cgi-bin/IBVS?5670" xr:uid="{00000000-0004-0000-0100-00001A000000}"/>
    <hyperlink ref="P425" r:id="rId28" display="http://www.konkoly.hu/cgi-bin/IBVS?5670" xr:uid="{00000000-0004-0000-0100-00001B000000}"/>
    <hyperlink ref="P426" r:id="rId29" display="http://vsolj.cetus-net.org/no44.pdf" xr:uid="{00000000-0004-0000-0100-00001C000000}"/>
    <hyperlink ref="P286" r:id="rId30" display="http://www.konkoly.hu/cgi-bin/IBVS?5764" xr:uid="{00000000-0004-0000-0100-00001D000000}"/>
    <hyperlink ref="P287" r:id="rId31" display="http://var.astro.cz/oejv/issues/oejv0074.pdf" xr:uid="{00000000-0004-0000-0100-00001E000000}"/>
    <hyperlink ref="P288" r:id="rId32" display="http://www.konkoly.hu/cgi-bin/IBVS?5764" xr:uid="{00000000-0004-0000-0100-00001F000000}"/>
    <hyperlink ref="P289" r:id="rId33" display="http://www.konkoly.hu/cgi-bin/IBVS?5746" xr:uid="{00000000-0004-0000-0100-000020000000}"/>
    <hyperlink ref="P290" r:id="rId34" display="http://www.konkoly.hu/cgi-bin/IBVS?5910" xr:uid="{00000000-0004-0000-0100-000021000000}"/>
    <hyperlink ref="P291" r:id="rId35" display="http://www.konkoly.hu/cgi-bin/IBVS?5910" xr:uid="{00000000-0004-0000-0100-000022000000}"/>
    <hyperlink ref="P292" r:id="rId36" display="http://www.konkoly.hu/cgi-bin/IBVS?5910" xr:uid="{00000000-0004-0000-0100-000023000000}"/>
    <hyperlink ref="P293" r:id="rId37" display="http://www.aavso.org/sites/default/files/jaavso/v36n2/186.pdf" xr:uid="{00000000-0004-0000-0100-000024000000}"/>
    <hyperlink ref="P294" r:id="rId38" display="http://www.konkoly.hu/cgi-bin/IBVS?5870" xr:uid="{00000000-0004-0000-0100-000025000000}"/>
    <hyperlink ref="P296" r:id="rId39" display="http://www.bav-astro.de/sfs/BAVM_link.php?BAVMnr=209" xr:uid="{00000000-0004-0000-0100-000026000000}"/>
    <hyperlink ref="P430" r:id="rId40" display="http://www.bav-astro.de/sfs/BAVM_link.php?BAVMnr=203" xr:uid="{00000000-0004-0000-0100-000027000000}"/>
    <hyperlink ref="P431" r:id="rId41" display="http://www.bav-astro.de/sfs/BAVM_link.php?BAVMnr=203" xr:uid="{00000000-0004-0000-0100-000028000000}"/>
    <hyperlink ref="P432" r:id="rId42" display="http://www.bav-astro.de/sfs/BAVM_link.php?BAVMnr=212" xr:uid="{00000000-0004-0000-0100-000029000000}"/>
    <hyperlink ref="P299" r:id="rId43" display="http://www.konkoly.hu/cgi-bin/IBVS?5972" xr:uid="{00000000-0004-0000-0100-00002A000000}"/>
    <hyperlink ref="P300" r:id="rId44" display="http://www.konkoly.hu/cgi-bin/IBVS?5972" xr:uid="{00000000-0004-0000-0100-00002B000000}"/>
    <hyperlink ref="P301" r:id="rId45" display="http://www.konkoly.hu/cgi-bin/IBVS?5972" xr:uid="{00000000-0004-0000-0100-00002C000000}"/>
    <hyperlink ref="P302" r:id="rId46" display="http://www.konkoly.hu/cgi-bin/IBVS?5972" xr:uid="{00000000-0004-0000-0100-00002D000000}"/>
    <hyperlink ref="P303" r:id="rId47" display="http://www.konkoly.hu/cgi-bin/IBVS?5972" xr:uid="{00000000-0004-0000-0100-00002E000000}"/>
    <hyperlink ref="P304" r:id="rId48" display="http://www.konkoly.hu/cgi-bin/IBVS?5972" xr:uid="{00000000-0004-0000-0100-00002F000000}"/>
    <hyperlink ref="P305" r:id="rId49" display="http://www.konkoly.hu/cgi-bin/IBVS?5972" xr:uid="{00000000-0004-0000-0100-000030000000}"/>
    <hyperlink ref="P433" r:id="rId50" display="http://www.konkoly.hu/cgi-bin/IBVS?5972" xr:uid="{00000000-0004-0000-0100-000031000000}"/>
    <hyperlink ref="P434" r:id="rId51" display="http://www.konkoly.hu/cgi-bin/IBVS?5972" xr:uid="{00000000-0004-0000-0100-000032000000}"/>
    <hyperlink ref="P435" r:id="rId52" display="http://www.konkoly.hu/cgi-bin/IBVS?5972" xr:uid="{00000000-0004-0000-0100-000033000000}"/>
    <hyperlink ref="P436" r:id="rId53" display="http://www.konkoly.hu/cgi-bin/IBVS?5972" xr:uid="{00000000-0004-0000-0100-000034000000}"/>
    <hyperlink ref="P437" r:id="rId54" display="http://www.konkoly.hu/cgi-bin/IBVS?5972" xr:uid="{00000000-0004-0000-0100-000035000000}"/>
    <hyperlink ref="P438" r:id="rId55" display="http://www.konkoly.hu/cgi-bin/IBVS?5972" xr:uid="{00000000-0004-0000-0100-000036000000}"/>
    <hyperlink ref="P307" r:id="rId56" display="http://www.bav-astro.de/sfs/BAVM_link.php?BAVMnr=215" xr:uid="{00000000-0004-0000-0100-000037000000}"/>
    <hyperlink ref="P439" r:id="rId57" display="http://www.konkoly.hu/cgi-bin/IBVS?5972" xr:uid="{00000000-0004-0000-0100-000038000000}"/>
    <hyperlink ref="P440" r:id="rId58" display="http://www.konkoly.hu/cgi-bin/IBVS?5972" xr:uid="{00000000-0004-0000-0100-000039000000}"/>
    <hyperlink ref="P441" r:id="rId59" display="http://www.konkoly.hu/cgi-bin/IBVS?5972" xr:uid="{00000000-0004-0000-0100-00003A000000}"/>
    <hyperlink ref="P442" r:id="rId60" display="http://www.konkoly.hu/cgi-bin/IBVS?5972" xr:uid="{00000000-0004-0000-0100-00003B000000}"/>
    <hyperlink ref="P443" r:id="rId61" display="http://www.konkoly.hu/cgi-bin/IBVS?5972" xr:uid="{00000000-0004-0000-0100-00003C000000}"/>
    <hyperlink ref="P444" r:id="rId62" display="http://www.konkoly.hu/cgi-bin/IBVS?5972" xr:uid="{00000000-0004-0000-0100-00003D000000}"/>
    <hyperlink ref="P445" r:id="rId63" display="http://vsolj.cetus-net.org/vsoljno55.pdf" xr:uid="{00000000-0004-0000-0100-00003E000000}"/>
    <hyperlink ref="P310" r:id="rId64" display="http://var.astro.cz/oejv/issues/oejv0160.pdf" xr:uid="{00000000-0004-0000-0100-00003F000000}"/>
    <hyperlink ref="P311" r:id="rId65" display="http://www.konkoly.hu/cgi-bin/IBVS?6094" xr:uid="{00000000-0004-0000-0100-000040000000}"/>
    <hyperlink ref="P312" r:id="rId66" display="http://var.astro.cz/oejv/issues/oejv0160.pdf" xr:uid="{00000000-0004-0000-0100-000041000000}"/>
    <hyperlink ref="P313" r:id="rId67" display="http://www.bav-astro.de/sfs/BAVM_link.php?BAVMnr=232" xr:uid="{00000000-0004-0000-0100-000042000000}"/>
    <hyperlink ref="P315" r:id="rId68" display="http://www.bav-astro.de/sfs/BAVM_link.php?BAVMnr=238" xr:uid="{00000000-0004-0000-0100-000043000000}"/>
    <hyperlink ref="P316" r:id="rId69" display="http://www.bav-astro.de/sfs/BAVM_link.php?BAVMnr=238" xr:uid="{00000000-0004-0000-0100-000044000000}"/>
    <hyperlink ref="P317" r:id="rId70" display="http://www.bav-astro.de/sfs/BAVM_link.php?BAVMnr=241" xr:uid="{00000000-0004-0000-0100-000045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4"/>
  <sheetViews>
    <sheetView workbookViewId="0">
      <selection activeCell="H24" sqref="H24"/>
    </sheetView>
  </sheetViews>
  <sheetFormatPr defaultRowHeight="12.75"/>
  <cols>
    <col min="1" max="7" width="9.140625" style="4"/>
    <col min="8" max="8" width="15.140625" style="4" customWidth="1"/>
    <col min="9" max="16384" width="9.140625" style="4"/>
  </cols>
  <sheetData>
    <row r="1" spans="1:7">
      <c r="A1" s="4" t="s">
        <v>7</v>
      </c>
      <c r="C1" s="4">
        <v>43690.417350000003</v>
      </c>
    </row>
    <row r="2" spans="1:7">
      <c r="A2" s="4" t="s">
        <v>18</v>
      </c>
      <c r="C2" s="4">
        <v>0.89119276999999997</v>
      </c>
    </row>
    <row r="8" spans="1:7">
      <c r="A8" s="4">
        <v>8626</v>
      </c>
      <c r="B8" s="4">
        <v>2.9515979993448127E-2</v>
      </c>
      <c r="F8" s="4" t="s">
        <v>171</v>
      </c>
    </row>
    <row r="9" spans="1:7">
      <c r="A9" s="4">
        <v>9066.5</v>
      </c>
      <c r="B9" s="4">
        <v>3.0200794994016178E-2</v>
      </c>
    </row>
    <row r="10" spans="1:7" ht="13.5" thickBot="1">
      <c r="A10" s="4">
        <v>9476</v>
      </c>
      <c r="B10" s="4">
        <v>3.0861479994200636E-2</v>
      </c>
      <c r="F10" s="15" t="s">
        <v>172</v>
      </c>
      <c r="G10" s="15"/>
    </row>
    <row r="11" spans="1:7">
      <c r="A11" s="4">
        <v>10187.5</v>
      </c>
      <c r="B11" s="4">
        <v>3.3405624992155936E-2</v>
      </c>
      <c r="F11" s="13" t="s">
        <v>173</v>
      </c>
      <c r="G11" s="13">
        <v>0.93984650214509735</v>
      </c>
    </row>
    <row r="12" spans="1:7">
      <c r="A12" s="4">
        <v>10201</v>
      </c>
      <c r="B12" s="4">
        <v>3.3803229998738971E-2</v>
      </c>
      <c r="F12" s="12" t="s">
        <v>174</v>
      </c>
      <c r="G12" s="12">
        <v>0.88331144759437452</v>
      </c>
    </row>
    <row r="13" spans="1:7">
      <c r="A13" s="4">
        <v>10257.5</v>
      </c>
      <c r="B13" s="4">
        <v>3.469172499171691E-2</v>
      </c>
      <c r="F13" s="12" t="s">
        <v>175</v>
      </c>
      <c r="G13" s="12">
        <v>0.87997748895421379</v>
      </c>
    </row>
    <row r="14" spans="1:7">
      <c r="A14" s="4">
        <v>10261.5</v>
      </c>
      <c r="B14" s="4">
        <v>3.3540644995809998E-2</v>
      </c>
      <c r="F14" s="12" t="s">
        <v>176</v>
      </c>
      <c r="G14" s="12">
        <v>7.9790042777493878E-4</v>
      </c>
    </row>
    <row r="15" spans="1:7">
      <c r="A15" s="4">
        <v>10263</v>
      </c>
      <c r="B15" s="4">
        <v>3.3751489994756412E-2</v>
      </c>
      <c r="F15" s="12" t="s">
        <v>177</v>
      </c>
      <c r="G15" s="12">
        <v>37</v>
      </c>
    </row>
    <row r="16" spans="1:7">
      <c r="A16" s="4">
        <v>10266.5</v>
      </c>
      <c r="B16" s="4">
        <v>3.3476794997113757E-2</v>
      </c>
    </row>
    <row r="17" spans="1:14">
      <c r="A17" s="4">
        <v>10278.5</v>
      </c>
      <c r="B17" s="4">
        <v>3.4363554994342849E-2</v>
      </c>
      <c r="F17" s="4" t="s">
        <v>178</v>
      </c>
    </row>
    <row r="18" spans="1:14" ht="13.5" thickBot="1">
      <c r="A18" s="4">
        <v>10300</v>
      </c>
      <c r="B18" s="4">
        <v>3.4218999993754551E-2</v>
      </c>
      <c r="F18" s="14"/>
      <c r="G18" s="14" t="s">
        <v>183</v>
      </c>
      <c r="H18" s="14" t="s">
        <v>184</v>
      </c>
      <c r="I18" s="14" t="s">
        <v>185</v>
      </c>
      <c r="J18" s="14" t="s">
        <v>186</v>
      </c>
      <c r="K18" s="14" t="s">
        <v>187</v>
      </c>
    </row>
    <row r="19" spans="1:14">
      <c r="A19" s="4">
        <v>10339</v>
      </c>
      <c r="B19" s="4">
        <v>3.4600969993334729E-2</v>
      </c>
      <c r="F19" s="13" t="s">
        <v>179</v>
      </c>
      <c r="G19" s="13">
        <v>1</v>
      </c>
      <c r="H19" s="13">
        <v>1.6867512740338392E-4</v>
      </c>
      <c r="I19" s="13">
        <v>1.6867512740338392E-4</v>
      </c>
      <c r="J19" s="13">
        <v>264.94373294078747</v>
      </c>
      <c r="K19" s="13">
        <v>6.6865799245420225E-18</v>
      </c>
    </row>
    <row r="20" spans="1:14">
      <c r="A20" s="4">
        <v>10369.5</v>
      </c>
      <c r="B20" s="4">
        <v>3.2521485001780093E-2</v>
      </c>
      <c r="F20" s="12" t="s">
        <v>180</v>
      </c>
      <c r="G20" s="12">
        <v>35</v>
      </c>
      <c r="H20" s="12">
        <v>2.2282578242520063E-5</v>
      </c>
      <c r="I20" s="12">
        <v>6.3664509264343043E-7</v>
      </c>
      <c r="J20" s="12"/>
      <c r="K20" s="12"/>
    </row>
    <row r="21" spans="1:14">
      <c r="A21" s="4">
        <v>10396</v>
      </c>
      <c r="B21" s="4">
        <v>3.481308000482386E-2</v>
      </c>
      <c r="F21" s="12" t="s">
        <v>181</v>
      </c>
      <c r="G21" s="12">
        <v>36</v>
      </c>
      <c r="H21" s="12">
        <v>1.9095770564590399E-4</v>
      </c>
      <c r="I21" s="12"/>
      <c r="J21" s="12"/>
      <c r="K21" s="12"/>
    </row>
    <row r="22" spans="1:14">
      <c r="A22" s="4">
        <v>10569.5</v>
      </c>
      <c r="B22" s="4">
        <v>3.6267484996642452E-2</v>
      </c>
    </row>
    <row r="23" spans="1:14" ht="13.5" thickBot="1">
      <c r="A23" s="4">
        <v>10593</v>
      </c>
      <c r="B23" s="4">
        <v>3.4757389999867883E-2</v>
      </c>
      <c r="F23" s="14"/>
      <c r="G23" s="14" t="s">
        <v>188</v>
      </c>
      <c r="H23" s="14" t="s">
        <v>176</v>
      </c>
      <c r="I23" s="14" t="s">
        <v>189</v>
      </c>
      <c r="J23" s="14" t="s">
        <v>190</v>
      </c>
      <c r="K23" s="14" t="s">
        <v>191</v>
      </c>
      <c r="L23" s="14" t="s">
        <v>192</v>
      </c>
      <c r="M23" s="14" t="s">
        <v>193</v>
      </c>
      <c r="N23" s="14" t="s">
        <v>194</v>
      </c>
    </row>
    <row r="24" spans="1:14">
      <c r="A24" s="4">
        <v>10668</v>
      </c>
      <c r="B24" s="4">
        <v>3.5229640001489315E-2</v>
      </c>
      <c r="F24" s="13" t="s">
        <v>182</v>
      </c>
      <c r="G24" s="13">
        <v>5.1214670502428335E-3</v>
      </c>
      <c r="H24" s="13">
        <v>1.8644131791027967E-3</v>
      </c>
      <c r="I24" s="13">
        <v>2.7469592618452818</v>
      </c>
      <c r="J24" s="13">
        <v>9.4389747626801527E-3</v>
      </c>
      <c r="K24" s="13">
        <v>1.3365024492876924E-3</v>
      </c>
      <c r="L24" s="13">
        <v>8.9064316511979751E-3</v>
      </c>
      <c r="M24" s="13">
        <v>1.3365024492876924E-3</v>
      </c>
      <c r="N24" s="13">
        <v>8.9064316511979751E-3</v>
      </c>
    </row>
    <row r="25" spans="1:14">
      <c r="A25" s="4">
        <v>10698</v>
      </c>
      <c r="B25" s="4">
        <v>3.6136539994913619E-2</v>
      </c>
      <c r="F25" s="12" t="s">
        <v>195</v>
      </c>
      <c r="G25" s="12">
        <v>2.8178475254631321E-6</v>
      </c>
      <c r="H25" s="12">
        <v>1.7311737734188197E-7</v>
      </c>
      <c r="I25" s="12">
        <v>16.277092275365792</v>
      </c>
      <c r="J25" s="12">
        <v>6.6865799245477047E-18</v>
      </c>
      <c r="K25" s="12">
        <v>2.4664001358000014E-6</v>
      </c>
      <c r="L25" s="12">
        <v>3.1692949151262627E-6</v>
      </c>
      <c r="M25" s="12">
        <v>2.4664001358000014E-6</v>
      </c>
      <c r="N25" s="12">
        <v>3.1692949151262627E-6</v>
      </c>
    </row>
    <row r="26" spans="1:14">
      <c r="A26" s="4">
        <v>10702.5</v>
      </c>
      <c r="B26" s="4">
        <v>3.6219074994733091E-2</v>
      </c>
    </row>
    <row r="27" spans="1:14">
      <c r="A27" s="4">
        <v>10704</v>
      </c>
      <c r="B27" s="4">
        <v>3.5269920001155697E-2</v>
      </c>
    </row>
    <row r="28" spans="1:14">
      <c r="A28" s="4">
        <v>10708</v>
      </c>
      <c r="B28" s="4">
        <v>3.6088839995500166E-2</v>
      </c>
    </row>
    <row r="29" spans="1:14">
      <c r="A29" s="4">
        <v>10711.5</v>
      </c>
      <c r="B29" s="4">
        <v>3.7054144995636307E-2</v>
      </c>
    </row>
    <row r="30" spans="1:14">
      <c r="A30" s="4">
        <v>11029</v>
      </c>
      <c r="B30" s="4">
        <v>3.4899669997685123E-2</v>
      </c>
    </row>
    <row r="31" spans="1:14">
      <c r="A31" s="4">
        <v>11053</v>
      </c>
      <c r="B31" s="4">
        <v>3.5823189995426219E-2</v>
      </c>
    </row>
    <row r="32" spans="1:14">
      <c r="A32" s="4">
        <v>11053</v>
      </c>
      <c r="B32" s="4">
        <v>3.6243189999368042E-2</v>
      </c>
    </row>
    <row r="33" spans="1:2">
      <c r="A33" s="4">
        <v>11085.5</v>
      </c>
      <c r="B33" s="4">
        <v>3.6058164994756225E-2</v>
      </c>
    </row>
    <row r="34" spans="1:2">
      <c r="A34" s="4">
        <v>11099</v>
      </c>
      <c r="B34" s="4">
        <v>3.5925769989262335E-2</v>
      </c>
    </row>
    <row r="35" spans="1:2">
      <c r="A35" s="4">
        <v>11155</v>
      </c>
      <c r="B35" s="4">
        <v>3.6200649992679246E-2</v>
      </c>
    </row>
    <row r="36" spans="1:2">
      <c r="A36" s="4">
        <v>11215.5</v>
      </c>
      <c r="B36" s="4">
        <v>3.8188064994756132E-2</v>
      </c>
    </row>
    <row r="37" spans="1:2">
      <c r="A37" s="4">
        <v>11457</v>
      </c>
      <c r="B37" s="4">
        <v>3.7284109996107873E-2</v>
      </c>
    </row>
    <row r="38" spans="1:2">
      <c r="A38" s="4">
        <v>11507</v>
      </c>
      <c r="B38" s="4">
        <v>3.8725609992980026E-2</v>
      </c>
    </row>
    <row r="39" spans="1:2">
      <c r="A39" s="4">
        <v>11573.5</v>
      </c>
      <c r="B39" s="4">
        <v>3.7726404996647034E-2</v>
      </c>
    </row>
    <row r="40" spans="1:2">
      <c r="A40" s="4">
        <v>11595.5</v>
      </c>
      <c r="B40" s="4">
        <v>3.8685464991431218E-2</v>
      </c>
    </row>
    <row r="41" spans="1:2">
      <c r="A41" s="4">
        <v>11824</v>
      </c>
      <c r="B41" s="4">
        <v>3.7737519996881019E-2</v>
      </c>
    </row>
    <row r="42" spans="1:2">
      <c r="A42" s="4">
        <v>11928</v>
      </c>
      <c r="B42" s="4">
        <v>3.8489439990371466E-2</v>
      </c>
    </row>
    <row r="43" spans="1:2">
      <c r="A43" s="4">
        <v>11987.5</v>
      </c>
      <c r="B43" s="4">
        <v>3.7919624992355239E-2</v>
      </c>
    </row>
    <row r="44" spans="1:2">
      <c r="A44" s="4">
        <v>12284</v>
      </c>
      <c r="B44" s="4">
        <v>3.8863319990923628E-2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2002-08-01T00:14:10Z</dcterms:created>
  <dcterms:modified xsi:type="dcterms:W3CDTF">2025-01-05T03:38:08Z</dcterms:modified>
</cp:coreProperties>
</file>