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0719CB1-3B99-4B03-994D-0008279D7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 s="1"/>
  <c r="G26" i="1" s="1"/>
  <c r="K26" i="1" s="1"/>
  <c r="Q26" i="1"/>
  <c r="F14" i="1"/>
  <c r="F15" i="1" s="1"/>
  <c r="C21" i="1"/>
  <c r="A21" i="1"/>
  <c r="E24" i="1"/>
  <c r="F24" i="1" s="1"/>
  <c r="G24" i="1" s="1"/>
  <c r="K24" i="1" s="1"/>
  <c r="Q24" i="1"/>
  <c r="E22" i="1"/>
  <c r="F22" i="1" s="1"/>
  <c r="G22" i="1" s="1"/>
  <c r="K22" i="1" s="1"/>
  <c r="Q22" i="1"/>
  <c r="E23" i="1"/>
  <c r="F23" i="1" s="1"/>
  <c r="G23" i="1" s="1"/>
  <c r="K23" i="1" s="1"/>
  <c r="Q23" i="1"/>
  <c r="E21" i="1"/>
  <c r="F21" i="1" s="1"/>
  <c r="G21" i="1" s="1"/>
  <c r="K21" i="1" s="1"/>
  <c r="Q21" i="1"/>
  <c r="C17" i="1"/>
  <c r="C11" i="1"/>
  <c r="C12" i="1"/>
  <c r="O26" i="1" l="1"/>
  <c r="O25" i="1"/>
  <c r="O24" i="1"/>
  <c r="C15" i="1"/>
  <c r="C16" i="1"/>
  <c r="D18" i="1" s="1"/>
  <c r="O22" i="1"/>
  <c r="O23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<sst xmlns="http://schemas.openxmlformats.org/spreadsheetml/2006/main" count="68" uniqueCount="59">
  <si>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</si>
  <si>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</si>
  <si>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</si>
  <si>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</si>
  <si>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</si>
  <si>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</si>
  <si>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</si>
  <si>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</si>
  <si>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</si>
  <si>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</si>
  <si>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</si>
  <si>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</si>
  <si>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</si>
  <si>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</si>
  <si>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</si>
  <si>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</si>
  <si>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</si>
  <si>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</si>
  <si>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</si>
  <si>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</si>
  <si>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</si>
  <si>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</si>
  <si>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</si>
  <si>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</si>
  <si>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</si>
  <si>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</si>
  <si>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</si>
  <si>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</si>
  <si>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</si>
  <si>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</si>
  <si>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</si>
  <si>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</si>
  <si>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</si>
  <si>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</si>
  <si>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</si>
  <si>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</si>
  <si>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</si>
  <si>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</si>
  <si>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</si>
  <si>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</si>
  <si>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</si>
  <si>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</si>
  <si>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V2846 Cyg</t>
  </si>
  <si>
    <t>2022C</t>
  </si>
  <si>
    <t>G3924-0411</t>
  </si>
  <si>
    <t>EW</t>
  </si>
  <si>
    <t>F21</t>
  </si>
  <si>
    <t>G21</t>
  </si>
  <si>
    <t>JBAV, 60</t>
  </si>
  <si>
    <t>I</t>
  </si>
  <si>
    <t>V2846 Cyg / G3924-0411</t>
  </si>
  <si>
    <t>OEJV 234</t>
  </si>
  <si>
    <t>II</t>
  </si>
  <si>
    <t>VSX</t>
  </si>
  <si>
    <t>JBAV 96</t>
  </si>
  <si>
    <t xml:space="preserve">Mag </t>
  </si>
  <si>
    <t>Next ToM-P</t>
  </si>
  <si>
    <t>Next ToM-S</t>
  </si>
  <si>
    <t>11.12-11.72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</si>
</sst>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0" fillId="5" borderId="7" xfId="0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19" fillId="0" borderId="12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V2846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6.0892999972566031E-3</c:v>
                </c:pt>
                <c:pt idx="2">
                  <c:v>9.7251000042888336E-3</c:v>
                </c:pt>
                <c:pt idx="3">
                  <c:v>8.5009999966132455E-3</c:v>
                </c:pt>
                <c:pt idx="4">
                  <c:v>1.4695149970066268E-2</c:v>
                </c:pt>
                <c:pt idx="5">
                  <c:v>1.4629049910581671E-2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-9.1191565115324343E-4</c:v>
                </c:pt>
                <c:pt idx="1">
                  <c:v>8.0707588172022338E-3</c:v>
                </c:pt>
                <c:pt idx="2">
                  <c:v>9.5633536896346655E-3</c:v>
                </c:pt>
                <c:pt idx="3">
                  <c:v>1.0779475177706128E-2</c:v>
                </c:pt>
                <c:pt idx="4">
                  <c:v>1.2135640373542134E-2</c:v>
                </c:pt>
                <c:pt idx="5">
                  <c:v>1.4002287471874705E-2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  <c:pt idx="4">
                  <c:v>7220.5</c:v>
                </c:pt>
                <c:pt idx="5">
                  <c:v>8253.5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0</xdr:rowOff>
    </xdr:from>
    <xdr:to>
      <xdr:col>17</xdr:col>
      <xdr:colOff>276225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50</v>
      </c>
      <c r="F1" s="7" t="s">
        <v>42</v>
      </c>
      <c r="G1" s="5" t="s">
        <v>43</v>
      </c>
      <c r="H1" s="3"/>
      <c r="I1" s="8" t="s">
        <v>44</v>
      </c>
      <c r="J1" s="9" t="s">
        <v>44</v>
      </c>
      <c r="K1" s="4">
        <v>19.184799999999999</v>
      </c>
      <c r="L1" s="4">
        <v>55.353999999999999</v>
      </c>
      <c r="M1" s="10">
        <v>59660.770568129454</v>
      </c>
      <c r="N1" s="10">
        <v>0.43926374108431804</v>
      </c>
      <c r="O1" s="6" t="s">
        <v>45</v>
      </c>
    </row>
    <row r="2" spans="1:15" s="16" customFormat="1" ht="12.95" customHeight="1" x14ac:dyDescent="0.2">
      <c r="A2" s="16" t="s">
        <v>23</v>
      </c>
      <c r="B2" s="16" t="s">
        <v>45</v>
      </c>
      <c r="C2" s="17"/>
      <c r="D2" s="18"/>
    </row>
    <row r="3" spans="1:15" s="16" customFormat="1" ht="12.95" customHeight="1" thickBot="1" x14ac:dyDescent="0.25"/>
    <row r="4" spans="1:15" s="16" customFormat="1" ht="12.95" customHeight="1" thickTop="1" thickBot="1" x14ac:dyDescent="0.25">
      <c r="A4" s="19" t="s">
        <v>0</v>
      </c>
      <c r="C4" s="20" t="s">
        <v>36</v>
      </c>
      <c r="D4" s="21" t="s">
        <v>36</v>
      </c>
    </row>
    <row r="5" spans="1:15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5" s="16" customFormat="1" ht="12.95" customHeight="1" x14ac:dyDescent="0.2">
      <c r="A6" s="19" t="s">
        <v>1</v>
      </c>
    </row>
    <row r="7" spans="1:15" s="16" customFormat="1" ht="12.95" customHeight="1" x14ac:dyDescent="0.2">
      <c r="A7" s="16" t="s">
        <v>2</v>
      </c>
      <c r="C7" s="44">
        <v>56818.958500000001</v>
      </c>
      <c r="D7" s="25" t="s">
        <v>53</v>
      </c>
    </row>
    <row r="8" spans="1:15" s="16" customFormat="1" ht="12.95" customHeight="1" x14ac:dyDescent="0.2">
      <c r="A8" s="16" t="s">
        <v>3</v>
      </c>
      <c r="C8" s="44">
        <v>0.43926169999999998</v>
      </c>
      <c r="D8" s="25" t="s">
        <v>53</v>
      </c>
    </row>
    <row r="9" spans="1:15" s="16" customFormat="1" ht="12.95" customHeight="1" x14ac:dyDescent="0.2">
      <c r="A9" s="26" t="s">
        <v>31</v>
      </c>
      <c r="B9" s="27">
        <v>21</v>
      </c>
      <c r="C9" s="28" t="s">
        <v>46</v>
      </c>
      <c r="D9" s="29" t="s">
        <v>47</v>
      </c>
    </row>
    <row r="10" spans="1:15" s="16" customFormat="1" ht="12.95" customHeight="1" thickBot="1" x14ac:dyDescent="0.25">
      <c r="C10" s="30" t="s">
        <v>19</v>
      </c>
      <c r="D10" s="30" t="s">
        <v>20</v>
      </c>
    </row>
    <row r="11" spans="1:15" s="16" customFormat="1" ht="12.95" customHeight="1" x14ac:dyDescent="0.2">
      <c r="A11" s="16" t="s">
        <v>15</v>
      </c>
      <c r="C11" s="29">
        <f ca="1">INTERCEPT(INDIRECT($D$9):G992,INDIRECT($C$9):F992)</f>
        <v>-9.1191565115324343E-4</v>
      </c>
      <c r="D11" s="18"/>
    </row>
    <row r="12" spans="1:15" s="16" customFormat="1" ht="12.95" customHeight="1" x14ac:dyDescent="0.2">
      <c r="A12" s="16" t="s">
        <v>16</v>
      </c>
      <c r="C12" s="29">
        <f ca="1">SLOPE(INDIRECT($D$9):G992,INDIRECT($C$9):F992)</f>
        <v>1.8070155840586354E-6</v>
      </c>
      <c r="D12" s="18"/>
      <c r="E12" s="51" t="s">
        <v>55</v>
      </c>
      <c r="F12" s="56" t="s">
        <v>58</v>
      </c>
    </row>
    <row r="13" spans="1:15" s="16" customFormat="1" ht="12.95" customHeight="1" x14ac:dyDescent="0.2">
      <c r="A13" s="16" t="s">
        <v>18</v>
      </c>
      <c r="C13" s="18" t="s">
        <v>13</v>
      </c>
      <c r="E13" s="49" t="s">
        <v>33</v>
      </c>
      <c r="F13" s="52">
        <v>1</v>
      </c>
    </row>
    <row r="14" spans="1:15" s="16" customFormat="1" ht="12.95" customHeight="1" x14ac:dyDescent="0.2">
      <c r="E14" s="49" t="s">
        <v>30</v>
      </c>
      <c r="F14" s="53">
        <f ca="1">NOW()+15018.5+$C$5/24</f>
        <v>60680.676818055552</v>
      </c>
    </row>
    <row r="15" spans="1:15" s="16" customFormat="1" ht="12.95" customHeight="1" x14ac:dyDescent="0.2">
      <c r="A15" s="32" t="s">
        <v>17</v>
      </c>
      <c r="C15" s="33">
        <f ca="1">(C7+C11)+(C8+C12)*INT(MAX(F21:F3533))</f>
        <v>60444.199311483964</v>
      </c>
      <c r="E15" s="49" t="s">
        <v>34</v>
      </c>
      <c r="F15" s="53">
        <f ca="1">ROUND(2*($F$14-$C$7)/$C$8,0)/2+$F$13</f>
        <v>8792.5</v>
      </c>
    </row>
    <row r="16" spans="1:15" s="16" customFormat="1" ht="12.95" customHeight="1" x14ac:dyDescent="0.2">
      <c r="A16" s="19" t="s">
        <v>4</v>
      </c>
      <c r="C16" s="34">
        <f ca="1">+C8+C12</f>
        <v>0.43926350701558403</v>
      </c>
      <c r="E16" s="49" t="s">
        <v>35</v>
      </c>
      <c r="F16" s="53">
        <f ca="1">ROUND(2*($F$14-$C$15)/$C$16,0)/2+$F$13</f>
        <v>539.5</v>
      </c>
    </row>
    <row r="17" spans="1:21" s="16" customFormat="1" ht="12.95" customHeight="1" thickBot="1" x14ac:dyDescent="0.25">
      <c r="A17" s="31" t="s">
        <v>27</v>
      </c>
      <c r="C17" s="16">
        <f>COUNT(C21:C2191)</f>
        <v>6</v>
      </c>
      <c r="E17" s="49" t="s">
        <v>56</v>
      </c>
      <c r="F17" s="55">
        <f ca="1">+$C$15+$C$16*$F$16-15018.5-$C$5/24</f>
        <v>45663.077806852205</v>
      </c>
    </row>
    <row r="18" spans="1:21" s="16" customFormat="1" ht="12.95" customHeight="1" thickTop="1" thickBot="1" x14ac:dyDescent="0.25">
      <c r="A18" s="19" t="s">
        <v>5</v>
      </c>
      <c r="C18" s="35">
        <f ca="1">+C15</f>
        <v>60444.199311483964</v>
      </c>
      <c r="D18" s="48">
        <f ca="1">+C16</f>
        <v>0.43926350701558403</v>
      </c>
      <c r="E18" s="50" t="s">
        <v>57</v>
      </c>
      <c r="F18" s="54">
        <f ca="1">+($C$15+$C$16*$F$16)-($C$16/2)-15018.5-$C$5/24</f>
        <v>45662.8581750987</v>
      </c>
    </row>
    <row r="19" spans="1:21" s="16" customFormat="1" ht="12.95" customHeight="1" thickTop="1" x14ac:dyDescent="0.2">
      <c r="F19" s="36" t="s">
        <v>41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30" t="s">
        <v>14</v>
      </c>
      <c r="U20" s="39" t="s">
        <v>32</v>
      </c>
    </row>
    <row r="21" spans="1:21" s="16" customFormat="1" ht="12.95" customHeight="1" x14ac:dyDescent="0.2">
      <c r="A21" s="16" t="str">
        <f>+$D$7</f>
        <v>VSX</v>
      </c>
      <c r="C21" s="24">
        <f>$C$7</f>
        <v>56818.958500000001</v>
      </c>
      <c r="D21" s="24"/>
      <c r="E21" s="16">
        <f>+(C21-C$7)/C$8</f>
        <v>0</v>
      </c>
      <c r="F21" s="16">
        <f>ROUND(2*E21,0)/2</f>
        <v>0</v>
      </c>
      <c r="G21" s="16">
        <f>+C21-(C$7+F21*C$8)</f>
        <v>0</v>
      </c>
      <c r="K21" s="16">
        <f>+G21</f>
        <v>0</v>
      </c>
      <c r="O21" s="16">
        <f ca="1">+C$11+C$12*$F21</f>
        <v>-9.1191565115324343E-4</v>
      </c>
      <c r="Q21" s="40">
        <f>+C21-15018.5</f>
        <v>41800.458500000001</v>
      </c>
    </row>
    <row r="22" spans="1:21" s="16" customFormat="1" ht="12.95" customHeight="1" x14ac:dyDescent="0.2">
      <c r="A22" s="11" t="s">
        <v>48</v>
      </c>
      <c r="B22" s="12" t="s">
        <v>49</v>
      </c>
      <c r="C22" s="14">
        <v>59002.534500000002</v>
      </c>
      <c r="D22" s="15">
        <v>1.4E-3</v>
      </c>
      <c r="E22" s="16">
        <f>+(C22-C$7)/C$8</f>
        <v>4971.0138625789614</v>
      </c>
      <c r="F22" s="16">
        <f>ROUND(2*E22,0)/2</f>
        <v>4971</v>
      </c>
      <c r="G22" s="16">
        <f>+C22-(C$7+F22*C$8)</f>
        <v>6.0892999972566031E-3</v>
      </c>
      <c r="K22" s="16">
        <f>+G22</f>
        <v>6.0892999972566031E-3</v>
      </c>
      <c r="O22" s="16">
        <f ca="1">+C$11+C$12*$F22</f>
        <v>8.0707588172022338E-3</v>
      </c>
      <c r="Q22" s="40">
        <f>+C22-15018.5</f>
        <v>43984.034500000002</v>
      </c>
    </row>
    <row r="23" spans="1:21" s="16" customFormat="1" ht="12.95" customHeight="1" x14ac:dyDescent="0.2">
      <c r="A23" s="11" t="s">
        <v>48</v>
      </c>
      <c r="B23" s="12" t="s">
        <v>49</v>
      </c>
      <c r="C23" s="14">
        <v>59365.368300000002</v>
      </c>
      <c r="D23" s="15">
        <v>1.1000000000000001E-3</v>
      </c>
      <c r="E23" s="16">
        <f>+(C23-C$7)/C$8</f>
        <v>5797.022139649328</v>
      </c>
      <c r="F23" s="16">
        <f>ROUND(2*E23,0)/2</f>
        <v>5797</v>
      </c>
      <c r="G23" s="16">
        <f>+C23-(C$7+F23*C$8)</f>
        <v>9.7251000042888336E-3</v>
      </c>
      <c r="K23" s="16">
        <f>+G23</f>
        <v>9.7251000042888336E-3</v>
      </c>
      <c r="O23" s="16">
        <f ca="1">+C$11+C$12*$F23</f>
        <v>9.5633536896346655E-3</v>
      </c>
      <c r="Q23" s="40">
        <f>+C23-15018.5</f>
        <v>44346.868300000002</v>
      </c>
    </row>
    <row r="24" spans="1:21" s="16" customFormat="1" ht="12.95" customHeight="1" x14ac:dyDescent="0.2">
      <c r="A24" s="13" t="s">
        <v>51</v>
      </c>
      <c r="B24" s="41" t="s">
        <v>52</v>
      </c>
      <c r="C24" s="42">
        <v>59660.9902</v>
      </c>
      <c r="D24" s="42">
        <v>4.0000000000000002E-4</v>
      </c>
      <c r="E24" s="16">
        <f>+(C24-C$7)/C$8</f>
        <v>6470.0193529278777</v>
      </c>
      <c r="F24" s="16">
        <f>ROUND(2*E24,0)/2</f>
        <v>6470</v>
      </c>
      <c r="G24" s="16">
        <f>+C24-(C$7+F24*C$8)</f>
        <v>8.5009999966132455E-3</v>
      </c>
      <c r="K24" s="16">
        <f>+G24</f>
        <v>8.5009999966132455E-3</v>
      </c>
      <c r="O24" s="16">
        <f ca="1">+C$11+C$12*$F24</f>
        <v>1.0779475177706128E-2</v>
      </c>
      <c r="Q24" s="40">
        <f>+C24-15018.5</f>
        <v>44642.4902</v>
      </c>
    </row>
    <row r="25" spans="1:21" s="16" customFormat="1" ht="12.95" customHeight="1" x14ac:dyDescent="0.2">
      <c r="A25" s="45" t="s">
        <v>54</v>
      </c>
      <c r="B25" s="46" t="s">
        <v>49</v>
      </c>
      <c r="C25" s="47">
        <v>59990.662299999967</v>
      </c>
      <c r="D25" s="45">
        <v>1E-4</v>
      </c>
      <c r="E25" s="16">
        <f t="shared" ref="E25:E26" si="0">+(C25-C$7)/C$8</f>
        <v>7220.5334542027376</v>
      </c>
      <c r="F25" s="16">
        <f t="shared" ref="F25:F26" si="1">ROUND(2*E25,0)/2</f>
        <v>7220.5</v>
      </c>
      <c r="G25" s="16">
        <f t="shared" ref="G25:G26" si="2">+C25-(C$7+F25*C$8)</f>
        <v>1.4695149970066268E-2</v>
      </c>
      <c r="K25" s="16">
        <f t="shared" ref="K25:K26" si="3">+G25</f>
        <v>1.4695149970066268E-2</v>
      </c>
      <c r="O25" s="16">
        <f t="shared" ref="O25:O26" ca="1" si="4">+C$11+C$12*$F25</f>
        <v>1.2135640373542134E-2</v>
      </c>
      <c r="Q25" s="40">
        <f t="shared" ref="Q25:Q26" si="5">+C25-15018.5</f>
        <v>44972.162299999967</v>
      </c>
    </row>
    <row r="26" spans="1:21" s="16" customFormat="1" ht="12.95" customHeight="1" x14ac:dyDescent="0.2">
      <c r="A26" s="45" t="s">
        <v>54</v>
      </c>
      <c r="B26" s="46" t="s">
        <v>49</v>
      </c>
      <c r="C26" s="47">
        <v>60444.419569999911</v>
      </c>
      <c r="D26" s="45">
        <v>2.0000000000000001E-4</v>
      </c>
      <c r="E26" s="16">
        <f t="shared" si="0"/>
        <v>8253.5333037228393</v>
      </c>
      <c r="F26" s="16">
        <f t="shared" si="1"/>
        <v>8253.5</v>
      </c>
      <c r="G26" s="16">
        <f t="shared" si="2"/>
        <v>1.4629049910581671E-2</v>
      </c>
      <c r="K26" s="16">
        <f t="shared" si="3"/>
        <v>1.4629049910581671E-2</v>
      </c>
      <c r="O26" s="16">
        <f t="shared" ca="1" si="4"/>
        <v>1.4002287471874705E-2</v>
      </c>
      <c r="Q26" s="40">
        <f t="shared" si="5"/>
        <v>45425.919569999911</v>
      </c>
    </row>
    <row r="27" spans="1:21" s="16" customFormat="1" ht="12.95" customHeight="1" x14ac:dyDescent="0.2">
      <c r="C27" s="24"/>
      <c r="D27" s="24"/>
      <c r="Q27" s="43"/>
    </row>
    <row r="28" spans="1:21" s="16" customFormat="1" ht="12.95" customHeight="1" x14ac:dyDescent="0.2">
      <c r="C28" s="24"/>
      <c r="D28" s="24"/>
      <c r="Q28" s="43"/>
    </row>
    <row r="29" spans="1:21" s="16" customFormat="1" ht="12.95" customHeight="1" x14ac:dyDescent="0.2">
      <c r="C29" s="24"/>
      <c r="D29" s="24"/>
      <c r="Q29" s="43"/>
    </row>
    <row r="30" spans="1:21" s="16" customFormat="1" ht="12.95" customHeight="1" x14ac:dyDescent="0.2">
      <c r="C30" s="24"/>
      <c r="D30" s="24"/>
      <c r="Q30" s="43"/>
    </row>
    <row r="31" spans="1:21" s="16" customFormat="1" ht="12.95" customHeight="1" x14ac:dyDescent="0.2">
      <c r="C31" s="24"/>
      <c r="D31" s="24"/>
      <c r="Q31" s="43"/>
    </row>
    <row r="32" spans="1:21" s="16" customFormat="1" ht="12.95" customHeight="1" x14ac:dyDescent="0.2">
      <c r="C32" s="24"/>
      <c r="D32" s="24"/>
      <c r="Q32" s="43"/>
    </row>
    <row r="33" spans="3:17" s="16" customFormat="1" ht="12.95" customHeight="1" x14ac:dyDescent="0.2">
      <c r="C33" s="24"/>
      <c r="D33" s="24"/>
      <c r="Q33" s="43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s="16" customFormat="1" ht="12.95" customHeight="1" x14ac:dyDescent="0.2">
      <c r="C44" s="24"/>
      <c r="D44" s="24"/>
    </row>
    <row r="45" spans="3:17" s="16" customFormat="1" ht="12.95" customHeight="1" x14ac:dyDescent="0.2">
      <c r="C45" s="24"/>
      <c r="D45" s="24"/>
    </row>
    <row r="46" spans="3:17" s="16" customFormat="1" ht="12.95" customHeight="1" x14ac:dyDescent="0.2">
      <c r="C46" s="24"/>
      <c r="D46" s="24"/>
    </row>
    <row r="47" spans="3:17" s="16" customFormat="1" ht="12.95" customHeight="1" x14ac:dyDescent="0.2">
      <c r="C47" s="24"/>
      <c r="D47" s="24"/>
    </row>
    <row r="48" spans="3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>
      <c r="C137" s="24"/>
      <c r="D137" s="24"/>
    </row>
    <row r="138" spans="3:4" s="16" customFormat="1" ht="12.95" customHeight="1" x14ac:dyDescent="0.2">
      <c r="C138" s="24"/>
      <c r="D138" s="24"/>
    </row>
    <row r="139" spans="3:4" s="16" customFormat="1" ht="12.95" customHeight="1" x14ac:dyDescent="0.2">
      <c r="C139" s="24"/>
      <c r="D139" s="24"/>
    </row>
    <row r="140" spans="3:4" s="16" customFormat="1" ht="12.95" customHeight="1" x14ac:dyDescent="0.2">
      <c r="C140" s="24"/>
      <c r="D140" s="24"/>
    </row>
    <row r="141" spans="3:4" s="16" customFormat="1" ht="12.95" customHeight="1" x14ac:dyDescent="0.2">
      <c r="C141" s="24"/>
      <c r="D141" s="24"/>
    </row>
    <row r="142" spans="3:4" s="16" customFormat="1" ht="12.95" customHeight="1" x14ac:dyDescent="0.2">
      <c r="C142" s="24"/>
      <c r="D142" s="24"/>
    </row>
    <row r="143" spans="3:4" s="16" customFormat="1" ht="12.95" customHeight="1" x14ac:dyDescent="0.2">
      <c r="C143" s="24"/>
      <c r="D143" s="24"/>
    </row>
    <row r="144" spans="3:4" s="16" customFormat="1" ht="12.95" customHeight="1" x14ac:dyDescent="0.2">
      <c r="C144" s="24"/>
      <c r="D144" s="24"/>
    </row>
    <row r="145" spans="3:4" s="16" customFormat="1" ht="12.95" customHeight="1" x14ac:dyDescent="0.2">
      <c r="C145" s="24"/>
      <c r="D145" s="24"/>
    </row>
    <row r="146" spans="3:4" s="16" customFormat="1" ht="12.95" customHeight="1" x14ac:dyDescent="0.2">
      <c r="C146" s="24"/>
      <c r="D146" s="24"/>
    </row>
    <row r="147" spans="3:4" s="16" customFormat="1" ht="12.95" customHeight="1" x14ac:dyDescent="0.2">
      <c r="C147" s="24"/>
      <c r="D147" s="24"/>
    </row>
    <row r="148" spans="3:4" s="16" customFormat="1" ht="12.95" customHeight="1" x14ac:dyDescent="0.2">
      <c r="C148" s="24"/>
      <c r="D148" s="24"/>
    </row>
    <row r="149" spans="3:4" s="16" customFormat="1" ht="12.95" customHeight="1" x14ac:dyDescent="0.2">
      <c r="C149" s="24"/>
      <c r="D149" s="24"/>
    </row>
    <row r="150" spans="3:4" s="16" customFormat="1" ht="12.95" customHeight="1" x14ac:dyDescent="0.2">
      <c r="C150" s="24"/>
      <c r="D150" s="24"/>
    </row>
    <row r="151" spans="3:4" s="16" customFormat="1" ht="12.95" customHeight="1" x14ac:dyDescent="0.2">
      <c r="C151" s="24"/>
      <c r="D151" s="24"/>
    </row>
    <row r="152" spans="3:4" s="16" customFormat="1" ht="12.95" customHeight="1" x14ac:dyDescent="0.2">
      <c r="C152" s="24"/>
      <c r="D152" s="24"/>
    </row>
    <row r="153" spans="3:4" s="16" customFormat="1" ht="12.95" customHeight="1" x14ac:dyDescent="0.2">
      <c r="C153" s="24"/>
      <c r="D153" s="24"/>
    </row>
    <row r="154" spans="3:4" s="16" customFormat="1" ht="12.95" customHeight="1" x14ac:dyDescent="0.2">
      <c r="C154" s="24"/>
      <c r="D154" s="24"/>
    </row>
    <row r="155" spans="3:4" s="16" customFormat="1" ht="12.95" customHeight="1" x14ac:dyDescent="0.2">
      <c r="C155" s="24"/>
      <c r="D155" s="24"/>
    </row>
    <row r="156" spans="3:4" s="16" customFormat="1" ht="12.95" customHeight="1" x14ac:dyDescent="0.2">
      <c r="C156" s="24"/>
      <c r="D156" s="24"/>
    </row>
    <row r="157" spans="3:4" s="16" customFormat="1" ht="12.95" customHeight="1" x14ac:dyDescent="0.2">
      <c r="C157" s="24"/>
      <c r="D157" s="24"/>
    </row>
    <row r="158" spans="3:4" s="16" customFormat="1" ht="12.95" customHeight="1" x14ac:dyDescent="0.2">
      <c r="C158" s="24"/>
      <c r="D158" s="24"/>
    </row>
    <row r="159" spans="3:4" s="16" customFormat="1" ht="12.95" customHeight="1" x14ac:dyDescent="0.2">
      <c r="C159" s="24"/>
      <c r="D159" s="24"/>
    </row>
    <row r="160" spans="3:4" s="16" customFormat="1" ht="12.95" customHeight="1" x14ac:dyDescent="0.2">
      <c r="C160" s="24"/>
      <c r="D160" s="24"/>
    </row>
    <row r="161" spans="3:4" s="16" customFormat="1" ht="12.95" customHeight="1" x14ac:dyDescent="0.2">
      <c r="C161" s="24"/>
      <c r="D161" s="24"/>
    </row>
    <row r="162" spans="3:4" s="16" customFormat="1" ht="12.95" customHeight="1" x14ac:dyDescent="0.2">
      <c r="C162" s="24"/>
      <c r="D162" s="24"/>
    </row>
    <row r="163" spans="3:4" s="16" customFormat="1" ht="12.95" customHeight="1" x14ac:dyDescent="0.2">
      <c r="C163" s="24"/>
      <c r="D163" s="24"/>
    </row>
    <row r="164" spans="3:4" s="16" customFormat="1" ht="12.95" customHeight="1" x14ac:dyDescent="0.2">
      <c r="C164" s="24"/>
      <c r="D164" s="24"/>
    </row>
    <row r="165" spans="3:4" s="16" customFormat="1" ht="12.95" customHeight="1" x14ac:dyDescent="0.2">
      <c r="C165" s="24"/>
      <c r="D165" s="24"/>
    </row>
    <row r="166" spans="3:4" s="16" customFormat="1" ht="12.95" customHeight="1" x14ac:dyDescent="0.2">
      <c r="C166" s="24"/>
      <c r="D166" s="24"/>
    </row>
    <row r="167" spans="3:4" s="16" customFormat="1" ht="12.95" customHeight="1" x14ac:dyDescent="0.2">
      <c r="C167" s="24"/>
      <c r="D167" s="24"/>
    </row>
    <row r="168" spans="3:4" s="16" customFormat="1" ht="12.95" customHeight="1" x14ac:dyDescent="0.2">
      <c r="C168" s="24"/>
      <c r="D168" s="24"/>
    </row>
    <row r="169" spans="3:4" s="16" customFormat="1" ht="12.95" customHeight="1" x14ac:dyDescent="0.2">
      <c r="C169" s="24"/>
      <c r="D169" s="24"/>
    </row>
    <row r="170" spans="3:4" s="16" customFormat="1" ht="12.95" customHeight="1" x14ac:dyDescent="0.2">
      <c r="C170" s="24"/>
      <c r="D170" s="24"/>
    </row>
    <row r="171" spans="3:4" s="16" customFormat="1" ht="12.95" customHeight="1" x14ac:dyDescent="0.2">
      <c r="C171" s="24"/>
      <c r="D171" s="24"/>
    </row>
    <row r="172" spans="3:4" s="16" customFormat="1" ht="12.95" customHeight="1" x14ac:dyDescent="0.2">
      <c r="C172" s="24"/>
      <c r="D172" s="24"/>
    </row>
    <row r="173" spans="3:4" s="16" customFormat="1" ht="12.95" customHeight="1" x14ac:dyDescent="0.2">
      <c r="C173" s="24"/>
      <c r="D173" s="24"/>
    </row>
    <row r="174" spans="3:4" s="16" customFormat="1" ht="12.95" customHeight="1" x14ac:dyDescent="0.2">
      <c r="C174" s="24"/>
      <c r="D174" s="24"/>
    </row>
    <row r="175" spans="3:4" s="16" customFormat="1" ht="12.95" customHeight="1" x14ac:dyDescent="0.2">
      <c r="C175" s="24"/>
      <c r="D175" s="24"/>
    </row>
    <row r="176" spans="3:4" s="16" customFormat="1" ht="12.95" customHeight="1" x14ac:dyDescent="0.2">
      <c r="C176" s="24"/>
      <c r="D176" s="24"/>
    </row>
    <row r="177" spans="3:4" s="16" customFormat="1" ht="12.95" customHeight="1" x14ac:dyDescent="0.2">
      <c r="C177" s="24"/>
      <c r="D177" s="24"/>
    </row>
    <row r="178" spans="3:4" s="16" customFormat="1" ht="12.95" customHeight="1" x14ac:dyDescent="0.2">
      <c r="C178" s="24"/>
      <c r="D178" s="24"/>
    </row>
    <row r="179" spans="3:4" s="16" customFormat="1" ht="12.95" customHeight="1" x14ac:dyDescent="0.2">
      <c r="C179" s="24"/>
      <c r="D179" s="24"/>
    </row>
    <row r="180" spans="3:4" s="16" customFormat="1" ht="12.95" customHeight="1" x14ac:dyDescent="0.2">
      <c r="C180" s="24"/>
      <c r="D180" s="24"/>
    </row>
    <row r="181" spans="3:4" s="16" customFormat="1" ht="12.95" customHeight="1" x14ac:dyDescent="0.2">
      <c r="C181" s="24"/>
      <c r="D181" s="24"/>
    </row>
    <row r="182" spans="3:4" s="16" customFormat="1" ht="12.95" customHeight="1" x14ac:dyDescent="0.2">
      <c r="C182" s="24"/>
      <c r="D182" s="24"/>
    </row>
    <row r="183" spans="3:4" s="16" customFormat="1" ht="12.95" customHeight="1" x14ac:dyDescent="0.2">
      <c r="C183" s="24"/>
      <c r="D183" s="24"/>
    </row>
    <row r="184" spans="3:4" s="16" customFormat="1" ht="12.95" customHeight="1" x14ac:dyDescent="0.2">
      <c r="C184" s="24"/>
      <c r="D184" s="24"/>
    </row>
    <row r="185" spans="3:4" s="16" customFormat="1" ht="12.95" customHeight="1" x14ac:dyDescent="0.2">
      <c r="C185" s="24"/>
      <c r="D185" s="24"/>
    </row>
    <row r="186" spans="3:4" s="16" customFormat="1" ht="12.95" customHeight="1" x14ac:dyDescent="0.2">
      <c r="C186" s="24"/>
      <c r="D186" s="24"/>
    </row>
    <row r="187" spans="3:4" s="16" customFormat="1" ht="12.95" customHeight="1" x14ac:dyDescent="0.2">
      <c r="C187" s="24"/>
      <c r="D187" s="24"/>
    </row>
    <row r="188" spans="3:4" s="16" customFormat="1" ht="12.95" customHeight="1" x14ac:dyDescent="0.2">
      <c r="C188" s="24"/>
      <c r="D188" s="24"/>
    </row>
    <row r="189" spans="3:4" s="16" customFormat="1" ht="12.95" customHeight="1" x14ac:dyDescent="0.2">
      <c r="C189" s="24"/>
      <c r="D189" s="24"/>
    </row>
    <row r="190" spans="3:4" s="16" customFormat="1" ht="12.95" customHeight="1" x14ac:dyDescent="0.2">
      <c r="C190" s="24"/>
      <c r="D190" s="24"/>
    </row>
    <row r="191" spans="3:4" s="16" customFormat="1" ht="12.95" customHeight="1" x14ac:dyDescent="0.2">
      <c r="C191" s="24"/>
      <c r="D191" s="24"/>
    </row>
    <row r="192" spans="3:4" s="16" customFormat="1" ht="12.95" customHeight="1" x14ac:dyDescent="0.2">
      <c r="C192" s="24"/>
      <c r="D192" s="24"/>
    </row>
    <row r="193" spans="3:4" s="16" customFormat="1" ht="12.95" customHeight="1" x14ac:dyDescent="0.2">
      <c r="C193" s="24"/>
      <c r="D193" s="24"/>
    </row>
    <row r="194" spans="3:4" s="16" customFormat="1" ht="12.95" customHeight="1" x14ac:dyDescent="0.2">
      <c r="C194" s="24"/>
      <c r="D194" s="24"/>
    </row>
    <row r="195" spans="3:4" s="16" customFormat="1" ht="12.95" customHeight="1" x14ac:dyDescent="0.2">
      <c r="C195" s="24"/>
      <c r="D195" s="24"/>
    </row>
    <row r="196" spans="3:4" s="16" customFormat="1" ht="12.95" customHeight="1" x14ac:dyDescent="0.2">
      <c r="C196" s="24"/>
      <c r="D196" s="24"/>
    </row>
    <row r="197" spans="3:4" s="16" customFormat="1" ht="12.95" customHeight="1" x14ac:dyDescent="0.2">
      <c r="C197" s="24"/>
      <c r="D197" s="24"/>
    </row>
    <row r="198" spans="3:4" s="16" customFormat="1" ht="12.95" customHeight="1" x14ac:dyDescent="0.2">
      <c r="C198" s="24"/>
      <c r="D198" s="24"/>
    </row>
    <row r="199" spans="3:4" s="16" customFormat="1" ht="12.95" customHeight="1" x14ac:dyDescent="0.2">
      <c r="C199" s="24"/>
      <c r="D199" s="24"/>
    </row>
    <row r="200" spans="3:4" s="16" customFormat="1" ht="12.95" customHeight="1" x14ac:dyDescent="0.2">
      <c r="C200" s="24"/>
      <c r="D200" s="24"/>
    </row>
    <row r="201" spans="3:4" s="16" customFormat="1" ht="12.95" customHeight="1" x14ac:dyDescent="0.2">
      <c r="C201" s="24"/>
      <c r="D201" s="24"/>
    </row>
    <row r="202" spans="3:4" s="16" customFormat="1" ht="12.95" customHeight="1" x14ac:dyDescent="0.2">
      <c r="C202" s="24"/>
      <c r="D202" s="24"/>
    </row>
    <row r="203" spans="3:4" s="16" customFormat="1" ht="12.95" customHeight="1" x14ac:dyDescent="0.2">
      <c r="C203" s="24"/>
      <c r="D203" s="24"/>
    </row>
    <row r="204" spans="3:4" s="16" customFormat="1" ht="12.95" customHeight="1" x14ac:dyDescent="0.2">
      <c r="C204" s="24"/>
      <c r="D204" s="24"/>
    </row>
    <row r="205" spans="3:4" s="16" customFormat="1" ht="12.95" customHeight="1" x14ac:dyDescent="0.2">
      <c r="C205" s="24"/>
      <c r="D205" s="24"/>
    </row>
    <row r="206" spans="3:4" s="16" customFormat="1" ht="12.95" customHeight="1" x14ac:dyDescent="0.2">
      <c r="C206" s="24"/>
      <c r="D206" s="24"/>
    </row>
    <row r="207" spans="3:4" s="16" customFormat="1" ht="12.95" customHeight="1" x14ac:dyDescent="0.2">
      <c r="C207" s="24"/>
      <c r="D207" s="24"/>
    </row>
    <row r="208" spans="3:4" s="16" customFormat="1" ht="12.95" customHeight="1" x14ac:dyDescent="0.2">
      <c r="C208" s="24"/>
      <c r="D208" s="24"/>
    </row>
    <row r="209" spans="3:4" s="16" customFormat="1" ht="12.95" customHeight="1" x14ac:dyDescent="0.2">
      <c r="C209" s="24"/>
      <c r="D209" s="24"/>
    </row>
    <row r="210" spans="3:4" s="16" customFormat="1" ht="12.95" customHeight="1" x14ac:dyDescent="0.2">
      <c r="C210" s="24"/>
      <c r="D210" s="24"/>
    </row>
    <row r="211" spans="3:4" s="16" customFormat="1" ht="12.95" customHeight="1" x14ac:dyDescent="0.2">
      <c r="C211" s="24"/>
      <c r="D211" s="24"/>
    </row>
    <row r="212" spans="3:4" s="16" customFormat="1" ht="12.95" customHeight="1" x14ac:dyDescent="0.2">
      <c r="C212" s="24"/>
      <c r="D212" s="24"/>
    </row>
    <row r="213" spans="3:4" s="16" customFormat="1" ht="12.95" customHeight="1" x14ac:dyDescent="0.2">
      <c r="C213" s="24"/>
      <c r="D213" s="24"/>
    </row>
    <row r="214" spans="3:4" s="16" customFormat="1" ht="12.95" customHeight="1" x14ac:dyDescent="0.2">
      <c r="C214" s="24"/>
      <c r="D214" s="24"/>
    </row>
    <row r="215" spans="3:4" s="16" customFormat="1" ht="12.95" customHeight="1" x14ac:dyDescent="0.2">
      <c r="C215" s="24"/>
      <c r="D215" s="24"/>
    </row>
    <row r="216" spans="3:4" s="16" customFormat="1" ht="12.95" customHeight="1" x14ac:dyDescent="0.2">
      <c r="C216" s="24"/>
      <c r="D216" s="24"/>
    </row>
    <row r="217" spans="3:4" s="16" customFormat="1" ht="12.95" customHeight="1" x14ac:dyDescent="0.2">
      <c r="C217" s="24"/>
      <c r="D217" s="24"/>
    </row>
    <row r="218" spans="3:4" s="16" customFormat="1" ht="12.95" customHeight="1" x14ac:dyDescent="0.2">
      <c r="C218" s="24"/>
      <c r="D218" s="24"/>
    </row>
    <row r="219" spans="3:4" s="16" customFormat="1" ht="12.95" customHeight="1" x14ac:dyDescent="0.2">
      <c r="C219" s="24"/>
      <c r="D219" s="24"/>
    </row>
    <row r="220" spans="3:4" s="16" customFormat="1" ht="12.95" customHeight="1" x14ac:dyDescent="0.2">
      <c r="C220" s="24"/>
      <c r="D220" s="24"/>
    </row>
    <row r="221" spans="3:4" s="16" customFormat="1" ht="12.95" customHeight="1" x14ac:dyDescent="0.2">
      <c r="C221" s="24"/>
      <c r="D221" s="24"/>
    </row>
    <row r="222" spans="3:4" s="16" customFormat="1" ht="12.95" customHeight="1" x14ac:dyDescent="0.2">
      <c r="C222" s="24"/>
      <c r="D222" s="24"/>
    </row>
    <row r="223" spans="3:4" s="16" customFormat="1" ht="12.95" customHeight="1" x14ac:dyDescent="0.2">
      <c r="C223" s="24"/>
      <c r="D223" s="24"/>
    </row>
    <row r="224" spans="3:4" s="16" customFormat="1" ht="12.95" customHeight="1" x14ac:dyDescent="0.2">
      <c r="C224" s="24"/>
      <c r="D224" s="24"/>
    </row>
    <row r="225" spans="3:4" s="16" customFormat="1" ht="12.95" customHeight="1" x14ac:dyDescent="0.2">
      <c r="C225" s="24"/>
      <c r="D225" s="24"/>
    </row>
    <row r="226" spans="3:4" s="16" customFormat="1" ht="12.95" customHeight="1" x14ac:dyDescent="0.2">
      <c r="C226" s="24"/>
      <c r="D226" s="24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R40">
    <sortCondition ref="C21:C40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2025-01-05T03:14:37Z</dcterms:modified>
</cp:coreProperties>
</file>